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360" yWindow="132" windowWidth="17496" windowHeight="10056" tabRatio="879" activeTab="1"/>
  </bookViews>
  <sheets>
    <sheet name="Capa" sheetId="1" r:id="rId1"/>
    <sheet name="Projeto" sheetId="4" r:id="rId2"/>
    <sheet name="Croqui 1" sheetId="5" r:id="rId3"/>
    <sheet name="Croqui 2" sheetId="8" r:id="rId4"/>
    <sheet name="Croqui 3 (se for o caso)" sheetId="6" r:id="rId5"/>
    <sheet name="Croqui 4 (se for o caso)" sheetId="10" r:id="rId6"/>
    <sheet name="Croqui 5(se for o caso)" sheetId="11" r:id="rId7"/>
  </sheets>
  <definedNames>
    <definedName name="area.fazenda.1">Projeto!$O$33</definedName>
    <definedName name="area.fazenda.2" localSheetId="3">Projeto!#REF!</definedName>
    <definedName name="area.fazenda.2" localSheetId="5">Projeto!#REF!</definedName>
    <definedName name="area.fazenda.2" localSheetId="6">Projeto!#REF!</definedName>
    <definedName name="area.fazenda.2">Projeto!#REF!</definedName>
    <definedName name="_xlnm.Print_Area" localSheetId="0">Capa!$B$3:$U$43</definedName>
    <definedName name="_xlnm.Print_Area" localSheetId="2">'Croqui 1'!$B$3:$U$48</definedName>
    <definedName name="_xlnm.Print_Area" localSheetId="3">'Croqui 2'!$B$3:$U$48</definedName>
    <definedName name="_xlnm.Print_Area" localSheetId="4">'Croqui 3 (se for o caso)'!$B$3:$U$48</definedName>
    <definedName name="_xlnm.Print_Area" localSheetId="5">'Croqui 4 (se for o caso)'!$B$3:$U$48</definedName>
    <definedName name="_xlnm.Print_Area" localSheetId="6">'Croqui 5(se for o caso)'!$B$3:$U$48</definedName>
    <definedName name="_xlnm.Print_Area" localSheetId="1">Projeto!$B$2:$W$99</definedName>
    <definedName name="arroz.adubo.formula">Projeto!$F$68</definedName>
    <definedName name="arroz.adubo.kg.complemento">Projeto!$L$70</definedName>
    <definedName name="arroz.adubo.kg.ha.complemento">Projeto!$L$69</definedName>
    <definedName name="arroz.adubo.kg.ha.sed">Projeto!$I$69</definedName>
    <definedName name="arroz.adubo.kg.ha.total">Projeto!$F$69</definedName>
    <definedName name="arroz.adubo.kg.sed">Projeto!$I$70</definedName>
    <definedName name="arroz.adubo.kg.total">Projeto!$F$70</definedName>
    <definedName name="arroz.area.ha">Projeto!$J$41</definedName>
    <definedName name="arroz.cobertura.formula">Projeto!$F$72</definedName>
    <definedName name="arroz.cobertura.kg.complemento">Projeto!$L$74</definedName>
    <definedName name="arroz.cobertura.kg.ha.complemento">Projeto!$L$73</definedName>
    <definedName name="arroz.cobertura.kg.ha.sed">Projeto!$I$73</definedName>
    <definedName name="arroz.cobertura.kg.ha.total">Projeto!$F$73</definedName>
    <definedName name="arroz.cobertura.kg.sed">Projeto!$I$74</definedName>
    <definedName name="arroz.cobertura.kg.total">Projeto!$F$74</definedName>
    <definedName name="arroz.data.colheita">Projeto!$J$43</definedName>
    <definedName name="arroz.data.plantio">Projeto!$J$42</definedName>
    <definedName name="arroz.defensivos" localSheetId="3">Projeto!#REF!</definedName>
    <definedName name="arroz.defensivos" localSheetId="5">Projeto!#REF!</definedName>
    <definedName name="arroz.defensivos" localSheetId="6">Projeto!#REF!</definedName>
    <definedName name="arroz.defensivos">Projeto!#REF!</definedName>
    <definedName name="arroz.defensivos.100.complemento" localSheetId="3">Projeto!#REF!</definedName>
    <definedName name="arroz.defensivos.100.complemento" localSheetId="5">Projeto!#REF!</definedName>
    <definedName name="arroz.defensivos.100.complemento" localSheetId="6">Projeto!#REF!</definedName>
    <definedName name="arroz.defensivos.100.complemento">Projeto!#REF!</definedName>
    <definedName name="arroz.defensivos.100.sed" localSheetId="3">Projeto!#REF!</definedName>
    <definedName name="arroz.defensivos.100.sed" localSheetId="5">Projeto!#REF!</definedName>
    <definedName name="arroz.defensivos.100.sed" localSheetId="6">Projeto!#REF!</definedName>
    <definedName name="arroz.defensivos.100.sed">Projeto!#REF!</definedName>
    <definedName name="arroz.defensivos.100.total" localSheetId="3">Projeto!#REF!</definedName>
    <definedName name="arroz.defensivos.100.total" localSheetId="5">Projeto!#REF!</definedName>
    <definedName name="arroz.defensivos.100.total" localSheetId="6">Projeto!#REF!</definedName>
    <definedName name="arroz.defensivos.100.total">Projeto!#REF!</definedName>
    <definedName name="arroz.defensivos.ha.complemento" localSheetId="3">Projeto!#REF!</definedName>
    <definedName name="arroz.defensivos.ha.complemento" localSheetId="5">Projeto!#REF!</definedName>
    <definedName name="arroz.defensivos.ha.complemento" localSheetId="6">Projeto!#REF!</definedName>
    <definedName name="arroz.defensivos.ha.complemento">Projeto!#REF!</definedName>
    <definedName name="arroz.defensivos.ha.sed" localSheetId="3">Projeto!#REF!</definedName>
    <definedName name="arroz.defensivos.ha.sed" localSheetId="5">Projeto!#REF!</definedName>
    <definedName name="arroz.defensivos.ha.sed" localSheetId="6">Projeto!#REF!</definedName>
    <definedName name="arroz.defensivos.ha.sed">Projeto!#REF!</definedName>
    <definedName name="arroz.defensivos.ha.total" localSheetId="3">Projeto!#REF!</definedName>
    <definedName name="arroz.defensivos.ha.total" localSheetId="5">Projeto!#REF!</definedName>
    <definedName name="arroz.defensivos.ha.total" localSheetId="6">Projeto!#REF!</definedName>
    <definedName name="arroz.defensivos.ha.total">Projeto!#REF!</definedName>
    <definedName name="arroz.kg.ha.complemento">Projeto!$L$65</definedName>
    <definedName name="arroz.kg.ha.sed">Projeto!$I$65</definedName>
    <definedName name="arroz.kg.ha.total">Projeto!$F$65</definedName>
    <definedName name="arroz.producao.sc">Projeto!$J$45</definedName>
    <definedName name="arroz.produtividade">Projeto!$J$44</definedName>
    <definedName name="arroz.semente.kg.complemento">Projeto!$L$66</definedName>
    <definedName name="arroz.semente.kg.sed">Projeto!$I$66</definedName>
    <definedName name="arroz.semente.kg.total">Projeto!$F$66</definedName>
    <definedName name="cargo">Projeto!$B$23</definedName>
    <definedName name="data">Projeto!$V$93</definedName>
    <definedName name="ddd" localSheetId="5">Projeto!#REF!</definedName>
    <definedName name="ddd" localSheetId="6">Projeto!#REF!</definedName>
    <definedName name="ddd">Projeto!#REF!</definedName>
    <definedName name="emater.local">Projeto!$P$30</definedName>
    <definedName name="milho.adubo.formula">Projeto!$O$68</definedName>
    <definedName name="milho.adubo.kg.complemento">Projeto!$U$70</definedName>
    <definedName name="milho.adubo.kg.ha.complemento">Projeto!$U$69</definedName>
    <definedName name="milho.adubo.kg.ha.sed">Projeto!$R$69</definedName>
    <definedName name="milho.adubo.kg.ha.total">Projeto!$O$69</definedName>
    <definedName name="milho.adubo.kg.sed">Projeto!$R$70</definedName>
    <definedName name="milho.adubo.kg.total">Projeto!$O$70</definedName>
    <definedName name="milho.area.ha">Projeto!$Q$41</definedName>
    <definedName name="milho.cobertura.formula">Projeto!$O$72</definedName>
    <definedName name="milho.cobertura.kg.complemento">Projeto!$U$74</definedName>
    <definedName name="milho.cobertura.kg.ha.complemento">Projeto!$U$73</definedName>
    <definedName name="milho.cobertura.kg.ha.sed">Projeto!$R$73</definedName>
    <definedName name="milho.cobertura.kg.ha.total">Projeto!$O$73</definedName>
    <definedName name="milho.cobertura.kg.sed">Projeto!$R$74</definedName>
    <definedName name="milho.cobertura.kg.total">Projeto!$O$74</definedName>
    <definedName name="milho.data.colheita">Projeto!$Q$43</definedName>
    <definedName name="milho.data.plantio">Projeto!$Q$42</definedName>
    <definedName name="milho.defensivos" localSheetId="3">Projeto!#REF!</definedName>
    <definedName name="milho.defensivos" localSheetId="5">Projeto!#REF!</definedName>
    <definedName name="milho.defensivos" localSheetId="6">Projeto!#REF!</definedName>
    <definedName name="milho.defensivos">Projeto!#REF!</definedName>
    <definedName name="milho.defensivos.100.complemento" localSheetId="3">Projeto!#REF!</definedName>
    <definedName name="milho.defensivos.100.complemento" localSheetId="5">Projeto!#REF!</definedName>
    <definedName name="milho.defensivos.100.complemento" localSheetId="6">Projeto!#REF!</definedName>
    <definedName name="milho.defensivos.100.complemento">Projeto!#REF!</definedName>
    <definedName name="milho.defensivos.100.sed" localSheetId="3">Projeto!#REF!</definedName>
    <definedName name="milho.defensivos.100.sed" localSheetId="5">Projeto!#REF!</definedName>
    <definedName name="milho.defensivos.100.sed" localSheetId="6">Projeto!#REF!</definedName>
    <definedName name="milho.defensivos.100.sed">Projeto!#REF!</definedName>
    <definedName name="milho.defensivos.100.total" localSheetId="3">Projeto!#REF!</definedName>
    <definedName name="milho.defensivos.100.total" localSheetId="5">Projeto!#REF!</definedName>
    <definedName name="milho.defensivos.100.total" localSheetId="6">Projeto!#REF!</definedName>
    <definedName name="milho.defensivos.100.total">Projeto!#REF!</definedName>
    <definedName name="milho.defensivos.ha.complemento" localSheetId="3">Projeto!#REF!</definedName>
    <definedName name="milho.defensivos.ha.complemento" localSheetId="5">Projeto!#REF!</definedName>
    <definedName name="milho.defensivos.ha.complemento" localSheetId="6">Projeto!#REF!</definedName>
    <definedName name="milho.defensivos.ha.complemento">Projeto!#REF!</definedName>
    <definedName name="milho.defensivos.ha.sed" localSheetId="3">Projeto!#REF!</definedName>
    <definedName name="milho.defensivos.ha.sed" localSheetId="5">Projeto!#REF!</definedName>
    <definedName name="milho.defensivos.ha.sed" localSheetId="6">Projeto!#REF!</definedName>
    <definedName name="milho.defensivos.ha.sed">Projeto!#REF!</definedName>
    <definedName name="milho.defensivos.ha.total" localSheetId="3">Projeto!#REF!</definedName>
    <definedName name="milho.defensivos.ha.total" localSheetId="5">Projeto!#REF!</definedName>
    <definedName name="milho.defensivos.ha.total" localSheetId="6">Projeto!#REF!</definedName>
    <definedName name="milho.defensivos.ha.total">Projeto!#REF!</definedName>
    <definedName name="milho.kg.ha.complemento">Projeto!$U$65</definedName>
    <definedName name="milho.kg.ha.sed">Projeto!$R$65</definedName>
    <definedName name="milho.kg.ha.total">Projeto!$O$65</definedName>
    <definedName name="milho.producao.sc">Projeto!$Q$45</definedName>
    <definedName name="milho.produtividade">Projeto!$Q$44</definedName>
    <definedName name="milho.semente.kg.complemento">Projeto!$U$66</definedName>
    <definedName name="milho.semente.kg.sed">Projeto!$R$66</definedName>
    <definedName name="milho.semente.kg.total">Projeto!$O$66</definedName>
    <definedName name="municipio.fazenda.1">Projeto!$R$33</definedName>
    <definedName name="municipio.fazenda.2" localSheetId="3">Projeto!#REF!</definedName>
    <definedName name="municipio.fazenda.2" localSheetId="5">Projeto!#REF!</definedName>
    <definedName name="municipio.fazenda.2" localSheetId="6">Projeto!#REF!</definedName>
    <definedName name="municipio.fazenda.2">Projeto!#REF!</definedName>
    <definedName name="municipio.orgao">Projeto!$L$16</definedName>
    <definedName name="nome.fazenda.1">Projeto!$C$33</definedName>
    <definedName name="nome.fazenda2" localSheetId="3">Projeto!#REF!</definedName>
    <definedName name="nome.fazenda2" localSheetId="5">Projeto!#REF!</definedName>
    <definedName name="nome.fazenda2" localSheetId="6">Projeto!#REF!</definedName>
    <definedName name="nome.fazenda2">Projeto!#REF!</definedName>
    <definedName name="orgao.executor">Projeto!$B$11</definedName>
    <definedName name="presidente.CMDRS" localSheetId="3">Projeto!#REF!</definedName>
    <definedName name="presidente.CMDRS" localSheetId="5">Projeto!#REF!</definedName>
    <definedName name="presidente.CMDRS" localSheetId="6">Projeto!#REF!</definedName>
    <definedName name="presidente.CMDRS">Projeto!#REF!</definedName>
    <definedName name="proprietario.fazenda.1">Projeto!$I$33</definedName>
    <definedName name="proprietario.fazenda.2" localSheetId="3">Projeto!#REF!</definedName>
    <definedName name="proprietario.fazenda.2" localSheetId="5">Projeto!#REF!</definedName>
    <definedName name="proprietario.fazenda.2" localSheetId="6">Projeto!#REF!</definedName>
    <definedName name="proprietario.fazenda.2">Projeto!#REF!</definedName>
    <definedName name="responsavel.orgao">Projeto!$B$21</definedName>
    <definedName name="responsavel.tecnico">Projeto!$B$30</definedName>
    <definedName name="tipo.solo.fazenda.1" localSheetId="3">Projeto!#REF!</definedName>
    <definedName name="tipo.solo.fazenda.1" localSheetId="5">Projeto!#REF!</definedName>
    <definedName name="tipo.solo.fazenda.1" localSheetId="6">Projeto!#REF!</definedName>
    <definedName name="tipo.solo.fazenda.1">Projeto!#REF!</definedName>
    <definedName name="tipo.solo.fazenda.2" localSheetId="3">Projeto!#REF!</definedName>
    <definedName name="tipo.solo.fazenda.2" localSheetId="5">Projeto!#REF!</definedName>
    <definedName name="tipo.solo.fazenda.2" localSheetId="6">Projeto!#REF!</definedName>
    <definedName name="tipo.solo.fazenda.2">Projeto!#REF!</definedName>
  </definedNames>
  <calcPr calcId="145621"/>
</workbook>
</file>

<file path=xl/calcChain.xml><?xml version="1.0" encoding="utf-8"?>
<calcChain xmlns="http://schemas.openxmlformats.org/spreadsheetml/2006/main">
  <c r="R65" i="4" l="1"/>
  <c r="O74" i="4"/>
  <c r="F74" i="4"/>
  <c r="B9" i="11" l="1"/>
  <c r="B9" i="10"/>
  <c r="B9" i="6"/>
  <c r="B9" i="8"/>
  <c r="B9" i="5"/>
  <c r="L48" i="11"/>
  <c r="G48" i="11"/>
  <c r="L47" i="11"/>
  <c r="C47" i="11"/>
  <c r="U41" i="11"/>
  <c r="L48" i="10"/>
  <c r="G48" i="10"/>
  <c r="L47" i="10"/>
  <c r="C47" i="10"/>
  <c r="U41" i="10"/>
  <c r="L48" i="8"/>
  <c r="G48" i="8"/>
  <c r="L47" i="8"/>
  <c r="C47" i="8"/>
  <c r="U41" i="8"/>
  <c r="I37" i="1" l="1"/>
  <c r="I39" i="1"/>
  <c r="I35" i="1"/>
  <c r="L48" i="6" l="1"/>
  <c r="G48" i="6"/>
  <c r="L47" i="6"/>
  <c r="C47" i="6"/>
  <c r="U41" i="6"/>
  <c r="L48" i="5"/>
  <c r="G48" i="5"/>
  <c r="L47" i="5"/>
  <c r="C47" i="5"/>
  <c r="U41" i="5"/>
  <c r="M99" i="4"/>
  <c r="G99" i="4"/>
  <c r="M98" i="4"/>
  <c r="C98" i="4"/>
  <c r="W92" i="4"/>
  <c r="I74" i="4"/>
  <c r="R73" i="4"/>
  <c r="R74" i="4" s="1"/>
  <c r="L73" i="4"/>
  <c r="L74" i="4" s="1"/>
  <c r="U72" i="4"/>
  <c r="L72" i="4"/>
  <c r="O70" i="4"/>
  <c r="F70" i="4"/>
  <c r="R69" i="4"/>
  <c r="U69" i="4" s="1"/>
  <c r="U70" i="4" s="1"/>
  <c r="I69" i="4"/>
  <c r="I70" i="4" s="1"/>
  <c r="U68" i="4"/>
  <c r="L68" i="4"/>
  <c r="O66" i="4"/>
  <c r="F66" i="4"/>
  <c r="U65" i="4"/>
  <c r="U66" i="4" s="1"/>
  <c r="R66" i="4"/>
  <c r="I65" i="4"/>
  <c r="I66" i="4" s="1"/>
  <c r="Q45" i="4"/>
  <c r="J45" i="4"/>
  <c r="B9" i="4"/>
  <c r="I33" i="1"/>
  <c r="B43" i="1" s="1"/>
  <c r="U73" i="4" l="1"/>
  <c r="U74" i="4" s="1"/>
  <c r="L69" i="4"/>
  <c r="L70" i="4" s="1"/>
  <c r="L65" i="4"/>
  <c r="L66" i="4" s="1"/>
  <c r="R70" i="4"/>
</calcChain>
</file>

<file path=xl/comments1.xml><?xml version="1.0" encoding="utf-8"?>
<comments xmlns="http://schemas.openxmlformats.org/spreadsheetml/2006/main">
  <authors>
    <author>Celio Aureliano de Oliveira</author>
  </authors>
  <commentList>
    <comment ref="I33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Você não precisa preencher nenhum campo na Capa. Todos os campos serão automaticamente preenchidos.</t>
        </r>
      </text>
    </comment>
    <comment ref="I35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Você não precisa preencher nenhum campo na Capa. Todos os campos serão automaticamente preenchidos.</t>
        </r>
      </text>
    </comment>
    <comment ref="I37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Você não precisa preencher nenhum campo na Capa. Todos os campos serão automaticamente preenchidos.</t>
        </r>
      </text>
    </comment>
    <comment ref="I39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Você não precisa preencher nenhum campo na Capa. Todos os campos serão automaticamente preenchidos.</t>
        </r>
      </text>
    </comment>
  </commentList>
</comments>
</file>

<file path=xl/comments2.xml><?xml version="1.0" encoding="utf-8"?>
<comments xmlns="http://schemas.openxmlformats.org/spreadsheetml/2006/main">
  <authors>
    <author>Celio Aureliano de Oliveira</author>
  </authors>
  <commentList>
    <comment ref="S9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Inserir a quantidade de famílias a serem beneficiadas, conforme Relação de Familias anexas.</t>
        </r>
      </text>
    </comment>
    <comment ref="B11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 nome do órgão/ entidade executora.</t>
        </r>
      </text>
    </comment>
    <comment ref="B21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 nome do responsável pelo  órgão/entidade executora, podendo ser o Prefeito, presidente, etc.</t>
        </r>
      </text>
    </comment>
    <comment ref="B30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 nome do técnico da EMATER responsável pelo projeto.</t>
        </r>
      </text>
    </comment>
    <comment ref="C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I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O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área em ha da lavoura onde será implantada o projeto nesta fazenda.
Obs.: digitar apenas número (não digitar a palavra "ha").</t>
        </r>
      </text>
    </comment>
    <comment ref="R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C34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I34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O34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área em ha da lavoura onde será implantada o projeto nesta fazenda.
Obs.: digitar apenas número (não digitar a palavra "ha").</t>
        </r>
      </text>
    </comment>
    <comment ref="R34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C3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I3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O3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área em ha da lavoura onde será implantada o projeto nesta fazenda.
Obs.: digitar apenas número (não digitar a palavra "ha").</t>
        </r>
      </text>
    </comment>
    <comment ref="R3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C36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I36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O36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área em ha da lavoura onde será implantada o projeto nesta fazenda.
Obs.: digitar apenas número (não digitar a palavra "ha").</t>
        </r>
      </text>
    </comment>
    <comment ref="R36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C37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I37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O37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área em ha da lavoura onde será implantada o projeto nesta fazenda.
Obs.: digitar apenas número (não digitar a palavra "ha").</t>
        </r>
      </text>
    </comment>
    <comment ref="R37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os dados da Fazenda onde será implantada o projeto.</t>
        </r>
      </text>
    </comment>
    <comment ref="J41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área total em ha da Cultura de Arroz.
Obs.: digitar apenas número (não digitar a palavra "ha").</t>
        </r>
      </text>
    </comment>
    <comment ref="Q41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área total em ha da Cultura de Milho.
Obs.: digitar apenas número (não digitar a palavra "ha").</t>
        </r>
      </text>
    </comment>
    <comment ref="J42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Informa a data prevista para o plantio da lavoura. 
Obs.: 
1) respeitada as Data limites de plantio conforme Zoneamento de Risco Climático do MAPA para o município;
2) Obs.: digitar a barra "/" entre o dia, mês e ano no seguinte formato: 12/12/2012  
</t>
        </r>
      </text>
    </comment>
    <comment ref="Q42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Informa a data prevista para o plantio da lavoura. 
Obs.: 
1) respeitada as Data limites de plantio conforme Zoneamento de Risco Climático do MAPA para o município;
2) Obs.: digitar a barra "/" entre o dia, mês e ano no seguinte formato: 12/12/2012  </t>
        </r>
      </text>
    </comment>
    <comment ref="J43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Informa a data prevista para a colheita da lavoura. 
Obs.: digitar a barra "/" entre o dia, mês e ano no seguinte formato: 12/12/2012  </t>
        </r>
      </text>
    </comment>
    <comment ref="Q43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Informa a data prevista para a colheita da lavoura. 
Obs.: digitar a barra "/" entre o dia, mês e ano no seguinte formato: 12/12/2012  </t>
        </r>
      </text>
    </comment>
    <comment ref="J44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 a produtividade prevista para a Cultura de Arroz. 
Obs.: digitar apenas número (não digitar a palavra "kg/ha").</t>
        </r>
      </text>
    </comment>
    <comment ref="Q44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 a produtividade prevista para a Cultura de Milho.
Obs.: digitar apenas número (não digitar a palavra "kg/ha").</t>
        </r>
      </text>
    </comment>
    <comment ref="B53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Descrever suscintamente sobre as práticas a serem adotadas na implantação da lavoura.           
Obs.: Se precisar abrir parágrafo (quebrar linha) dentro da célula, mantenha a tecla Alt pressionada e tecle Enter para quebrar linha. </t>
        </r>
      </text>
    </comment>
    <comment ref="B56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Descrever suscintamente sobre as práticas a serem adotadas na implantação da lavoura.           
Obs.: Se precisar abrir parágrafo (quebrar linha) dentro da célula, mantenha a tecla Alt pressionada e tecle Enter para quebrar linha. </t>
        </r>
      </text>
    </comment>
    <comment ref="B59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Descrever suscintamente sobre as práticas a serem adotadas na implantação da lavoura.           
Obs.: Se precisar abrir parágrafo (quebrar linha) dentro da célula, mantenha a tecla Alt pressionada e tecle Enter para quebrar linha. </t>
        </r>
      </text>
    </comment>
    <comment ref="F6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quantidade de sementes em kg/ha para a cultura do arroz.</t>
        </r>
      </text>
    </comment>
    <comment ref="I6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A SED disponibilizará até 60 kg/ha de sementes de arroz. Caso a quantidade de sementes seja superior a 60 kg/ha, a entidade executora deverá complementar.</t>
        </r>
      </text>
    </comment>
    <comment ref="L6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Quantidade de sementes de arroz a ser complementada pela entidade executora.</t>
        </r>
      </text>
    </comment>
    <comment ref="O6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quantidade de sementes em kg/ha para a cultura do milho.</t>
        </r>
      </text>
    </comment>
    <comment ref="R6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A SED disponibilizará até 20 kg/ha de sementes de milho. Caso a quantidade de sementes seja superior a 20 kg/ha, a entidade executora deverá complementar.</t>
        </r>
      </text>
    </comment>
    <comment ref="U65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Quantidade de sementes de milho a ser complementada pela entidade executora.</t>
        </r>
      </text>
    </comment>
    <comment ref="F68" authorId="0">
      <text>
        <r>
          <rPr>
            <b/>
            <sz val="12"/>
            <color indexed="81"/>
            <rFont val="Times New Roman"/>
            <family val="1"/>
          </rPr>
          <t xml:space="preserve">Lavoura Comunitária:
</t>
        </r>
        <r>
          <rPr>
            <sz val="12"/>
            <color indexed="81"/>
            <rFont val="Times New Roman"/>
            <family val="1"/>
          </rPr>
          <t xml:space="preserve">Informar a fórmula de adubo para plantio para a cultura do arroz (se for o caso).
</t>
        </r>
      </text>
    </comment>
    <comment ref="O68" authorId="0">
      <text>
        <r>
          <rPr>
            <b/>
            <sz val="12"/>
            <color indexed="81"/>
            <rFont val="Times New Roman"/>
            <family val="1"/>
          </rPr>
          <t xml:space="preserve">Lavoura Comunitária:
</t>
        </r>
        <r>
          <rPr>
            <sz val="12"/>
            <color indexed="81"/>
            <rFont val="Times New Roman"/>
            <family val="1"/>
          </rPr>
          <t xml:space="preserve">Informar a fórmula de adubo para plantio para a cultura do milho (se for o caso).
</t>
        </r>
      </text>
    </comment>
    <comment ref="F69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quantidade de adubo para plantio em kg/ha para a cultura do arroz.</t>
        </r>
      </text>
    </comment>
    <comment ref="I69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A SED disponibilizará até 250 kg/ha de adubo para plantio para a cultura de arroz. Caso a quantidade de adubo seja superior a 250 kg/ha, a entidade executora deverá complementar.</t>
        </r>
      </text>
    </comment>
    <comment ref="L69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Quantidade de sementes de adubo para plantio a ser complementada pela entidade executora.</t>
        </r>
      </text>
    </comment>
    <comment ref="O69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quantidade de adubo para plantio em kg/ha para a cultura do milho.</t>
        </r>
      </text>
    </comment>
    <comment ref="R69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A SED disponibilizará até 300 kg/ha de adubo para plantio para a cultura de milho. Caso a quantidade de adubo seja superior a 300 kg/ha, a entidade executora deverá complementar.</t>
        </r>
      </text>
    </comment>
    <comment ref="U69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Quantidade de adubo para plantio para a cultura de milho a ser complementada pela entidade executora.</t>
        </r>
      </text>
    </comment>
    <comment ref="F72" authorId="0">
      <text>
        <r>
          <rPr>
            <b/>
            <sz val="12"/>
            <color indexed="81"/>
            <rFont val="Times New Roman"/>
            <family val="1"/>
          </rPr>
          <t xml:space="preserve">Lavoura Comunitária:
</t>
        </r>
        <r>
          <rPr>
            <sz val="12"/>
            <color indexed="81"/>
            <rFont val="Times New Roman"/>
            <family val="1"/>
          </rPr>
          <t xml:space="preserve">Informar a fórmula de adubo para adubação para a cultura do arroz (se for o caso).
</t>
        </r>
      </text>
    </comment>
    <comment ref="O72" authorId="0">
      <text>
        <r>
          <rPr>
            <b/>
            <sz val="12"/>
            <color indexed="81"/>
            <rFont val="Times New Roman"/>
            <family val="1"/>
          </rPr>
          <t xml:space="preserve">Lavoura Comunitária:
</t>
        </r>
        <r>
          <rPr>
            <sz val="12"/>
            <color indexed="81"/>
            <rFont val="Times New Roman"/>
            <family val="1"/>
          </rPr>
          <t xml:space="preserve">Informar a fórmula de adubo para adubação para a cultura do milho (se for o caso).
</t>
        </r>
      </text>
    </comment>
    <comment ref="F7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quantidade de adubo para adubação em cobertura em kg/ha para a cultura do arroz (se for o caso).</t>
        </r>
      </text>
    </comment>
    <comment ref="I7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A SED NÃO disponibilizará  adubo para adubação em cobertura para a cultura de arroz. Caso haja recomendação de adubação em cobertura, esta será toda por conta da entidade executora.</t>
        </r>
      </text>
    </comment>
    <comment ref="O7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Informar a quantidade de adubo para adubação em cobertura em kg/ha para a cultura do milho.</t>
        </r>
      </text>
    </comment>
    <comment ref="R7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A SED disponibilizará até 100 kg/ha de adubo para cobertura para a cultura de milho. Caso a quantidade de adubo seja superior a 100 kg/ha, a entidade executora deverá complementar.</t>
        </r>
      </text>
    </comment>
    <comment ref="U7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>Quantidade de adubo para cobertura para a cultura de milho a ser complementada pela entidade executora.</t>
        </r>
      </text>
    </comment>
    <comment ref="B81" authorId="0">
      <text>
        <r>
          <rPr>
            <b/>
            <sz val="11"/>
            <color indexed="81"/>
            <rFont val="Times New Roman"/>
            <family val="1"/>
          </rPr>
          <t>Lavoura Comunitária:</t>
        </r>
        <r>
          <rPr>
            <sz val="11"/>
            <color indexed="81"/>
            <rFont val="Times New Roman"/>
            <family val="1"/>
          </rPr>
          <t xml:space="preserve">
Descrever suscintamente sobre: histórico de uso da área, realização de calagem, fertilidade do solo e outros:           
Obs.: Se precisar abrir parágrafo (quebrar linha) dentro da célula, mantenha a tecla Alt pressionada e tecle Enter para quebrar linha.</t>
        </r>
      </text>
    </comment>
  </commentList>
</comments>
</file>

<file path=xl/comments3.xml><?xml version="1.0" encoding="utf-8"?>
<comments xmlns="http://schemas.openxmlformats.org/spreadsheetml/2006/main">
  <authors>
    <author>Celio Aureliano de Oliveira</author>
  </authors>
  <commentList>
    <comment ref="B10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 xml:space="preserve">Faça o CROQUI (desenho) da área onde será(o) implantada(s) a(s) lavoura(s), com o máximo de detalhe possível (limites da lavoura, nomes de córregos/rios, estradas/rodovias, etc.).
</t>
        </r>
      </text>
    </comment>
    <comment ref="B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 xml:space="preserve">Descreva de forma clara o Roteiro de Acesso à área da Lavoura Comunitária.
Obs.: Se precisar abrir parágrafo (quebrar linha) dentro da célula, mantenha a tecla Alt pressionada e tecle </t>
        </r>
        <r>
          <rPr>
            <i/>
            <sz val="11"/>
            <color indexed="81"/>
            <rFont val="Times New Roman"/>
            <family val="1"/>
          </rPr>
          <t>Enter</t>
        </r>
        <r>
          <rPr>
            <sz val="11"/>
            <color indexed="81"/>
            <rFont val="Times New Roman"/>
            <family val="1"/>
          </rPr>
          <t xml:space="preserve"> para quebrar linha.</t>
        </r>
      </text>
    </comment>
  </commentList>
</comments>
</file>

<file path=xl/comments4.xml><?xml version="1.0" encoding="utf-8"?>
<comments xmlns="http://schemas.openxmlformats.org/spreadsheetml/2006/main">
  <authors>
    <author>Celio Aureliano de Oliveira</author>
  </authors>
  <commentList>
    <comment ref="B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 xml:space="preserve">Descreva de forma clara o Roteiro de Acesso à área da Lavoura Comunitária.
Obs.: Se precisar abrir parágrafo (quebrar linha) dentro da célula, mantenha a tecla Alt pressionada e tecle </t>
        </r>
        <r>
          <rPr>
            <i/>
            <sz val="11"/>
            <color indexed="81"/>
            <rFont val="Times New Roman"/>
            <family val="1"/>
          </rPr>
          <t>Enter</t>
        </r>
        <r>
          <rPr>
            <sz val="11"/>
            <color indexed="81"/>
            <rFont val="Times New Roman"/>
            <family val="1"/>
          </rPr>
          <t xml:space="preserve"> para quebrar linha.</t>
        </r>
      </text>
    </comment>
  </commentList>
</comments>
</file>

<file path=xl/comments5.xml><?xml version="1.0" encoding="utf-8"?>
<comments xmlns="http://schemas.openxmlformats.org/spreadsheetml/2006/main">
  <authors>
    <author>Celio Aureliano de Oliveira</author>
  </authors>
  <commentList>
    <comment ref="B10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 xml:space="preserve">Faça o CROQUI (desenho) da área onde será implantada a lavoura, com o máximo de detalhe possível (limites da lavoura, nomes de córregos/rios, estradas/rodovias, etc.).
</t>
        </r>
      </text>
    </comment>
    <comment ref="B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 xml:space="preserve">Descreva de forma clara o Roteiro de Acesso à área da Lavoura Comunitária.
Obs.: Se precisar abrir parágrafo (quebrar linha) dentro da célula, mantenha a tecla Alt pressionada e tecle </t>
        </r>
        <r>
          <rPr>
            <i/>
            <sz val="11"/>
            <color indexed="81"/>
            <rFont val="Times New Roman"/>
            <family val="1"/>
          </rPr>
          <t>Enter</t>
        </r>
        <r>
          <rPr>
            <sz val="11"/>
            <color indexed="81"/>
            <rFont val="Times New Roman"/>
            <family val="1"/>
          </rPr>
          <t xml:space="preserve"> para quebrar linha.</t>
        </r>
      </text>
    </comment>
  </commentList>
</comments>
</file>

<file path=xl/comments6.xml><?xml version="1.0" encoding="utf-8"?>
<comments xmlns="http://schemas.openxmlformats.org/spreadsheetml/2006/main">
  <authors>
    <author>Celio Aureliano de Oliveira</author>
  </authors>
  <commentList>
    <comment ref="B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 xml:space="preserve">Descreva de forma clara o Roteiro de Acesso à área da Lavoura Comunitária.
Obs.: Se precisar abrir parágrafo (quebrar linha) dentro da célula, mantenha a tecla Alt pressionada e tecle </t>
        </r>
        <r>
          <rPr>
            <i/>
            <sz val="11"/>
            <color indexed="81"/>
            <rFont val="Times New Roman"/>
            <family val="1"/>
          </rPr>
          <t>Enter</t>
        </r>
        <r>
          <rPr>
            <sz val="11"/>
            <color indexed="81"/>
            <rFont val="Times New Roman"/>
            <family val="1"/>
          </rPr>
          <t xml:space="preserve"> para quebrar linha.</t>
        </r>
      </text>
    </comment>
  </commentList>
</comments>
</file>

<file path=xl/comments7.xml><?xml version="1.0" encoding="utf-8"?>
<comments xmlns="http://schemas.openxmlformats.org/spreadsheetml/2006/main">
  <authors>
    <author>Celio Aureliano de Oliveira</author>
  </authors>
  <commentList>
    <comment ref="B33" authorId="0">
      <text>
        <r>
          <rPr>
            <b/>
            <sz val="11"/>
            <color indexed="81"/>
            <rFont val="Times New Roman"/>
            <family val="1"/>
          </rPr>
          <t xml:space="preserve">Lavoura Comunitária:
</t>
        </r>
        <r>
          <rPr>
            <sz val="11"/>
            <color indexed="81"/>
            <rFont val="Times New Roman"/>
            <family val="1"/>
          </rPr>
          <t xml:space="preserve">Descreva de forma clara o Roteiro de Acesso à área da Lavoura Comunitária.
Obs.: Se precisar abrir parágrafo (quebrar linha) dentro da célula, mantenha a tecla Alt pressionada e tecle </t>
        </r>
        <r>
          <rPr>
            <i/>
            <sz val="11"/>
            <color indexed="81"/>
            <rFont val="Times New Roman"/>
            <family val="1"/>
          </rPr>
          <t>Enter</t>
        </r>
        <r>
          <rPr>
            <sz val="11"/>
            <color indexed="81"/>
            <rFont val="Times New Roman"/>
            <family val="1"/>
          </rPr>
          <t xml:space="preserve"> para quebrar linha.</t>
        </r>
      </text>
    </comment>
  </commentList>
</comments>
</file>

<file path=xl/sharedStrings.xml><?xml version="1.0" encoding="utf-8"?>
<sst xmlns="http://schemas.openxmlformats.org/spreadsheetml/2006/main" count="207" uniqueCount="126">
  <si>
    <t>CPF:</t>
  </si>
  <si>
    <t xml:space="preserve"> </t>
  </si>
  <si>
    <t>Número</t>
  </si>
  <si>
    <t>Complemento</t>
  </si>
  <si>
    <t>GO</t>
  </si>
  <si>
    <t>CEP</t>
  </si>
  <si>
    <t>Telefone</t>
  </si>
  <si>
    <t>Bairro</t>
  </si>
  <si>
    <t>Celular</t>
  </si>
  <si>
    <t>RG/Orgão emissor:</t>
  </si>
  <si>
    <t>Nome:</t>
  </si>
  <si>
    <t>Endereço residencial: Logradouro:</t>
  </si>
  <si>
    <t>Cargo:</t>
  </si>
  <si>
    <t>ANEXO VI</t>
  </si>
  <si>
    <t>PROJETO TÉCNICO</t>
  </si>
  <si>
    <r>
      <t xml:space="preserve">Agência Goiana de Assistência Técnica, Extensão Rural e Pesquisa Agropecuária
</t>
    </r>
    <r>
      <rPr>
        <sz val="10"/>
        <color theme="1"/>
        <rFont val="Times New Roman"/>
        <family val="1"/>
      </rPr>
      <t>Vinculada à Secretaria de Desenvolvimento Econômico, Científico e Tecnológico e de Agricultura, Pecuária e Irrigação</t>
    </r>
  </si>
  <si>
    <t>LAVOURA COMUNITÁRIA</t>
  </si>
  <si>
    <t>Safra 2017/2018</t>
  </si>
  <si>
    <t>Município:</t>
  </si>
  <si>
    <t>1. PÚBLICO BENEFICIÁRIO:</t>
  </si>
  <si>
    <t>3. CNPJ</t>
  </si>
  <si>
    <t>2. ÓRGÃO / ENTIDADE EXECUTORA</t>
  </si>
  <si>
    <t>Logradouro:</t>
  </si>
  <si>
    <t>2. Nº DE FAMÍLIAS</t>
  </si>
  <si>
    <t>Responsável Técnico:</t>
  </si>
  <si>
    <t>Entidade Executora:</t>
  </si>
  <si>
    <t>EMATER Unidade Local:</t>
  </si>
  <si>
    <t>4. ENDEREÇO DO ÓRGÃO / ENTIDADE EXECUTORA</t>
  </si>
  <si>
    <t>5. RESPONSÁVEL PELO ÓRGÃO / ENTIDADE EXECUTORA</t>
  </si>
  <si>
    <t xml:space="preserve">* Data de plantio conforme Zoneamento de Risco Climático do MAPA para o município. </t>
  </si>
  <si>
    <t>OBSERVAÇÕES:</t>
  </si>
  <si>
    <t>a) Aração:</t>
  </si>
  <si>
    <r>
      <t>8. PREPARO DO SOLO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(descreva suscintamente as práticas a serem adotadas)</t>
    </r>
    <r>
      <rPr>
        <b/>
        <sz val="11"/>
        <color theme="1"/>
        <rFont val="Times New Roman"/>
        <family val="1"/>
      </rPr>
      <t>:</t>
    </r>
  </si>
  <si>
    <t>c) Plantio direto:</t>
  </si>
  <si>
    <r>
      <rPr>
        <b/>
        <sz val="11"/>
        <color theme="1"/>
        <rFont val="Times New Roman"/>
        <family val="1"/>
      </rPr>
      <t>a) Plantio</t>
    </r>
    <r>
      <rPr>
        <sz val="11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(tratamento de sementes, plantio e adubação de plantio)</t>
    </r>
    <r>
      <rPr>
        <sz val="11"/>
        <color theme="1"/>
        <rFont val="Times New Roman"/>
        <family val="1"/>
      </rPr>
      <t>:</t>
    </r>
  </si>
  <si>
    <r>
      <rPr>
        <b/>
        <sz val="11"/>
        <color theme="1"/>
        <rFont val="Times New Roman"/>
        <family val="1"/>
      </rPr>
      <t>b) Tratos culturais</t>
    </r>
    <r>
      <rPr>
        <sz val="11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(controle de ervas daninhas, controle fitossanitário, adubação de cobertura e outros)</t>
    </r>
    <r>
      <rPr>
        <sz val="11"/>
        <color theme="1"/>
        <rFont val="Times New Roman"/>
        <family val="1"/>
      </rPr>
      <t>:</t>
    </r>
  </si>
  <si>
    <t>a) Sementes:</t>
  </si>
  <si>
    <t>b) Adubação de plantio:</t>
  </si>
  <si>
    <t>b) Gradagem aradora/niveladora:</t>
  </si>
  <si>
    <r>
      <t>9. PLANTIO E TRATOS CULTURAIS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(descreva suscintamente as práticas a serem adotadas)</t>
    </r>
    <r>
      <rPr>
        <b/>
        <sz val="11"/>
        <color theme="1"/>
        <rFont val="Times New Roman"/>
        <family val="1"/>
      </rPr>
      <t>:</t>
    </r>
  </si>
  <si>
    <t>− Qtde (Kg/ha)</t>
  </si>
  <si>
    <t>− Fórmula</t>
  </si>
  <si>
    <t>c) Adubação cobertura:</t>
  </si>
  <si>
    <t>Cultura de Arroz</t>
  </si>
  <si>
    <t>Cultura de Milho</t>
  </si>
  <si>
    <r>
      <rPr>
        <b/>
        <sz val="11"/>
        <color theme="1"/>
        <rFont val="Times New Roman"/>
        <family val="1"/>
      </rPr>
      <t xml:space="preserve">c) Colheita </t>
    </r>
    <r>
      <rPr>
        <sz val="9"/>
        <color theme="1"/>
        <rFont val="Times New Roman"/>
        <family val="1"/>
      </rPr>
      <t>(mecânica ou manual, etc)</t>
    </r>
    <r>
      <rPr>
        <sz val="11"/>
        <color theme="1"/>
        <rFont val="Times New Roman"/>
        <family val="1"/>
      </rPr>
      <t>:</t>
    </r>
  </si>
  <si>
    <t>05-25-15+zn</t>
  </si>
  <si>
    <t>Insumos</t>
  </si>
  <si>
    <t>Recomendação Técnica</t>
  </si>
  <si>
    <t>CROQUI DA ÁREA</t>
  </si>
  <si>
    <t>ROTEIRO DE ACESSO:</t>
  </si>
  <si>
    <t xml:space="preserve">   </t>
  </si>
  <si>
    <t>De acordo:</t>
  </si>
  <si>
    <r>
      <rPr>
        <b/>
        <sz val="14"/>
        <color theme="1"/>
        <rFont val="Times New Roman"/>
        <family val="1"/>
      </rPr>
      <t>Agência Goiana de Assistência Técnica, Extensão 
Rural e Pesquisa Agropecuária - EMATER</t>
    </r>
    <r>
      <rPr>
        <sz val="11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Vinculada à Secretaria de Desenvolvimento Econômico, Científico
 e Tecnológico e de Agricultura, Pecuária e Irrigação</t>
    </r>
  </si>
  <si>
    <r>
      <t>Agência Goiana de Assistência Técnica, Extensão 
Rural e Pesquisa Agropecuária - EMATER</t>
    </r>
    <r>
      <rPr>
        <sz val="11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Vinculada à Secretaria de Desenvolvimento Econômico, Científico
 e Tecnológico e de Agricultura, Pecuária e Irrigação</t>
    </r>
  </si>
  <si>
    <t>Técnico Responsável:</t>
  </si>
  <si>
    <t>a) Este projeto técnico deverá vir acompanhado de Análise de solo (Química e Física) e de Laudo de Adubação;</t>
  </si>
  <si>
    <t>b) Caso as quantidades totais de insumos (sementes e adubos) sejam maiores que a quantidade doada pela SED, o órgão executor deverá complementar a quantidade, conforme estabelecido pelo Termo de Cooperação Técnica.</t>
  </si>
  <si>
    <r>
      <t xml:space="preserve">− Qtde </t>
    </r>
    <r>
      <rPr>
        <sz val="8"/>
        <color theme="1"/>
        <rFont val="Times New Roman"/>
        <family val="1"/>
      </rPr>
      <t>(Kg/ha)</t>
    </r>
  </si>
  <si>
    <t>Doado
pela SED</t>
  </si>
  <si>
    <t>Complemento
órgão/entidade</t>
  </si>
  <si>
    <t>6. RESPONSÁVEL TÉCNICO PELA EMATER</t>
  </si>
  <si>
    <t>EMATER - Unidade Local:</t>
  </si>
  <si>
    <t>6. DADOS DAS PROPRIEDADES ONDE SERÃO IMPLANTADAS A LAVOURA</t>
  </si>
  <si>
    <t>7. DADOS DAS CULTURAS A SEREM IMPLANTADAS:</t>
  </si>
  <si>
    <t>Discriminação</t>
  </si>
  <si>
    <t>Nome da Propriedade</t>
  </si>
  <si>
    <t>Nome do Proprietário</t>
  </si>
  <si>
    <t>Município de localização</t>
  </si>
  <si>
    <t>Área prevista para a cultura</t>
  </si>
  <si>
    <t>Data prevista para o plantio*</t>
  </si>
  <si>
    <t>Data prevista para a colheita</t>
  </si>
  <si>
    <t>Produtividade estimada</t>
  </si>
  <si>
    <t>Produção total estimada</t>
  </si>
  <si>
    <t>Nº CREA:</t>
  </si>
  <si>
    <r>
      <t xml:space="preserve">− Qtde total </t>
    </r>
    <r>
      <rPr>
        <sz val="8"/>
        <color theme="1"/>
        <rFont val="Times New Roman"/>
        <family val="1"/>
      </rPr>
      <t>(Kg)</t>
    </r>
  </si>
  <si>
    <t>Sulfato Amonio</t>
  </si>
  <si>
    <t>-</t>
  </si>
  <si>
    <r>
      <t>Agência Goiana de Assistência Técnica, 
Extensão Rural e Pesquisa Agropecuária</t>
    </r>
    <r>
      <rPr>
        <sz val="11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Vinculada à Secretaria de Desenvolvimento Econômico, Científico
 e Tecnológico e de Agricultura, Pecuária e Irrigação</t>
    </r>
  </si>
  <si>
    <t>11. INSUMOS RECOMENDADOS, DOADOS PELA SED E COMPLEMENTAÇÃO ÓRGÃO/ENTIDADE:</t>
  </si>
  <si>
    <t>Nome da Rua ou Avenida</t>
  </si>
  <si>
    <t>nº</t>
  </si>
  <si>
    <t>Nome da Cidade</t>
  </si>
  <si>
    <t>e-mail</t>
  </si>
  <si>
    <t>111111111 SSP/GO</t>
  </si>
  <si>
    <t>Cargo</t>
  </si>
  <si>
    <t>cep</t>
  </si>
  <si>
    <t>Nome do técnico responsavel</t>
  </si>
  <si>
    <t>CREA</t>
  </si>
  <si>
    <r>
      <t xml:space="preserve">12. PARECER TÉCNICO DA ÁREA INDICADA PARA IMPLANTAÇÃO DA LAVOURA  
</t>
    </r>
    <r>
      <rPr>
        <sz val="9"/>
        <color theme="1"/>
        <rFont val="Times New Roman"/>
        <family val="1"/>
      </rPr>
      <t xml:space="preserve">(descrever suscintamente sobre: histórico de uso da área, realização de calagem, fertilidade do solo e outros):           </t>
    </r>
  </si>
  <si>
    <t>Descreve sobre o histórico da área.....
Descreva sobre a realização de calagem....
Descreva sobre fertilidade do solo.....
Outros</t>
  </si>
  <si>
    <t>___/___/____</t>
  </si>
  <si>
    <t>Descreva a metodologia a ser adotada.</t>
  </si>
  <si>
    <t>Nome Responsável</t>
  </si>
  <si>
    <t>Gleba</t>
  </si>
  <si>
    <t>Área (ha)</t>
  </si>
  <si>
    <t>3*</t>
  </si>
  <si>
    <t>4*</t>
  </si>
  <si>
    <t>5*</t>
  </si>
  <si>
    <t xml:space="preserve">* Somente projetos de assentamento de reforma agrária poderão ter projetos com até 5 (cinco) glebas ou áreas de lavoura. </t>
  </si>
  <si>
    <t>Nome da Fazenda 1</t>
  </si>
  <si>
    <t>Nome da Fazenda 2</t>
  </si>
  <si>
    <t>Nome da Fazenda 3</t>
  </si>
  <si>
    <t>Nome da Fazenda 4</t>
  </si>
  <si>
    <t>Nome da Fazenda 5</t>
  </si>
  <si>
    <t>Nome do Proprietário 1</t>
  </si>
  <si>
    <t>Nome do Proprietário 2</t>
  </si>
  <si>
    <t>Nome do Proprietário 3</t>
  </si>
  <si>
    <t>Nome do Proprietário 4</t>
  </si>
  <si>
    <t>Nome do Proprietário 5</t>
  </si>
  <si>
    <t>Nome do municìpio 1</t>
  </si>
  <si>
    <t>Nome do municìpio 2</t>
  </si>
  <si>
    <t>Nome do municìpio 3</t>
  </si>
  <si>
    <t>Nome do municìpio 4</t>
  </si>
  <si>
    <t>Nome do municìpio 5</t>
  </si>
  <si>
    <t>Bairro:</t>
  </si>
  <si>
    <t>Cidade:</t>
  </si>
  <si>
    <t>UF:</t>
  </si>
  <si>
    <t>E-mail:</t>
  </si>
  <si>
    <t>Celular:</t>
  </si>
  <si>
    <t>Telefone:</t>
  </si>
  <si>
    <t>CEP:</t>
  </si>
  <si>
    <t>Prefeitura de Anapolis</t>
  </si>
  <si>
    <t>---</t>
  </si>
  <si>
    <t>05-25-15+Zn</t>
  </si>
  <si>
    <t>Sulfato amônio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</si>
</sst>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0000\-000"/>
    <numFmt numFmtId="165" formatCode="[&lt;=99999999]####\-####;\(##\)\ ####\-####"/>
    <numFmt numFmtId="166" formatCode="[&lt;=999999999]#####\-####;\(##\)\ #####\-####"/>
    <numFmt numFmtId="167" formatCode="00\.000\-000"/>
    <numFmt numFmtId="168" formatCode="[&lt;=99999999]###\-####;\(##\)\ ####\-####"/>
    <numFmt numFmtId="169" formatCode="[&lt;=999999]####\-####;\(##\)\ #####\-####"/>
    <numFmt numFmtId="170" formatCode="00\.000\.000\/0000\-00"/>
    <numFmt numFmtId="171" formatCode="###"/>
    <numFmt numFmtId="172" formatCode="000\.000\.000\-00"/>
    <numFmt numFmtId="173" formatCode="dd&quot;/&quot;mm&quot;/&quot;yyyy"/>
    <numFmt numFmtId="174" formatCode="#,##0.00&quot; ha&quot;"/>
    <numFmt numFmtId="175" formatCode="#,##0.0&quot; Sc.60kg&quot;"/>
    <numFmt numFmtId="176" formatCode="#,##0&quot; kg/ha&quot;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7"/>
      <color theme="1"/>
      <name val="Times New Roman"/>
      <family val="1"/>
    </font>
    <font>
      <sz val="8"/>
      <color theme="1"/>
      <name val="Times New Roman"/>
      <family val="1"/>
    </font>
    <font>
      <sz val="9"/>
      <color rgb="FFFF0000"/>
      <name val="Times New Roman"/>
      <family val="1"/>
    </font>
    <font>
      <b/>
      <sz val="11"/>
      <color indexed="81"/>
      <name val="Times New Roman"/>
      <family val="1"/>
    </font>
    <font>
      <sz val="11"/>
      <color indexed="81"/>
      <name val="Times New Roman"/>
      <family val="1"/>
    </font>
    <font>
      <i/>
      <sz val="11"/>
      <color indexed="81"/>
      <name val="Times New Roman"/>
      <family val="1"/>
    </font>
    <font>
      <b/>
      <sz val="12"/>
      <color indexed="81"/>
      <name val="Times New Roman"/>
      <family val="1"/>
    </font>
    <font>
      <sz val="12"/>
      <color indexed="8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37437055574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9C4"/>
        <bgColor theme="0" tint="-0.14993743705557422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5E2D3"/>
        <bgColor theme="0" tint="-0.14993743705557422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3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center"/>
      <protection hidden="1"/>
    </xf>
    <xf numFmtId="0" fontId="5" fillId="2" borderId="0" xfId="0" applyFont="1" applyFill="1" applyAlignment="1" applyProtection="1">
      <alignment horizontal="centerContinuous" vertical="center"/>
      <protection hidden="1"/>
    </xf>
    <xf numFmtId="172" fontId="2" fillId="3" borderId="4" xfId="0" applyNumberFormat="1" applyFont="1" applyFill="1" applyBorder="1" applyAlignment="1" applyProtection="1">
      <alignment vertical="top" wrapText="1"/>
      <protection hidden="1"/>
    </xf>
    <xf numFmtId="172" fontId="2" fillId="3" borderId="0" xfId="0" applyNumberFormat="1" applyFont="1" applyFill="1" applyBorder="1" applyAlignment="1" applyProtection="1">
      <alignment horizontal="left" vertical="top"/>
      <protection hidden="1"/>
    </xf>
    <xf numFmtId="172" fontId="2" fillId="3" borderId="0" xfId="0" applyNumberFormat="1" applyFont="1" applyFill="1" applyBorder="1" applyAlignment="1" applyProtection="1">
      <alignment horizontal="left" vertical="top" wrapText="1"/>
      <protection hidden="1"/>
    </xf>
    <xf numFmtId="172" fontId="2" fillId="3" borderId="0" xfId="0" applyNumberFormat="1" applyFont="1" applyFill="1" applyBorder="1" applyAlignment="1" applyProtection="1">
      <alignment vertical="center" wrapText="1"/>
      <protection hidden="1"/>
    </xf>
    <xf numFmtId="172" fontId="2" fillId="3" borderId="5" xfId="0" applyNumberFormat="1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0" fontId="8" fillId="2" borderId="0" xfId="0" applyFont="1" applyFill="1" applyBorder="1" applyAlignment="1" applyProtection="1">
      <alignment vertical="top"/>
      <protection hidden="1"/>
    </xf>
    <xf numFmtId="0" fontId="8" fillId="2" borderId="24" xfId="0" applyFont="1" applyFill="1" applyBorder="1" applyAlignment="1" applyProtection="1">
      <alignment horizontal="left" vertical="top"/>
      <protection hidden="1"/>
    </xf>
    <xf numFmtId="0" fontId="8" fillId="2" borderId="24" xfId="0" applyFont="1" applyFill="1" applyBorder="1" applyAlignment="1" applyProtection="1">
      <alignment horizontal="right" vertical="top"/>
      <protection hidden="1"/>
    </xf>
    <xf numFmtId="0" fontId="8" fillId="2" borderId="0" xfId="0" applyFont="1" applyFill="1" applyBorder="1" applyAlignment="1" applyProtection="1">
      <alignment horizontal="centerContinuous" vertical="top"/>
      <protection hidden="1"/>
    </xf>
    <xf numFmtId="0" fontId="12" fillId="2" borderId="0" xfId="0" applyFont="1" applyFill="1" applyBorder="1" applyAlignment="1" applyProtection="1">
      <alignment horizontal="centerContinuous" vertical="top"/>
      <protection hidden="1"/>
    </xf>
    <xf numFmtId="0" fontId="8" fillId="2" borderId="0" xfId="0" applyFont="1" applyFill="1" applyBorder="1" applyAlignment="1" applyProtection="1">
      <alignment horizontal="center" vertical="top"/>
      <protection hidden="1"/>
    </xf>
    <xf numFmtId="0" fontId="8" fillId="2" borderId="0" xfId="0" applyFont="1" applyFill="1" applyBorder="1" applyAlignment="1" applyProtection="1">
      <alignment horizontal="right" vertical="top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8" fillId="2" borderId="35" xfId="0" applyFont="1" applyFill="1" applyBorder="1" applyAlignment="1" applyProtection="1">
      <alignment vertical="top"/>
      <protection hidden="1"/>
    </xf>
    <xf numFmtId="0" fontId="8" fillId="2" borderId="29" xfId="0" applyFont="1" applyFill="1" applyBorder="1" applyAlignment="1" applyProtection="1">
      <alignment vertical="top" wrapText="1"/>
      <protection hidden="1"/>
    </xf>
    <xf numFmtId="0" fontId="8" fillId="2" borderId="34" xfId="0" applyFont="1" applyFill="1" applyBorder="1" applyAlignment="1" applyProtection="1">
      <alignment vertical="top" wrapText="1"/>
      <protection hidden="1"/>
    </xf>
    <xf numFmtId="0" fontId="6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2" fillId="7" borderId="0" xfId="0" applyFont="1" applyFill="1" applyProtection="1">
      <protection hidden="1"/>
    </xf>
    <xf numFmtId="0" fontId="6" fillId="7" borderId="0" xfId="0" applyFont="1" applyFill="1" applyAlignment="1" applyProtection="1">
      <alignment horizontal="centerContinuous" vertical="center"/>
      <protection hidden="1"/>
    </xf>
    <xf numFmtId="0" fontId="4" fillId="7" borderId="0" xfId="0" applyFont="1" applyFill="1" applyAlignment="1" applyProtection="1">
      <alignment horizontal="centerContinuous" vertical="center"/>
      <protection hidden="1"/>
    </xf>
    <xf numFmtId="0" fontId="4" fillId="7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9" fillId="4" borderId="41" xfId="0" applyFont="1" applyFill="1" applyBorder="1" applyAlignment="1" applyProtection="1">
      <alignment vertical="center" wrapText="1"/>
      <protection hidden="1"/>
    </xf>
    <xf numFmtId="0" fontId="9" fillId="4" borderId="42" xfId="0" applyFont="1" applyFill="1" applyBorder="1" applyAlignment="1" applyProtection="1">
      <alignment vertical="center" wrapText="1"/>
      <protection hidden="1"/>
    </xf>
    <xf numFmtId="0" fontId="2" fillId="2" borderId="17" xfId="0" applyFont="1" applyFill="1" applyBorder="1" applyAlignment="1" applyProtection="1">
      <alignment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9" fillId="4" borderId="40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vertical="center"/>
      <protection hidden="1"/>
    </xf>
    <xf numFmtId="0" fontId="8" fillId="4" borderId="16" xfId="0" applyFont="1" applyFill="1" applyBorder="1" applyAlignment="1" applyProtection="1">
      <alignment vertical="center"/>
      <protection hidden="1"/>
    </xf>
    <xf numFmtId="0" fontId="8" fillId="4" borderId="17" xfId="0" applyFont="1" applyFill="1" applyBorder="1" applyAlignment="1" applyProtection="1">
      <alignment vertical="center"/>
      <protection hidden="1"/>
    </xf>
    <xf numFmtId="0" fontId="8" fillId="4" borderId="20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11" fillId="4" borderId="15" xfId="0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Border="1" applyAlignment="1" applyProtection="1">
      <alignment horizontal="center" vertical="top"/>
      <protection hidden="1"/>
    </xf>
    <xf numFmtId="0" fontId="9" fillId="4" borderId="45" xfId="0" applyFont="1" applyFill="1" applyBorder="1" applyAlignment="1" applyProtection="1">
      <alignment horizontal="justify" vertical="top" wrapText="1"/>
      <protection hidden="1"/>
    </xf>
    <xf numFmtId="0" fontId="9" fillId="4" borderId="46" xfId="0" applyFont="1" applyFill="1" applyBorder="1" applyAlignment="1" applyProtection="1">
      <alignment horizontal="justify" vertical="top"/>
      <protection hidden="1"/>
    </xf>
    <xf numFmtId="0" fontId="9" fillId="4" borderId="47" xfId="0" applyFont="1" applyFill="1" applyBorder="1" applyAlignment="1" applyProtection="1">
      <alignment horizontal="justify" vertical="top"/>
      <protection hidden="1"/>
    </xf>
    <xf numFmtId="0" fontId="9" fillId="4" borderId="23" xfId="0" applyFont="1" applyFill="1" applyBorder="1" applyAlignment="1" applyProtection="1">
      <alignment horizontal="justify" vertical="top"/>
      <protection hidden="1"/>
    </xf>
    <xf numFmtId="0" fontId="9" fillId="4" borderId="24" xfId="0" applyFont="1" applyFill="1" applyBorder="1" applyAlignment="1" applyProtection="1">
      <alignment horizontal="justify" vertical="top"/>
      <protection hidden="1"/>
    </xf>
    <xf numFmtId="0" fontId="9" fillId="4" borderId="27" xfId="0" applyFont="1" applyFill="1" applyBorder="1" applyAlignment="1" applyProtection="1">
      <alignment horizontal="justify" vertical="top"/>
      <protection hidden="1"/>
    </xf>
    <xf numFmtId="0" fontId="8" fillId="3" borderId="49" xfId="0" applyNumberFormat="1" applyFont="1" applyFill="1" applyBorder="1" applyAlignment="1" applyProtection="1">
      <alignment horizontal="center" vertical="center"/>
      <protection hidden="1"/>
    </xf>
    <xf numFmtId="0" fontId="8" fillId="3" borderId="50" xfId="0" applyNumberFormat="1" applyFont="1" applyFill="1" applyBorder="1" applyAlignment="1" applyProtection="1">
      <alignment horizontal="center" vertical="center"/>
      <protection hidden="1"/>
    </xf>
    <xf numFmtId="3" fontId="8" fillId="3" borderId="31" xfId="0" applyNumberFormat="1" applyFont="1" applyFill="1" applyBorder="1" applyAlignment="1" applyProtection="1">
      <alignment horizontal="center" vertical="center"/>
      <protection hidden="1"/>
    </xf>
    <xf numFmtId="3" fontId="8" fillId="3" borderId="32" xfId="0" applyNumberFormat="1" applyFont="1" applyFill="1" applyBorder="1" applyAlignment="1" applyProtection="1">
      <alignment horizontal="center" vertical="center"/>
      <protection hidden="1"/>
    </xf>
    <xf numFmtId="0" fontId="2" fillId="6" borderId="54" xfId="0" applyFont="1" applyFill="1" applyBorder="1" applyAlignment="1" applyProtection="1">
      <alignment horizontal="center" wrapText="1"/>
      <protection hidden="1"/>
    </xf>
    <xf numFmtId="0" fontId="2" fillId="6" borderId="55" xfId="0" applyFont="1" applyFill="1" applyBorder="1" applyAlignment="1" applyProtection="1">
      <alignment horizontal="center" wrapText="1"/>
      <protection hidden="1"/>
    </xf>
    <xf numFmtId="0" fontId="8" fillId="0" borderId="49" xfId="0" applyFont="1" applyBorder="1" applyAlignment="1" applyProtection="1">
      <alignment horizontal="center" vertical="center" wrapText="1"/>
      <protection hidden="1"/>
    </xf>
    <xf numFmtId="0" fontId="8" fillId="0" borderId="50" xfId="0" applyFont="1" applyBorder="1" applyAlignment="1" applyProtection="1">
      <alignment horizontal="center" vertical="center" wrapText="1"/>
      <protection hidden="1"/>
    </xf>
    <xf numFmtId="0" fontId="8" fillId="3" borderId="49" xfId="0" applyFont="1" applyFill="1" applyBorder="1" applyAlignment="1" applyProtection="1">
      <alignment horizontal="center" vertical="center"/>
      <protection hidden="1"/>
    </xf>
    <xf numFmtId="0" fontId="8" fillId="3" borderId="50" xfId="0" applyFont="1" applyFill="1" applyBorder="1" applyAlignment="1" applyProtection="1">
      <alignment horizontal="center" vertical="center"/>
      <protection hidden="1"/>
    </xf>
    <xf numFmtId="3" fontId="8" fillId="3" borderId="10" xfId="0" applyNumberFormat="1" applyFont="1" applyFill="1" applyBorder="1" applyAlignment="1" applyProtection="1">
      <alignment horizontal="center" vertical="center"/>
      <protection hidden="1"/>
    </xf>
    <xf numFmtId="3" fontId="8" fillId="3" borderId="11" xfId="0" applyNumberFormat="1" applyFont="1" applyFill="1" applyBorder="1" applyAlignment="1" applyProtection="1">
      <alignment horizontal="center" vertical="center"/>
      <protection hidden="1"/>
    </xf>
    <xf numFmtId="0" fontId="8" fillId="5" borderId="48" xfId="0" applyFont="1" applyFill="1" applyBorder="1" applyAlignment="1" applyProtection="1">
      <alignment horizontal="center" vertical="center"/>
      <protection locked="0"/>
    </xf>
    <xf numFmtId="0" fontId="8" fillId="5" borderId="49" xfId="0" applyFont="1" applyFill="1" applyBorder="1" applyAlignment="1" applyProtection="1">
      <alignment horizontal="center" vertical="center"/>
      <protection locked="0"/>
    </xf>
    <xf numFmtId="3" fontId="8" fillId="3" borderId="9" xfId="0" applyNumberFormat="1" applyFont="1" applyFill="1" applyBorder="1" applyAlignment="1" applyProtection="1">
      <alignment horizontal="center" vertical="center"/>
      <protection hidden="1"/>
    </xf>
    <xf numFmtId="0" fontId="8" fillId="3" borderId="49" xfId="0" quotePrefix="1" applyFont="1" applyFill="1" applyBorder="1" applyAlignment="1" applyProtection="1">
      <alignment horizontal="center" vertical="center"/>
      <protection hidden="1"/>
    </xf>
    <xf numFmtId="0" fontId="8" fillId="3" borderId="50" xfId="0" quotePrefix="1" applyFont="1" applyFill="1" applyBorder="1" applyAlignment="1" applyProtection="1">
      <alignment horizontal="center" vertical="center"/>
      <protection hidden="1"/>
    </xf>
    <xf numFmtId="172" fontId="2" fillId="3" borderId="28" xfId="0" applyNumberFormat="1" applyFont="1" applyFill="1" applyBorder="1" applyAlignment="1" applyProtection="1">
      <alignment horizontal="left" vertical="top" wrapText="1"/>
      <protection hidden="1"/>
    </xf>
    <xf numFmtId="172" fontId="2" fillId="3" borderId="29" xfId="0" applyNumberFormat="1" applyFont="1" applyFill="1" applyBorder="1" applyAlignment="1" applyProtection="1">
      <alignment horizontal="left" vertical="top" wrapText="1"/>
      <protection hidden="1"/>
    </xf>
    <xf numFmtId="172" fontId="2" fillId="3" borderId="34" xfId="0" applyNumberFormat="1" applyFont="1" applyFill="1" applyBorder="1" applyAlignment="1" applyProtection="1">
      <alignment horizontal="left" vertical="top" wrapText="1"/>
      <protection hidden="1"/>
    </xf>
    <xf numFmtId="172" fontId="2" fillId="3" borderId="4" xfId="0" applyNumberFormat="1" applyFont="1" applyFill="1" applyBorder="1" applyAlignment="1" applyProtection="1">
      <alignment horizontal="justify" vertical="top" wrapText="1"/>
      <protection hidden="1"/>
    </xf>
    <xf numFmtId="172" fontId="2" fillId="3" borderId="0" xfId="0" applyNumberFormat="1" applyFont="1" applyFill="1" applyBorder="1" applyAlignment="1" applyProtection="1">
      <alignment horizontal="justify" vertical="top" wrapText="1"/>
      <protection hidden="1"/>
    </xf>
    <xf numFmtId="172" fontId="2" fillId="3" borderId="5" xfId="0" applyNumberFormat="1" applyFont="1" applyFill="1" applyBorder="1" applyAlignment="1" applyProtection="1">
      <alignment horizontal="justify" vertical="top" wrapText="1"/>
      <protection hidden="1"/>
    </xf>
    <xf numFmtId="172" fontId="2" fillId="3" borderId="2" xfId="0" applyNumberFormat="1" applyFont="1" applyFill="1" applyBorder="1" applyAlignment="1" applyProtection="1">
      <alignment horizontal="justify" vertical="top" wrapText="1"/>
      <protection hidden="1"/>
    </xf>
    <xf numFmtId="172" fontId="2" fillId="3" borderId="1" xfId="0" applyNumberFormat="1" applyFont="1" applyFill="1" applyBorder="1" applyAlignment="1" applyProtection="1">
      <alignment horizontal="justify" vertical="top" wrapText="1"/>
      <protection hidden="1"/>
    </xf>
    <xf numFmtId="172" fontId="2" fillId="3" borderId="3" xfId="0" applyNumberFormat="1" applyFont="1" applyFill="1" applyBorder="1" applyAlignment="1" applyProtection="1">
      <alignment horizontal="justify" vertical="top" wrapText="1"/>
      <protection hidden="1"/>
    </xf>
    <xf numFmtId="0" fontId="8" fillId="3" borderId="48" xfId="0" quotePrefix="1" applyFont="1" applyFill="1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horizontal="left" vertical="center"/>
      <protection hidden="1"/>
    </xf>
    <xf numFmtId="0" fontId="0" fillId="0" borderId="50" xfId="0" applyBorder="1" applyAlignment="1" applyProtection="1">
      <alignment horizontal="left" vertical="center"/>
      <protection hidden="1"/>
    </xf>
    <xf numFmtId="0" fontId="8" fillId="3" borderId="33" xfId="0" quotePrefix="1" applyFont="1" applyFill="1" applyBorder="1" applyAlignment="1" applyProtection="1">
      <alignment horizontal="left" vertical="center"/>
      <protection hidden="1"/>
    </xf>
    <xf numFmtId="0" fontId="0" fillId="0" borderId="31" xfId="0" applyBorder="1" applyAlignment="1" applyProtection="1">
      <alignment horizontal="left" vertical="center"/>
      <protection hidden="1"/>
    </xf>
    <xf numFmtId="0" fontId="0" fillId="0" borderId="32" xfId="0" applyBorder="1" applyAlignment="1" applyProtection="1">
      <alignment horizontal="left" vertical="center"/>
      <protection hidden="1"/>
    </xf>
    <xf numFmtId="0" fontId="8" fillId="2" borderId="36" xfId="0" applyFont="1" applyFill="1" applyBorder="1" applyAlignment="1" applyProtection="1">
      <alignment horizontal="left" vertical="center"/>
      <protection hidden="1"/>
    </xf>
    <xf numFmtId="0" fontId="0" fillId="0" borderId="37" xfId="0" applyBorder="1" applyAlignment="1" applyProtection="1">
      <alignment horizontal="left" vertical="center"/>
      <protection hidden="1"/>
    </xf>
    <xf numFmtId="0" fontId="0" fillId="0" borderId="39" xfId="0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top"/>
      <protection hidden="1"/>
    </xf>
    <xf numFmtId="0" fontId="8" fillId="3" borderId="9" xfId="0" quotePrefix="1" applyFont="1" applyFill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0" fontId="8" fillId="2" borderId="48" xfId="0" applyFont="1" applyFill="1" applyBorder="1" applyAlignment="1" applyProtection="1">
      <alignment horizontal="center" vertical="center" wrapText="1"/>
      <protection hidden="1"/>
    </xf>
    <xf numFmtId="0" fontId="8" fillId="2" borderId="49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8" fillId="2" borderId="36" xfId="0" applyFont="1" applyFill="1" applyBorder="1" applyAlignment="1" applyProtection="1">
      <alignment horizontal="left" vertical="top" wrapText="1"/>
      <protection hidden="1"/>
    </xf>
    <xf numFmtId="0" fontId="8" fillId="2" borderId="37" xfId="0" applyFont="1" applyFill="1" applyBorder="1" applyAlignment="1" applyProtection="1">
      <alignment horizontal="left" vertical="top" wrapText="1"/>
      <protection hidden="1"/>
    </xf>
    <xf numFmtId="0" fontId="8" fillId="2" borderId="39" xfId="0" applyFont="1" applyFill="1" applyBorder="1" applyAlignment="1" applyProtection="1">
      <alignment horizontal="left" vertical="top" wrapText="1"/>
      <protection hidden="1"/>
    </xf>
    <xf numFmtId="0" fontId="2" fillId="5" borderId="33" xfId="0" applyFont="1" applyFill="1" applyBorder="1" applyAlignment="1" applyProtection="1">
      <alignment horizontal="center" vertical="center" wrapText="1"/>
      <protection locked="0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172" fontId="2" fillId="5" borderId="4" xfId="0" applyNumberFormat="1" applyFont="1" applyFill="1" applyBorder="1" applyAlignment="1" applyProtection="1">
      <alignment horizontal="justify" vertical="top" wrapText="1"/>
      <protection locked="0"/>
    </xf>
    <xf numFmtId="172" fontId="2" fillId="5" borderId="0" xfId="0" applyNumberFormat="1" applyFont="1" applyFill="1" applyBorder="1" applyAlignment="1" applyProtection="1">
      <alignment horizontal="justify" vertical="top" wrapText="1"/>
      <protection locked="0"/>
    </xf>
    <xf numFmtId="172" fontId="2" fillId="5" borderId="5" xfId="0" applyNumberFormat="1" applyFont="1" applyFill="1" applyBorder="1" applyAlignment="1" applyProtection="1">
      <alignment horizontal="justify" vertical="top" wrapText="1"/>
      <protection locked="0"/>
    </xf>
    <xf numFmtId="172" fontId="2" fillId="8" borderId="0" xfId="0" applyNumberFormat="1" applyFont="1" applyFill="1" applyBorder="1" applyAlignment="1" applyProtection="1">
      <alignment horizontal="left" vertical="top" wrapText="1"/>
      <protection locked="0"/>
    </xf>
    <xf numFmtId="172" fontId="2" fillId="8" borderId="5" xfId="0" applyNumberFormat="1" applyFont="1" applyFill="1" applyBorder="1" applyAlignment="1" applyProtection="1">
      <alignment horizontal="left" vertical="top" wrapText="1"/>
      <protection locked="0"/>
    </xf>
    <xf numFmtId="172" fontId="2" fillId="8" borderId="29" xfId="0" applyNumberFormat="1" applyFont="1" applyFill="1" applyBorder="1" applyAlignment="1" applyProtection="1">
      <alignment horizontal="left" vertical="top" wrapText="1"/>
      <protection locked="0"/>
    </xf>
    <xf numFmtId="172" fontId="2" fillId="8" borderId="34" xfId="0" applyNumberFormat="1" applyFont="1" applyFill="1" applyBorder="1" applyAlignment="1" applyProtection="1">
      <alignment horizontal="left" vertical="top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hidden="1"/>
    </xf>
    <xf numFmtId="0" fontId="2" fillId="4" borderId="17" xfId="0" applyFont="1" applyFill="1" applyBorder="1" applyAlignment="1" applyProtection="1">
      <alignment horizontal="center" vertical="center" wrapText="1"/>
      <protection hidden="1"/>
    </xf>
    <xf numFmtId="0" fontId="2" fillId="4" borderId="18" xfId="0" applyFont="1" applyFill="1" applyBorder="1" applyAlignment="1" applyProtection="1">
      <alignment horizontal="center" vertical="center" wrapText="1"/>
      <protection hidden="1"/>
    </xf>
    <xf numFmtId="0" fontId="2" fillId="4" borderId="20" xfId="0" applyFont="1" applyFill="1" applyBorder="1" applyAlignment="1" applyProtection="1">
      <alignment horizontal="center" vertical="center" wrapText="1"/>
      <protection hidden="1"/>
    </xf>
    <xf numFmtId="0" fontId="2" fillId="4" borderId="19" xfId="0" applyFont="1" applyFill="1" applyBorder="1" applyAlignment="1" applyProtection="1">
      <alignment horizontal="center" vertical="center"/>
      <protection hidden="1"/>
    </xf>
    <xf numFmtId="0" fontId="2" fillId="4" borderId="17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/>
      <protection hidden="1"/>
    </xf>
    <xf numFmtId="174" fontId="8" fillId="5" borderId="16" xfId="0" applyNumberFormat="1" applyFont="1" applyFill="1" applyBorder="1" applyAlignment="1" applyProtection="1">
      <alignment horizontal="center" vertical="center"/>
      <protection locked="0"/>
    </xf>
    <xf numFmtId="174" fontId="8" fillId="5" borderId="17" xfId="0" applyNumberFormat="1" applyFont="1" applyFill="1" applyBorder="1" applyAlignment="1" applyProtection="1">
      <alignment horizontal="center" vertical="center"/>
      <protection locked="0"/>
    </xf>
    <xf numFmtId="174" fontId="8" fillId="5" borderId="18" xfId="0" applyNumberFormat="1" applyFont="1" applyFill="1" applyBorder="1" applyAlignment="1" applyProtection="1">
      <alignment horizontal="center" vertical="center"/>
      <protection locked="0"/>
    </xf>
    <xf numFmtId="173" fontId="2" fillId="5" borderId="16" xfId="0" applyNumberFormat="1" applyFont="1" applyFill="1" applyBorder="1" applyAlignment="1" applyProtection="1">
      <alignment horizontal="center" vertical="center" wrapText="1"/>
      <protection locked="0"/>
    </xf>
    <xf numFmtId="173" fontId="2" fillId="5" borderId="17" xfId="0" applyNumberFormat="1" applyFont="1" applyFill="1" applyBorder="1" applyAlignment="1" applyProtection="1">
      <alignment horizontal="center" vertical="center" wrapText="1"/>
      <protection locked="0"/>
    </xf>
    <xf numFmtId="173" fontId="2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3" xfId="0" applyFont="1" applyFill="1" applyBorder="1" applyAlignment="1" applyProtection="1">
      <alignment horizontal="center" vertical="center" wrapText="1"/>
      <protection locked="0" hidden="1"/>
    </xf>
    <xf numFmtId="0" fontId="2" fillId="5" borderId="31" xfId="0" applyFont="1" applyFill="1" applyBorder="1" applyAlignment="1" applyProtection="1">
      <alignment horizontal="center" vertical="center" wrapText="1"/>
      <protection locked="0" hidden="1"/>
    </xf>
    <xf numFmtId="0" fontId="2" fillId="5" borderId="32" xfId="0" applyFont="1" applyFill="1" applyBorder="1" applyAlignment="1" applyProtection="1">
      <alignment horizontal="center" vertical="center" wrapText="1"/>
      <protection locked="0" hidden="1"/>
    </xf>
    <xf numFmtId="172" fontId="2" fillId="8" borderId="1" xfId="0" applyNumberFormat="1" applyFont="1" applyFill="1" applyBorder="1" applyAlignment="1" applyProtection="1">
      <alignment horizontal="left" vertical="top" wrapText="1"/>
      <protection locked="0"/>
    </xf>
    <xf numFmtId="172" fontId="2" fillId="8" borderId="3" xfId="0" applyNumberFormat="1" applyFont="1" applyFill="1" applyBorder="1" applyAlignment="1" applyProtection="1">
      <alignment horizontal="left" vertical="top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5" xfId="0" applyNumberFormat="1" applyFont="1" applyFill="1" applyBorder="1" applyAlignment="1" applyProtection="1">
      <alignment horizontal="center" vertical="center" wrapText="1"/>
      <protection locked="0"/>
    </xf>
    <xf numFmtId="172" fontId="2" fillId="5" borderId="26" xfId="0" applyNumberFormat="1" applyFont="1" applyFill="1" applyBorder="1" applyAlignment="1" applyProtection="1">
      <alignment horizontal="center" vertical="center" wrapText="1"/>
      <protection locked="0"/>
    </xf>
    <xf numFmtId="172" fontId="2" fillId="5" borderId="24" xfId="0" applyNumberFormat="1" applyFont="1" applyFill="1" applyBorder="1" applyAlignment="1" applyProtection="1">
      <alignment horizontal="center" vertical="center" wrapText="1"/>
      <protection locked="0"/>
    </xf>
    <xf numFmtId="172" fontId="2" fillId="5" borderId="27" xfId="0" applyNumberFormat="1" applyFont="1" applyFill="1" applyBorder="1" applyAlignment="1" applyProtection="1">
      <alignment horizontal="center" vertical="center" wrapText="1"/>
      <protection locked="0"/>
    </xf>
    <xf numFmtId="174" fontId="8" fillId="5" borderId="15" xfId="0" applyNumberFormat="1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left" vertical="center"/>
      <protection locked="0"/>
    </xf>
    <xf numFmtId="167" fontId="2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168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  <xf numFmtId="174" fontId="8" fillId="5" borderId="20" xfId="0" applyNumberFormat="1" applyFont="1" applyFill="1" applyBorder="1" applyAlignment="1" applyProtection="1">
      <alignment horizontal="center" vertical="center"/>
      <protection locked="0"/>
    </xf>
    <xf numFmtId="173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left" vertical="top"/>
      <protection hidden="1"/>
    </xf>
    <xf numFmtId="0" fontId="8" fillId="2" borderId="29" xfId="0" applyFont="1" applyFill="1" applyBorder="1" applyAlignment="1" applyProtection="1">
      <alignment horizontal="left" vertical="top"/>
      <protection hidden="1"/>
    </xf>
    <xf numFmtId="0" fontId="8" fillId="2" borderId="38" xfId="0" applyFont="1" applyFill="1" applyBorder="1" applyAlignment="1" applyProtection="1">
      <alignment horizontal="left" vertical="top"/>
      <protection hidden="1"/>
    </xf>
    <xf numFmtId="0" fontId="8" fillId="2" borderId="35" xfId="0" applyFont="1" applyFill="1" applyBorder="1" applyAlignment="1" applyProtection="1">
      <alignment horizontal="left" vertical="top"/>
      <protection hidden="1"/>
    </xf>
    <xf numFmtId="169" fontId="2" fillId="5" borderId="43" xfId="0" applyNumberFormat="1" applyFont="1" applyFill="1" applyBorder="1" applyAlignment="1" applyProtection="1">
      <alignment horizontal="center" vertical="center" wrapText="1"/>
      <protection locked="0"/>
    </xf>
    <xf numFmtId="16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9" fontId="2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 applyProtection="1">
      <alignment horizontal="left" vertical="top" wrapText="1"/>
      <protection hidden="1"/>
    </xf>
    <xf numFmtId="0" fontId="8" fillId="2" borderId="29" xfId="0" applyFont="1" applyFill="1" applyBorder="1" applyAlignment="1" applyProtection="1">
      <alignment horizontal="left" vertical="top" wrapText="1"/>
      <protection hidden="1"/>
    </xf>
    <xf numFmtId="0" fontId="8" fillId="2" borderId="38" xfId="0" applyFont="1" applyFill="1" applyBorder="1" applyAlignment="1" applyProtection="1">
      <alignment horizontal="left" vertical="top" wrapText="1"/>
      <protection hidden="1"/>
    </xf>
    <xf numFmtId="172" fontId="8" fillId="3" borderId="21" xfId="0" applyNumberFormat="1" applyFont="1" applyFill="1" applyBorder="1" applyAlignment="1" applyProtection="1">
      <alignment horizontal="left" vertical="top" wrapText="1"/>
      <protection hidden="1"/>
    </xf>
    <xf numFmtId="172" fontId="8" fillId="3" borderId="22" xfId="0" applyNumberFormat="1" applyFont="1" applyFill="1" applyBorder="1" applyAlignment="1" applyProtection="1">
      <alignment horizontal="left" vertical="top" wrapText="1"/>
      <protection hidden="1"/>
    </xf>
    <xf numFmtId="172" fontId="8" fillId="3" borderId="30" xfId="0" applyNumberFormat="1" applyFont="1" applyFill="1" applyBorder="1" applyAlignment="1" applyProtection="1">
      <alignment horizontal="left" vertical="top" wrapText="1"/>
      <protection hidden="1"/>
    </xf>
    <xf numFmtId="0" fontId="9" fillId="4" borderId="12" xfId="0" applyFont="1" applyFill="1" applyBorder="1" applyAlignment="1" applyProtection="1">
      <alignment horizontal="left" vertical="center" wrapText="1"/>
      <protection hidden="1"/>
    </xf>
    <xf numFmtId="0" fontId="9" fillId="4" borderId="13" xfId="0" applyFont="1" applyFill="1" applyBorder="1" applyAlignment="1" applyProtection="1">
      <alignment horizontal="left" vertical="center" wrapText="1"/>
      <protection hidden="1"/>
    </xf>
    <xf numFmtId="0" fontId="9" fillId="4" borderId="14" xfId="0" applyFont="1" applyFill="1" applyBorder="1" applyAlignment="1" applyProtection="1">
      <alignment horizontal="left" vertical="center" wrapText="1"/>
      <protection hidden="1"/>
    </xf>
    <xf numFmtId="176" fontId="2" fillId="5" borderId="16" xfId="0" applyNumberFormat="1" applyFont="1" applyFill="1" applyBorder="1" applyAlignment="1" applyProtection="1">
      <alignment horizontal="center" vertical="center" wrapText="1"/>
      <protection locked="0"/>
    </xf>
    <xf numFmtId="176" fontId="2" fillId="5" borderId="17" xfId="0" applyNumberFormat="1" applyFont="1" applyFill="1" applyBorder="1" applyAlignment="1" applyProtection="1">
      <alignment horizontal="center" vertical="center" wrapText="1"/>
      <protection locked="0"/>
    </xf>
    <xf numFmtId="176" fontId="2" fillId="5" borderId="18" xfId="0" applyNumberFormat="1" applyFont="1" applyFill="1" applyBorder="1" applyAlignment="1" applyProtection="1">
      <alignment horizontal="center" vertical="center" wrapText="1"/>
      <protection locked="0"/>
    </xf>
    <xf numFmtId="175" fontId="2" fillId="3" borderId="16" xfId="0" applyNumberFormat="1" applyFont="1" applyFill="1" applyBorder="1" applyAlignment="1" applyProtection="1">
      <alignment horizontal="center" vertical="center" wrapText="1"/>
      <protection hidden="1"/>
    </xf>
    <xf numFmtId="175" fontId="2" fillId="3" borderId="17" xfId="0" applyNumberFormat="1" applyFont="1" applyFill="1" applyBorder="1" applyAlignment="1" applyProtection="1">
      <alignment horizontal="center" vertical="center" wrapText="1"/>
      <protection hidden="1"/>
    </xf>
    <xf numFmtId="175" fontId="2" fillId="3" borderId="18" xfId="0" applyNumberFormat="1" applyFont="1" applyFill="1" applyBorder="1" applyAlignment="1" applyProtection="1">
      <alignment horizontal="center" vertical="center" wrapText="1"/>
      <protection hidden="1"/>
    </xf>
    <xf numFmtId="172" fontId="2" fillId="5" borderId="31" xfId="0" applyNumberFormat="1" applyFont="1" applyFill="1" applyBorder="1" applyAlignment="1" applyProtection="1">
      <alignment horizontal="center" vertical="center" wrapText="1"/>
      <protection locked="0"/>
    </xf>
    <xf numFmtId="164" fontId="2" fillId="8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8" borderId="10" xfId="0" applyNumberFormat="1" applyFont="1" applyFill="1" applyBorder="1" applyAlignment="1" applyProtection="1">
      <alignment horizontal="center" vertical="center" wrapText="1"/>
      <protection locked="0"/>
    </xf>
    <xf numFmtId="165" fontId="2" fillId="8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10" xfId="0" applyFont="1" applyFill="1" applyBorder="1" applyAlignment="1" applyProtection="1">
      <alignment horizontal="center" vertical="center"/>
      <protection locked="0"/>
    </xf>
    <xf numFmtId="0" fontId="2" fillId="8" borderId="11" xfId="0" applyFont="1" applyFill="1" applyBorder="1" applyAlignment="1" applyProtection="1">
      <alignment horizontal="center" vertical="center"/>
      <protection locked="0"/>
    </xf>
    <xf numFmtId="166" fontId="2" fillId="8" borderId="43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0" fillId="8" borderId="44" xfId="0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7" fillId="2" borderId="51" xfId="0" applyFont="1" applyFill="1" applyBorder="1" applyAlignment="1" applyProtection="1">
      <alignment horizontal="left" vertical="top" wrapText="1"/>
      <protection hidden="1"/>
    </xf>
    <xf numFmtId="0" fontId="7" fillId="2" borderId="46" xfId="0" applyFont="1" applyFill="1" applyBorder="1" applyAlignment="1" applyProtection="1">
      <alignment horizontal="left" vertical="top" wrapText="1"/>
      <protection hidden="1"/>
    </xf>
    <xf numFmtId="0" fontId="7" fillId="2" borderId="47" xfId="0" applyFont="1" applyFill="1" applyBorder="1" applyAlignment="1" applyProtection="1">
      <alignment horizontal="left" vertical="top" wrapText="1"/>
      <protection hidden="1"/>
    </xf>
    <xf numFmtId="170" fontId="2" fillId="5" borderId="4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left" vertical="top" wrapText="1"/>
      <protection hidden="1"/>
    </xf>
    <xf numFmtId="0" fontId="7" fillId="2" borderId="52" xfId="0" applyFont="1" applyFill="1" applyBorder="1" applyAlignment="1" applyProtection="1">
      <alignment horizontal="left" vertical="top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4" xfId="0" applyFont="1" applyFill="1" applyBorder="1" applyAlignment="1" applyProtection="1">
      <alignment horizontal="center" vertical="center" wrapText="1"/>
      <protection locked="0"/>
    </xf>
    <xf numFmtId="171" fontId="2" fillId="5" borderId="43" xfId="0" applyNumberFormat="1" applyFont="1" applyFill="1" applyBorder="1" applyAlignment="1" applyProtection="1">
      <alignment horizontal="center" vertical="center" wrapText="1"/>
      <protection locked="0"/>
    </xf>
    <xf numFmtId="171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71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5" xfId="0" applyFont="1" applyFill="1" applyBorder="1" applyAlignment="1" applyProtection="1">
      <alignment horizontal="left" wrapText="1"/>
      <protection hidden="1"/>
    </xf>
    <xf numFmtId="0" fontId="9" fillId="2" borderId="46" xfId="0" applyFont="1" applyFill="1" applyBorder="1" applyAlignment="1" applyProtection="1">
      <alignment horizontal="left" wrapText="1"/>
      <protection hidden="1"/>
    </xf>
    <xf numFmtId="0" fontId="9" fillId="2" borderId="52" xfId="0" applyFont="1" applyFill="1" applyBorder="1" applyAlignment="1" applyProtection="1">
      <alignment horizontal="left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44" xfId="0" applyFont="1" applyFill="1" applyBorder="1" applyAlignment="1" applyProtection="1">
      <alignment horizontal="center" vertical="center" wrapText="1"/>
      <protection hidden="1"/>
    </xf>
    <xf numFmtId="0" fontId="8" fillId="2" borderId="39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left" vertical="center" wrapText="1"/>
      <protection hidden="1"/>
    </xf>
    <xf numFmtId="0" fontId="9" fillId="6" borderId="7" xfId="0" applyFont="1" applyFill="1" applyBorder="1" applyAlignment="1" applyProtection="1">
      <alignment horizontal="left" vertical="center" wrapText="1"/>
      <protection hidden="1"/>
    </xf>
    <xf numFmtId="0" fontId="9" fillId="6" borderId="8" xfId="0" applyFont="1" applyFill="1" applyBorder="1" applyAlignment="1" applyProtection="1">
      <alignment horizontal="left" vertical="center" wrapText="1"/>
      <protection hidden="1"/>
    </xf>
    <xf numFmtId="0" fontId="8" fillId="2" borderId="37" xfId="0" applyFont="1" applyFill="1" applyBorder="1" applyAlignment="1" applyProtection="1">
      <alignment horizontal="left" vertical="center"/>
      <protection hidden="1"/>
    </xf>
    <xf numFmtId="0" fontId="8" fillId="2" borderId="39" xfId="0" applyFont="1" applyFill="1" applyBorder="1" applyAlignment="1" applyProtection="1">
      <alignment horizontal="left" vertical="center"/>
      <protection hidden="1"/>
    </xf>
    <xf numFmtId="0" fontId="8" fillId="2" borderId="48" xfId="0" applyFont="1" applyFill="1" applyBorder="1" applyAlignment="1" applyProtection="1">
      <alignment horizontal="left" vertical="center"/>
      <protection hidden="1"/>
    </xf>
    <xf numFmtId="0" fontId="8" fillId="2" borderId="49" xfId="0" applyFont="1" applyFill="1" applyBorder="1" applyAlignment="1" applyProtection="1">
      <alignment horizontal="left" vertical="center"/>
      <protection hidden="1"/>
    </xf>
    <xf numFmtId="0" fontId="8" fillId="2" borderId="50" xfId="0" applyFont="1" applyFill="1" applyBorder="1" applyAlignment="1" applyProtection="1">
      <alignment horizontal="left" vertical="center"/>
      <protection hidden="1"/>
    </xf>
    <xf numFmtId="0" fontId="8" fillId="3" borderId="49" xfId="0" quotePrefix="1" applyFont="1" applyFill="1" applyBorder="1" applyAlignment="1" applyProtection="1">
      <alignment horizontal="left" vertical="center"/>
      <protection hidden="1"/>
    </xf>
    <xf numFmtId="0" fontId="8" fillId="3" borderId="50" xfId="0" quotePrefix="1" applyFont="1" applyFill="1" applyBorder="1" applyAlignment="1" applyProtection="1">
      <alignment horizontal="left" vertical="center"/>
      <protection hidden="1"/>
    </xf>
    <xf numFmtId="0" fontId="8" fillId="3" borderId="31" xfId="0" quotePrefix="1" applyFont="1" applyFill="1" applyBorder="1" applyAlignment="1" applyProtection="1">
      <alignment horizontal="left" vertical="center"/>
      <protection hidden="1"/>
    </xf>
    <xf numFmtId="0" fontId="8" fillId="3" borderId="32" xfId="0" quotePrefix="1" applyFont="1" applyFill="1" applyBorder="1" applyAlignment="1" applyProtection="1">
      <alignment horizontal="left" vertical="center"/>
      <protection hidden="1"/>
    </xf>
    <xf numFmtId="0" fontId="2" fillId="6" borderId="12" xfId="0" applyFont="1" applyFill="1" applyBorder="1" applyAlignment="1" applyProtection="1">
      <alignment horizontal="center" vertical="center" wrapText="1"/>
      <protection hidden="1"/>
    </xf>
    <xf numFmtId="0" fontId="2" fillId="6" borderId="13" xfId="0" applyFont="1" applyFill="1" applyBorder="1" applyAlignment="1" applyProtection="1">
      <alignment horizontal="center" vertical="center" wrapText="1"/>
      <protection hidden="1"/>
    </xf>
    <xf numFmtId="0" fontId="2" fillId="6" borderId="53" xfId="0" applyFont="1" applyFill="1" applyBorder="1" applyAlignment="1" applyProtection="1">
      <alignment horizontal="center" vertical="center" wrapText="1"/>
      <protection hidden="1"/>
    </xf>
    <xf numFmtId="0" fontId="2" fillId="6" borderId="54" xfId="0" applyFont="1" applyFill="1" applyBorder="1" applyAlignment="1" applyProtection="1">
      <alignment horizontal="center" vertical="center" wrapText="1"/>
      <protection hidden="1"/>
    </xf>
    <xf numFmtId="0" fontId="2" fillId="6" borderId="14" xfId="0" applyFont="1" applyFill="1" applyBorder="1" applyAlignment="1" applyProtection="1">
      <alignment horizontal="center" vertical="center" wrapText="1"/>
      <protection hidden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left" vertical="center" wrapText="1"/>
      <protection hidden="1"/>
    </xf>
    <xf numFmtId="0" fontId="7" fillId="6" borderId="7" xfId="0" applyFont="1" applyFill="1" applyBorder="1" applyAlignment="1" applyProtection="1">
      <alignment horizontal="left" vertical="center" wrapText="1"/>
      <protection hidden="1"/>
    </xf>
    <xf numFmtId="0" fontId="7" fillId="6" borderId="13" xfId="0" applyFont="1" applyFill="1" applyBorder="1" applyAlignment="1" applyProtection="1">
      <alignment horizontal="left" vertical="center" wrapText="1"/>
      <protection hidden="1"/>
    </xf>
    <xf numFmtId="0" fontId="7" fillId="6" borderId="14" xfId="0" applyFont="1" applyFill="1" applyBorder="1" applyAlignment="1" applyProtection="1">
      <alignment horizontal="left" vertical="center" wrapText="1"/>
      <protection hidden="1"/>
    </xf>
    <xf numFmtId="0" fontId="8" fillId="0" borderId="37" xfId="0" applyFont="1" applyBorder="1" applyAlignment="1" applyProtection="1">
      <alignment horizontal="center" vertical="center" wrapText="1"/>
      <protection hidden="1"/>
    </xf>
    <xf numFmtId="0" fontId="8" fillId="5" borderId="48" xfId="0" quotePrefix="1" applyFont="1" applyFill="1" applyBorder="1" applyAlignment="1" applyProtection="1">
      <alignment horizontal="center" vertical="center"/>
      <protection locked="0"/>
    </xf>
    <xf numFmtId="0" fontId="8" fillId="5" borderId="49" xfId="0" quotePrefix="1" applyFont="1" applyFill="1" applyBorder="1" applyAlignment="1" applyProtection="1">
      <alignment horizontal="center" vertical="center"/>
      <protection locked="0"/>
    </xf>
    <xf numFmtId="3" fontId="8" fillId="3" borderId="33" xfId="0" applyNumberFormat="1" applyFont="1" applyFill="1" applyBorder="1" applyAlignment="1" applyProtection="1">
      <alignment horizontal="center" vertical="center"/>
      <protection hidden="1"/>
    </xf>
    <xf numFmtId="0" fontId="8" fillId="2" borderId="36" xfId="0" applyFont="1" applyFill="1" applyBorder="1" applyAlignment="1" applyProtection="1">
      <alignment horizontal="center" vertical="center" wrapText="1"/>
      <protection hidden="1"/>
    </xf>
    <xf numFmtId="0" fontId="15" fillId="7" borderId="4" xfId="0" applyFont="1" applyFill="1" applyBorder="1" applyAlignment="1" applyProtection="1">
      <alignment horizontal="left" vertical="top" wrapText="1"/>
      <protection hidden="1"/>
    </xf>
    <xf numFmtId="0" fontId="15" fillId="7" borderId="0" xfId="0" applyFont="1" applyFill="1" applyBorder="1" applyAlignment="1" applyProtection="1">
      <alignment horizontal="left" vertical="top" wrapText="1"/>
      <protection hidden="1"/>
    </xf>
    <xf numFmtId="0" fontId="8" fillId="3" borderId="37" xfId="0" applyFont="1" applyFill="1" applyBorder="1" applyAlignment="1" applyProtection="1">
      <alignment horizontal="center" vertical="center" wrapText="1"/>
      <protection hidden="1"/>
    </xf>
    <xf numFmtId="172" fontId="2" fillId="5" borderId="28" xfId="0" applyNumberFormat="1" applyFont="1" applyFill="1" applyBorder="1" applyAlignment="1" applyProtection="1">
      <alignment horizontal="justify" vertical="top" wrapText="1"/>
      <protection locked="0"/>
    </xf>
    <xf numFmtId="172" fontId="2" fillId="5" borderId="29" xfId="0" applyNumberFormat="1" applyFont="1" applyFill="1" applyBorder="1" applyAlignment="1" applyProtection="1">
      <alignment horizontal="justify" vertical="top" wrapText="1"/>
      <protection locked="0"/>
    </xf>
    <xf numFmtId="172" fontId="2" fillId="5" borderId="34" xfId="0" applyNumberFormat="1" applyFont="1" applyFill="1" applyBorder="1" applyAlignment="1" applyProtection="1">
      <alignment horizontal="justify" vertical="top" wrapText="1"/>
      <protection locked="0"/>
    </xf>
    <xf numFmtId="172" fontId="2" fillId="5" borderId="2" xfId="0" applyNumberFormat="1" applyFont="1" applyFill="1" applyBorder="1" applyAlignment="1" applyProtection="1">
      <alignment horizontal="justify" vertical="top" wrapText="1"/>
      <protection locked="0"/>
    </xf>
    <xf numFmtId="172" fontId="2" fillId="5" borderId="1" xfId="0" applyNumberFormat="1" applyFont="1" applyFill="1" applyBorder="1" applyAlignment="1" applyProtection="1">
      <alignment horizontal="justify" vertical="top" wrapText="1"/>
      <protection locked="0"/>
    </xf>
    <xf numFmtId="172" fontId="2" fillId="5" borderId="3" xfId="0" applyNumberFormat="1" applyFont="1" applyFill="1" applyBorder="1" applyAlignment="1" applyProtection="1">
      <alignment horizontal="justify" vertical="top" wrapText="1"/>
      <protection locked="0"/>
    </xf>
    <xf numFmtId="0" fontId="7" fillId="2" borderId="23" xfId="0" applyFont="1" applyFill="1" applyBorder="1" applyAlignment="1" applyProtection="1">
      <alignment horizontal="left" vertical="top" wrapText="1"/>
      <protection hidden="1"/>
    </xf>
    <xf numFmtId="0" fontId="7" fillId="2" borderId="24" xfId="0" applyFont="1" applyFill="1" applyBorder="1" applyAlignment="1" applyProtection="1">
      <alignment horizontal="left" vertical="top" wrapText="1"/>
      <protection hidden="1"/>
    </xf>
    <xf numFmtId="0" fontId="7" fillId="2" borderId="27" xfId="0" applyFont="1" applyFill="1" applyBorder="1" applyAlignment="1" applyProtection="1">
      <alignment horizontal="left" vertical="top"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176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175" fontId="2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11" fillId="4" borderId="22" xfId="0" applyFont="1" applyFill="1" applyBorder="1" applyAlignment="1" applyProtection="1">
      <alignment horizontal="left" vertical="top"/>
      <protection hidden="1"/>
    </xf>
    <xf numFmtId="0" fontId="9" fillId="6" borderId="40" xfId="0" applyFont="1" applyFill="1" applyBorder="1" applyAlignment="1" applyProtection="1">
      <alignment horizontal="left" wrapText="1"/>
      <protection hidden="1"/>
    </xf>
    <xf numFmtId="0" fontId="9" fillId="6" borderId="41" xfId="0" applyFont="1" applyFill="1" applyBorder="1" applyAlignment="1" applyProtection="1">
      <alignment horizontal="left" wrapText="1"/>
      <protection hidden="1"/>
    </xf>
    <xf numFmtId="0" fontId="9" fillId="6" borderId="42" xfId="0" applyFont="1" applyFill="1" applyBorder="1" applyAlignment="1" applyProtection="1">
      <alignment horizontal="left" wrapText="1"/>
      <protection hidden="1"/>
    </xf>
    <xf numFmtId="0" fontId="8" fillId="5" borderId="4" xfId="0" applyFont="1" applyFill="1" applyBorder="1" applyAlignment="1" applyProtection="1">
      <alignment horizontal="center" vertical="top" wrapText="1"/>
      <protection locked="0" hidden="1"/>
    </xf>
    <xf numFmtId="0" fontId="8" fillId="5" borderId="0" xfId="0" applyFont="1" applyFill="1" applyBorder="1" applyAlignment="1" applyProtection="1">
      <alignment horizontal="center" vertical="top" wrapText="1"/>
      <protection locked="0" hidden="1"/>
    </xf>
    <xf numFmtId="0" fontId="8" fillId="5" borderId="5" xfId="0" applyFont="1" applyFill="1" applyBorder="1" applyAlignment="1" applyProtection="1">
      <alignment horizontal="center" vertical="top" wrapText="1"/>
      <protection locked="0" hidden="1"/>
    </xf>
    <xf numFmtId="0" fontId="8" fillId="5" borderId="2" xfId="0" applyFont="1" applyFill="1" applyBorder="1" applyAlignment="1" applyProtection="1">
      <alignment horizontal="center" vertical="top" wrapText="1"/>
      <protection locked="0" hidden="1"/>
    </xf>
    <xf numFmtId="0" fontId="8" fillId="5" borderId="1" xfId="0" applyFont="1" applyFill="1" applyBorder="1" applyAlignment="1" applyProtection="1">
      <alignment horizontal="center" vertical="top" wrapText="1"/>
      <protection locked="0" hidden="1"/>
    </xf>
    <xf numFmtId="0" fontId="8" fillId="5" borderId="3" xfId="0" applyFont="1" applyFill="1" applyBorder="1" applyAlignment="1" applyProtection="1">
      <alignment horizontal="center" vertical="top" wrapText="1"/>
      <protection locked="0" hidden="1"/>
    </xf>
    <xf numFmtId="0" fontId="8" fillId="5" borderId="28" xfId="0" applyFont="1" applyFill="1" applyBorder="1" applyAlignment="1" applyProtection="1">
      <alignment horizontal="justify" vertical="top" wrapText="1"/>
      <protection locked="0" hidden="1"/>
    </xf>
    <xf numFmtId="0" fontId="8" fillId="5" borderId="29" xfId="0" applyFont="1" applyFill="1" applyBorder="1" applyAlignment="1" applyProtection="1">
      <alignment horizontal="justify" vertical="top" wrapText="1"/>
      <protection locked="0" hidden="1"/>
    </xf>
    <xf numFmtId="0" fontId="8" fillId="5" borderId="34" xfId="0" applyFont="1" applyFill="1" applyBorder="1" applyAlignment="1" applyProtection="1">
      <alignment horizontal="justify" vertical="top" wrapText="1"/>
      <protection locked="0" hidden="1"/>
    </xf>
    <xf numFmtId="0" fontId="8" fillId="5" borderId="4" xfId="0" applyFont="1" applyFill="1" applyBorder="1" applyAlignment="1" applyProtection="1">
      <alignment horizontal="justify" vertical="top" wrapText="1"/>
      <protection locked="0" hidden="1"/>
    </xf>
    <xf numFmtId="0" fontId="8" fillId="5" borderId="0" xfId="0" applyFont="1" applyFill="1" applyBorder="1" applyAlignment="1" applyProtection="1">
      <alignment horizontal="justify" vertical="top" wrapText="1"/>
      <protection locked="0" hidden="1"/>
    </xf>
    <xf numFmtId="0" fontId="8" fillId="5" borderId="5" xfId="0" applyFont="1" applyFill="1" applyBorder="1" applyAlignment="1" applyProtection="1">
      <alignment horizontal="justify" vertical="top" wrapText="1"/>
      <protection locked="0" hidden="1"/>
    </xf>
    <xf numFmtId="0" fontId="8" fillId="5" borderId="2" xfId="0" applyFont="1" applyFill="1" applyBorder="1" applyAlignment="1" applyProtection="1">
      <alignment horizontal="justify" vertical="top" wrapText="1"/>
      <protection locked="0" hidden="1"/>
    </xf>
    <xf numFmtId="0" fontId="8" fillId="5" borderId="1" xfId="0" applyFont="1" applyFill="1" applyBorder="1" applyAlignment="1" applyProtection="1">
      <alignment horizontal="justify" vertical="top" wrapText="1"/>
      <protection locked="0" hidden="1"/>
    </xf>
    <xf numFmtId="0" fontId="8" fillId="5" borderId="3" xfId="0" applyFont="1" applyFill="1" applyBorder="1" applyAlignment="1" applyProtection="1">
      <alignment horizontal="justify" vertical="top" wrapTex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9C4"/>
      <color rgb="FFD7D2BB"/>
      <color rgb="FFE5E2D3"/>
      <color rgb="FF262F13"/>
      <color rgb="FFEAE7DA"/>
      <color rgb="FFD9D9D9"/>
      <color rgb="FFC4D79B"/>
      <color rgb="FF95B3D7"/>
      <color rgb="FFFFFFFF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129541</xdr:rowOff>
    </xdr:from>
    <xdr:to>
      <xdr:col>4</xdr:col>
      <xdr:colOff>228600</xdr:colOff>
      <xdr:row>7</xdr:row>
      <xdr:rowOff>7282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" y="571501"/>
          <a:ext cx="998220" cy="1058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1</xdr:row>
      <xdr:rowOff>129541</xdr:rowOff>
    </xdr:from>
    <xdr:to>
      <xdr:col>4</xdr:col>
      <xdr:colOff>175260</xdr:colOff>
      <xdr:row>6</xdr:row>
      <xdr:rowOff>7282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" y="571501"/>
          <a:ext cx="998220" cy="10588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129541</xdr:rowOff>
    </xdr:from>
    <xdr:to>
      <xdr:col>4</xdr:col>
      <xdr:colOff>137160</xdr:colOff>
      <xdr:row>7</xdr:row>
      <xdr:rowOff>7282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" y="571501"/>
          <a:ext cx="998220" cy="10588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129541</xdr:rowOff>
    </xdr:from>
    <xdr:to>
      <xdr:col>4</xdr:col>
      <xdr:colOff>137160</xdr:colOff>
      <xdr:row>7</xdr:row>
      <xdr:rowOff>7282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960" y="571501"/>
          <a:ext cx="998220" cy="10588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129541</xdr:rowOff>
    </xdr:from>
    <xdr:to>
      <xdr:col>4</xdr:col>
      <xdr:colOff>137160</xdr:colOff>
      <xdr:row>7</xdr:row>
      <xdr:rowOff>7282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" y="571501"/>
          <a:ext cx="998220" cy="10588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129541</xdr:rowOff>
    </xdr:from>
    <xdr:to>
      <xdr:col>4</xdr:col>
      <xdr:colOff>137160</xdr:colOff>
      <xdr:row>7</xdr:row>
      <xdr:rowOff>7282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960" y="571501"/>
          <a:ext cx="998220" cy="10588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129541</xdr:rowOff>
    </xdr:from>
    <xdr:to>
      <xdr:col>4</xdr:col>
      <xdr:colOff>137160</xdr:colOff>
      <xdr:row>7</xdr:row>
      <xdr:rowOff>7282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960" y="571501"/>
          <a:ext cx="998220" cy="105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tabColor rgb="FF262F13"/>
  </sheetPr>
  <dimension ref="B1:V45"/>
  <sheetViews>
    <sheetView topLeftCell="A25" zoomScaleNormal="100" workbookViewId="0">
      <selection activeCell="K32" sqref="K32"/>
    </sheetView>
  </sheetViews>
  <sheetFormatPr defaultRowHeight="1.05" customHeight="1" x14ac:dyDescent="0.25"/>
  <cols>
    <col min="1" max="1" width="17" style="26" customWidth="1"/>
    <col min="2" max="21" width="4.33203125" style="26" customWidth="1"/>
    <col min="22" max="16384" width="8.88671875" style="26"/>
  </cols>
  <sheetData>
    <row r="1" spans="2:22" ht="13.8" x14ac:dyDescent="0.25"/>
    <row r="2" spans="2:22" s="24" customFormat="1" ht="21" x14ac:dyDescent="0.4">
      <c r="V2" s="27" t="s">
        <v>1</v>
      </c>
    </row>
    <row r="3" spans="2:22" s="24" customFormat="1" ht="18.600000000000001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7"/>
    </row>
    <row r="4" spans="2:22" s="24" customFormat="1" ht="18.600000000000001" customHeight="1" x14ac:dyDescent="0.4">
      <c r="B4" s="1"/>
      <c r="C4" s="1"/>
      <c r="D4" s="1"/>
      <c r="E4" s="1"/>
      <c r="F4" s="45" t="s">
        <v>53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7"/>
    </row>
    <row r="5" spans="2:22" s="24" customFormat="1" ht="18.600000000000001" customHeight="1" x14ac:dyDescent="0.4">
      <c r="B5" s="1"/>
      <c r="C5" s="1"/>
      <c r="D5" s="1"/>
      <c r="E5" s="1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27"/>
    </row>
    <row r="6" spans="2:22" s="24" customFormat="1" ht="18.600000000000001" customHeight="1" x14ac:dyDescent="0.4">
      <c r="B6" s="1"/>
      <c r="C6" s="1"/>
      <c r="D6" s="1"/>
      <c r="E6" s="1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7"/>
    </row>
    <row r="7" spans="2:22" s="24" customFormat="1" ht="18.600000000000001" customHeight="1" x14ac:dyDescent="0.4">
      <c r="B7" s="1"/>
      <c r="C7" s="1"/>
      <c r="D7" s="1"/>
      <c r="E7" s="1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27"/>
    </row>
    <row r="8" spans="2:22" s="24" customFormat="1" ht="18.600000000000001" customHeight="1" x14ac:dyDescent="0.4">
      <c r="B8" s="1"/>
      <c r="C8" s="1"/>
      <c r="D8" s="1"/>
      <c r="E8" s="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7"/>
    </row>
    <row r="9" spans="2:22" s="24" customFormat="1" ht="18.600000000000001" customHeight="1" x14ac:dyDescent="0.4">
      <c r="B9" s="1"/>
      <c r="C9" s="1"/>
      <c r="D9" s="1"/>
      <c r="E9" s="1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7"/>
    </row>
    <row r="10" spans="2:22" s="24" customFormat="1" ht="18.600000000000001" customHeight="1" x14ac:dyDescent="0.4">
      <c r="B10" s="1"/>
      <c r="C10" s="1"/>
      <c r="D10" s="1"/>
      <c r="E10" s="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7"/>
    </row>
    <row r="11" spans="2:22" s="24" customFormat="1" ht="18.600000000000001" customHeight="1" x14ac:dyDescent="0.4">
      <c r="B11" s="1"/>
      <c r="C11" s="1"/>
      <c r="D11" s="1"/>
      <c r="E11" s="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7"/>
    </row>
    <row r="12" spans="2:22" s="24" customFormat="1" ht="18.600000000000001" customHeight="1" x14ac:dyDescent="0.4">
      <c r="B12" s="1"/>
      <c r="C12" s="1"/>
      <c r="D12" s="1"/>
      <c r="E12" s="1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7"/>
    </row>
    <row r="13" spans="2:22" s="24" customFormat="1" ht="18.600000000000001" customHeight="1" x14ac:dyDescent="0.4">
      <c r="B13" s="1"/>
      <c r="C13" s="1"/>
      <c r="D13" s="1"/>
      <c r="E13" s="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7"/>
    </row>
    <row r="14" spans="2:22" s="24" customFormat="1" ht="18.600000000000001" customHeight="1" x14ac:dyDescent="0.4">
      <c r="B14" s="1"/>
      <c r="C14" s="1"/>
      <c r="D14" s="1"/>
      <c r="E14" s="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7"/>
    </row>
    <row r="15" spans="2:22" s="24" customFormat="1" ht="18.600000000000001" customHeight="1" x14ac:dyDescent="0.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7"/>
    </row>
    <row r="16" spans="2:22" s="24" customFormat="1" ht="18.600000000000001" customHeight="1" x14ac:dyDescent="0.4">
      <c r="B16" s="47" t="s">
        <v>13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27"/>
    </row>
    <row r="17" spans="2:22" s="24" customFormat="1" ht="18.600000000000001" customHeight="1" x14ac:dyDescent="0.4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7"/>
    </row>
    <row r="18" spans="2:22" s="24" customFormat="1" ht="18.600000000000001" customHeight="1" x14ac:dyDescent="0.4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7"/>
    </row>
    <row r="19" spans="2:22" s="24" customFormat="1" ht="18.600000000000001" customHeight="1" x14ac:dyDescent="0.4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7"/>
    </row>
    <row r="20" spans="2:22" s="24" customFormat="1" ht="18.600000000000001" customHeight="1" x14ac:dyDescent="0.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7"/>
    </row>
    <row r="21" spans="2:22" s="24" customFormat="1" ht="18.600000000000001" customHeight="1" x14ac:dyDescent="0.4">
      <c r="B21" s="46" t="s">
        <v>14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27"/>
    </row>
    <row r="22" spans="2:22" s="24" customFormat="1" ht="18.600000000000001" customHeight="1" x14ac:dyDescent="0.4">
      <c r="B22" s="46" t="s">
        <v>16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27"/>
    </row>
    <row r="23" spans="2:22" s="24" customFormat="1" ht="18.600000000000001" customHeight="1" x14ac:dyDescent="0.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7"/>
    </row>
    <row r="24" spans="2:22" s="24" customFormat="1" ht="18.600000000000001" customHeight="1" x14ac:dyDescent="0.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7"/>
    </row>
    <row r="25" spans="2:22" s="24" customFormat="1" ht="18.600000000000001" customHeight="1" x14ac:dyDescent="0.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7"/>
    </row>
    <row r="26" spans="2:22" s="24" customFormat="1" ht="18.600000000000001" customHeight="1" x14ac:dyDescent="0.4">
      <c r="B26" s="48" t="s">
        <v>17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27"/>
    </row>
    <row r="27" spans="2:22" s="25" customFormat="1" ht="18.600000000000001" customHeigh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8"/>
    </row>
    <row r="28" spans="2:22" s="25" customFormat="1" ht="18.600000000000001" customHeight="1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8"/>
    </row>
    <row r="29" spans="2:22" s="25" customFormat="1" ht="18.600000000000001" customHeight="1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8"/>
    </row>
    <row r="30" spans="2:22" s="25" customFormat="1" ht="18.600000000000001" customHeight="1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8"/>
    </row>
    <row r="31" spans="2:22" s="25" customFormat="1" ht="18.600000000000001" customHeight="1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8"/>
    </row>
    <row r="32" spans="2:22" s="25" customFormat="1" ht="18.600000000000001" customHeight="1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8"/>
    </row>
    <row r="33" spans="2:22" s="25" customFormat="1" ht="18.600000000000001" customHeight="1" x14ac:dyDescent="0.3">
      <c r="B33" s="2"/>
      <c r="C33" s="3" t="s">
        <v>18</v>
      </c>
      <c r="D33" s="3"/>
      <c r="E33" s="2"/>
      <c r="F33" s="2"/>
      <c r="G33" s="2"/>
      <c r="H33" s="2"/>
      <c r="I33" s="44" t="str">
        <f>IF(municipio.orgao="","",municipio.orgao)</f>
        <v>Nome da Cidade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2"/>
      <c r="V33" s="28"/>
    </row>
    <row r="34" spans="2:22" s="25" customFormat="1" ht="3.6" customHeight="1" x14ac:dyDescent="0.3">
      <c r="B34" s="2"/>
      <c r="C34" s="3"/>
      <c r="D34" s="3"/>
      <c r="E34" s="2"/>
      <c r="F34" s="2"/>
      <c r="G34" s="2"/>
      <c r="H34" s="2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2"/>
      <c r="V34" s="28"/>
    </row>
    <row r="35" spans="2:22" s="25" customFormat="1" ht="18.600000000000001" customHeight="1" x14ac:dyDescent="0.3">
      <c r="B35" s="2"/>
      <c r="C35" s="3" t="s">
        <v>25</v>
      </c>
      <c r="D35" s="3"/>
      <c r="E35" s="2"/>
      <c r="F35" s="2"/>
      <c r="G35" s="2"/>
      <c r="H35" s="2"/>
      <c r="I35" s="44" t="str">
        <f>orgao.executor</f>
        <v>Prefeitura de Anapolis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2"/>
      <c r="V35" s="28"/>
    </row>
    <row r="36" spans="2:22" s="25" customFormat="1" ht="3.6" customHeight="1" x14ac:dyDescent="0.3">
      <c r="B36" s="2"/>
      <c r="C36" s="3"/>
      <c r="D36" s="3"/>
      <c r="E36" s="2"/>
      <c r="F36" s="2"/>
      <c r="G36" s="2"/>
      <c r="H36" s="2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2"/>
      <c r="V36" s="28"/>
    </row>
    <row r="37" spans="2:22" s="25" customFormat="1" ht="18.600000000000001" customHeight="1" x14ac:dyDescent="0.3">
      <c r="B37" s="2"/>
      <c r="C37" s="3" t="s">
        <v>24</v>
      </c>
      <c r="D37" s="3"/>
      <c r="E37" s="2"/>
      <c r="F37" s="2"/>
      <c r="G37" s="2"/>
      <c r="H37" s="2"/>
      <c r="I37" s="44" t="str">
        <f>IF(responsavel.tecnico="","",responsavel.tecnico)</f>
        <v>Nome do técnico responsavel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2"/>
      <c r="V37" s="28"/>
    </row>
    <row r="38" spans="2:22" s="25" customFormat="1" ht="3.6" customHeight="1" x14ac:dyDescent="0.3">
      <c r="B38" s="2"/>
      <c r="C38" s="3"/>
      <c r="D38" s="3"/>
      <c r="E38" s="2"/>
      <c r="F38" s="2"/>
      <c r="G38" s="2"/>
      <c r="H38" s="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2"/>
      <c r="V38" s="28"/>
    </row>
    <row r="39" spans="2:22" s="25" customFormat="1" ht="18.600000000000001" customHeight="1" x14ac:dyDescent="0.3">
      <c r="B39" s="2"/>
      <c r="C39" s="3" t="s">
        <v>26</v>
      </c>
      <c r="D39" s="3"/>
      <c r="E39" s="2"/>
      <c r="F39" s="2"/>
      <c r="G39" s="2"/>
      <c r="H39" s="2"/>
      <c r="I39" s="44" t="str">
        <f>IF(emater.local="","",emater.local)</f>
        <v>Nome da Cidade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"/>
      <c r="V39" s="28"/>
    </row>
    <row r="40" spans="2:22" s="25" customFormat="1" ht="18.600000000000001" customHeight="1" x14ac:dyDescent="0.3"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8"/>
    </row>
    <row r="41" spans="2:22" s="25" customFormat="1" ht="18.600000000000001" customHeight="1" x14ac:dyDescent="0.3"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8"/>
    </row>
    <row r="42" spans="2:22" s="25" customFormat="1" ht="18.600000000000001" customHeight="1" x14ac:dyDescent="0.3"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8"/>
    </row>
    <row r="43" spans="2:22" s="25" customFormat="1" ht="18.600000000000001" customHeight="1" x14ac:dyDescent="0.3">
      <c r="B43" s="5" t="str">
        <f>IF(I33="","_________ - Goiás",CONCATENATE(I33," - Goiás"))</f>
        <v>Nome da Cidade - Goiás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28"/>
    </row>
    <row r="44" spans="2:22" ht="13.8" x14ac:dyDescent="0.25"/>
    <row r="45" spans="2:22" ht="13.8" x14ac:dyDescent="0.25"/>
  </sheetData>
  <sheetProtection password="CE28" sheet="1" objects="1" scenarios="1" selectLockedCells="1"/>
  <mergeCells count="9">
    <mergeCell ref="I33:T33"/>
    <mergeCell ref="I35:T35"/>
    <mergeCell ref="I37:T37"/>
    <mergeCell ref="I39:T39"/>
    <mergeCell ref="F4:U7"/>
    <mergeCell ref="B21:U21"/>
    <mergeCell ref="B22:U22"/>
    <mergeCell ref="B16:U16"/>
    <mergeCell ref="B26:U26"/>
  </mergeCells>
  <pageMargins left="0.78740157480314965" right="0.59055118110236227" top="0.59055118110236227" bottom="0.59055118110236227" header="0.31496062992125984" footer="0.23622047244094491"/>
  <pageSetup paperSize="9" orientation="portrait" r:id="rId1"/>
  <headerFooter>
    <oddFooter xml:space="preserve">&amp;C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tabColor rgb="FF262F13"/>
  </sheetPr>
  <dimension ref="A1:Y99"/>
  <sheetViews>
    <sheetView tabSelected="1" topLeftCell="A34" workbookViewId="0">
      <selection activeCell="F48" sqref="F48:W48"/>
    </sheetView>
  </sheetViews>
  <sheetFormatPr defaultColWidth="0.21875" defaultRowHeight="13.8" x14ac:dyDescent="0.25"/>
  <cols>
    <col min="1" max="1" width="13.77734375" style="26" customWidth="1"/>
    <col min="2" max="2" width="5.109375" style="26" customWidth="1"/>
    <col min="3" max="23" width="4.33203125" style="26" customWidth="1"/>
    <col min="24" max="30" width="0.21875" style="26"/>
    <col min="31" max="6724" width="0" style="26" hidden="1" customWidth="1"/>
    <col min="6725" max="6744" width="0.21875" style="26"/>
    <col min="6745" max="8128" width="0" style="26" hidden="1" customWidth="1"/>
    <col min="8129" max="8133" width="0.21875" style="26"/>
    <col min="8134" max="8444" width="0" style="26" hidden="1" customWidth="1"/>
    <col min="8445" max="8471" width="0.21875" style="26"/>
    <col min="8472" max="8780" width="0" style="26" hidden="1" customWidth="1"/>
    <col min="8781" max="8802" width="0.21875" style="26"/>
    <col min="8803" max="9052" width="0" style="26" hidden="1" customWidth="1"/>
    <col min="9053" max="16384" width="0.21875" style="26"/>
  </cols>
  <sheetData>
    <row r="1" spans="1:24" s="24" customFormat="1" ht="21" x14ac:dyDescent="0.4">
      <c r="X1" s="27" t="s">
        <v>1</v>
      </c>
    </row>
    <row r="2" spans="1:24" s="24" customFormat="1" ht="18.600000000000001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7"/>
    </row>
    <row r="3" spans="1:24" s="24" customFormat="1" ht="18.600000000000001" customHeight="1" x14ac:dyDescent="0.4">
      <c r="B3" s="1"/>
      <c r="C3" s="1"/>
      <c r="D3" s="1"/>
      <c r="E3" s="1"/>
      <c r="F3" s="1"/>
      <c r="G3" s="98" t="s">
        <v>78</v>
      </c>
      <c r="H3" s="98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27"/>
    </row>
    <row r="4" spans="1:24" s="24" customFormat="1" ht="18.600000000000001" customHeight="1" x14ac:dyDescent="0.4">
      <c r="B4" s="1"/>
      <c r="C4" s="1"/>
      <c r="D4" s="1"/>
      <c r="E4" s="1"/>
      <c r="F4" s="1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27"/>
    </row>
    <row r="5" spans="1:24" s="24" customFormat="1" ht="18.600000000000001" customHeight="1" x14ac:dyDescent="0.4">
      <c r="B5" s="1"/>
      <c r="C5" s="1"/>
      <c r="D5" s="1"/>
      <c r="E5" s="1"/>
      <c r="F5" s="1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27"/>
    </row>
    <row r="6" spans="1:24" s="24" customFormat="1" ht="18.600000000000001" customHeight="1" x14ac:dyDescent="0.4">
      <c r="B6" s="1"/>
      <c r="C6" s="1"/>
      <c r="D6" s="1"/>
      <c r="E6" s="1"/>
      <c r="F6" s="1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27"/>
    </row>
    <row r="7" spans="1:24" ht="34.200000000000003" customHeight="1" thickBot="1" x14ac:dyDescent="0.35">
      <c r="A7" s="25"/>
      <c r="B7" s="179" t="s">
        <v>14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</row>
    <row r="8" spans="1:24" s="29" customFormat="1" ht="13.8" customHeight="1" x14ac:dyDescent="0.3">
      <c r="A8" s="25"/>
      <c r="B8" s="195" t="s">
        <v>19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7"/>
      <c r="S8" s="181" t="s">
        <v>23</v>
      </c>
      <c r="T8" s="182"/>
      <c r="U8" s="182"/>
      <c r="V8" s="182"/>
      <c r="W8" s="183"/>
    </row>
    <row r="9" spans="1:24" s="25" customFormat="1" ht="34.799999999999997" customHeight="1" thickBot="1" x14ac:dyDescent="0.35">
      <c r="A9" s="29"/>
      <c r="B9" s="198" t="str">
        <f>CONCATENATE("Famílias de Agriculturores Familiares e de 
Baixa Renda do Município de ",municipio.orgao)</f>
        <v>Famílias de Agriculturores Familiares e de 
Baixa Renda do Município de Nome da Cidade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200"/>
      <c r="S9" s="192">
        <v>20</v>
      </c>
      <c r="T9" s="193"/>
      <c r="U9" s="193"/>
      <c r="V9" s="193"/>
      <c r="W9" s="194"/>
    </row>
    <row r="10" spans="1:24" s="29" customFormat="1" ht="13.8" customHeight="1" x14ac:dyDescent="0.3">
      <c r="B10" s="187" t="s">
        <v>21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8"/>
      <c r="S10" s="181" t="s">
        <v>20</v>
      </c>
      <c r="T10" s="182"/>
      <c r="U10" s="182"/>
      <c r="V10" s="182"/>
      <c r="W10" s="183"/>
    </row>
    <row r="11" spans="1:24" s="25" customFormat="1" ht="19.05" customHeight="1" thickBot="1" x14ac:dyDescent="0.35">
      <c r="B11" s="189" t="s">
        <v>122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1"/>
      <c r="S11" s="184">
        <v>0</v>
      </c>
      <c r="T11" s="185"/>
      <c r="U11" s="185"/>
      <c r="V11" s="185"/>
      <c r="W11" s="186"/>
    </row>
    <row r="12" spans="1:24" s="25" customFormat="1" ht="19.95" customHeight="1" x14ac:dyDescent="0.3">
      <c r="B12" s="161" t="s">
        <v>27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3"/>
    </row>
    <row r="13" spans="1:24" s="29" customFormat="1" ht="13.8" customHeight="1" x14ac:dyDescent="0.3">
      <c r="B13" s="99" t="s">
        <v>22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 t="s">
        <v>2</v>
      </c>
      <c r="Q13" s="100"/>
      <c r="R13" s="100" t="s">
        <v>3</v>
      </c>
      <c r="S13" s="100"/>
      <c r="T13" s="100"/>
      <c r="U13" s="100"/>
      <c r="V13" s="100"/>
      <c r="W13" s="101"/>
    </row>
    <row r="14" spans="1:24" s="25" customFormat="1" ht="19.95" customHeight="1" x14ac:dyDescent="0.3">
      <c r="B14" s="102" t="s">
        <v>80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 t="s">
        <v>81</v>
      </c>
      <c r="Q14" s="103"/>
      <c r="R14" s="103" t="s">
        <v>3</v>
      </c>
      <c r="S14" s="103"/>
      <c r="T14" s="103"/>
      <c r="U14" s="103"/>
      <c r="V14" s="103"/>
      <c r="W14" s="104"/>
    </row>
    <row r="15" spans="1:24" s="29" customFormat="1" ht="13.8" customHeight="1" x14ac:dyDescent="0.3">
      <c r="B15" s="99" t="s">
        <v>115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 t="s">
        <v>116</v>
      </c>
      <c r="M15" s="100"/>
      <c r="N15" s="100"/>
      <c r="O15" s="100"/>
      <c r="P15" s="100"/>
      <c r="Q15" s="100"/>
      <c r="R15" s="100"/>
      <c r="S15" s="100"/>
      <c r="T15" s="100"/>
      <c r="U15" s="100"/>
      <c r="V15" s="100" t="s">
        <v>117</v>
      </c>
      <c r="W15" s="101"/>
    </row>
    <row r="16" spans="1:24" s="25" customFormat="1" ht="19.95" customHeight="1" x14ac:dyDescent="0.3">
      <c r="B16" s="102" t="s">
        <v>7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 t="s">
        <v>82</v>
      </c>
      <c r="M16" s="103"/>
      <c r="N16" s="103"/>
      <c r="O16" s="103"/>
      <c r="P16" s="103"/>
      <c r="Q16" s="103"/>
      <c r="R16" s="103"/>
      <c r="S16" s="103"/>
      <c r="T16" s="103"/>
      <c r="U16" s="103"/>
      <c r="V16" s="103" t="s">
        <v>4</v>
      </c>
      <c r="W16" s="104"/>
    </row>
    <row r="17" spans="2:23" s="29" customFormat="1" ht="13.8" customHeight="1" x14ac:dyDescent="0.3">
      <c r="B17" s="99" t="s">
        <v>121</v>
      </c>
      <c r="C17" s="100"/>
      <c r="D17" s="100"/>
      <c r="E17" s="100"/>
      <c r="F17" s="100" t="s">
        <v>120</v>
      </c>
      <c r="G17" s="100"/>
      <c r="H17" s="100"/>
      <c r="I17" s="100"/>
      <c r="J17" s="100"/>
      <c r="K17" s="155" t="s">
        <v>119</v>
      </c>
      <c r="L17" s="156"/>
      <c r="M17" s="156"/>
      <c r="N17" s="156"/>
      <c r="O17" s="157"/>
      <c r="P17" s="100" t="s">
        <v>118</v>
      </c>
      <c r="Q17" s="100"/>
      <c r="R17" s="100"/>
      <c r="S17" s="100"/>
      <c r="T17" s="100"/>
      <c r="U17" s="100"/>
      <c r="V17" s="100"/>
      <c r="W17" s="101"/>
    </row>
    <row r="18" spans="2:23" s="25" customFormat="1" ht="19.95" customHeight="1" thickBot="1" x14ac:dyDescent="0.35">
      <c r="B18" s="171" t="s">
        <v>5</v>
      </c>
      <c r="C18" s="172"/>
      <c r="D18" s="172"/>
      <c r="E18" s="172"/>
      <c r="F18" s="173" t="s">
        <v>6</v>
      </c>
      <c r="G18" s="173"/>
      <c r="H18" s="173"/>
      <c r="I18" s="173"/>
      <c r="J18" s="173"/>
      <c r="K18" s="176" t="s">
        <v>8</v>
      </c>
      <c r="L18" s="177"/>
      <c r="M18" s="177"/>
      <c r="N18" s="177"/>
      <c r="O18" s="178"/>
      <c r="P18" s="174" t="s">
        <v>83</v>
      </c>
      <c r="Q18" s="174"/>
      <c r="R18" s="174"/>
      <c r="S18" s="174"/>
      <c r="T18" s="174"/>
      <c r="U18" s="174"/>
      <c r="V18" s="174"/>
      <c r="W18" s="175"/>
    </row>
    <row r="19" spans="2:23" s="25" customFormat="1" ht="19.95" customHeight="1" x14ac:dyDescent="0.3">
      <c r="B19" s="161" t="s">
        <v>28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3"/>
    </row>
    <row r="20" spans="2:23" s="29" customFormat="1" ht="13.8" customHeight="1" x14ac:dyDescent="0.3">
      <c r="B20" s="99" t="s">
        <v>10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 t="s">
        <v>0</v>
      </c>
      <c r="N20" s="100"/>
      <c r="O20" s="100"/>
      <c r="P20" s="100"/>
      <c r="Q20" s="100"/>
      <c r="R20" s="100" t="s">
        <v>9</v>
      </c>
      <c r="S20" s="100"/>
      <c r="T20" s="100"/>
      <c r="U20" s="100"/>
      <c r="V20" s="100"/>
      <c r="W20" s="101"/>
    </row>
    <row r="21" spans="2:23" s="25" customFormat="1" ht="19.95" customHeight="1" x14ac:dyDescent="0.3">
      <c r="B21" s="102" t="s">
        <v>93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70">
        <v>11111111111</v>
      </c>
      <c r="N21" s="170"/>
      <c r="O21" s="170"/>
      <c r="P21" s="170"/>
      <c r="Q21" s="170"/>
      <c r="R21" s="103" t="s">
        <v>84</v>
      </c>
      <c r="S21" s="103"/>
      <c r="T21" s="103"/>
      <c r="U21" s="103"/>
      <c r="V21" s="103"/>
      <c r="W21" s="104"/>
    </row>
    <row r="22" spans="2:23" s="29" customFormat="1" ht="13.8" customHeight="1" x14ac:dyDescent="0.3">
      <c r="B22" s="99" t="s">
        <v>12</v>
      </c>
      <c r="C22" s="100"/>
      <c r="D22" s="100"/>
      <c r="E22" s="100"/>
      <c r="F22" s="100"/>
      <c r="G22" s="100" t="s">
        <v>11</v>
      </c>
      <c r="H22" s="100"/>
      <c r="I22" s="100"/>
      <c r="J22" s="100"/>
      <c r="K22" s="100"/>
      <c r="L22" s="100"/>
      <c r="M22" s="100"/>
      <c r="N22" s="100"/>
      <c r="O22" s="100"/>
      <c r="P22" s="100" t="s">
        <v>2</v>
      </c>
      <c r="Q22" s="100"/>
      <c r="R22" s="100" t="s">
        <v>3</v>
      </c>
      <c r="S22" s="100"/>
      <c r="T22" s="100"/>
      <c r="U22" s="100"/>
      <c r="V22" s="100"/>
      <c r="W22" s="101"/>
    </row>
    <row r="23" spans="2:23" s="25" customFormat="1" ht="19.95" customHeight="1" x14ac:dyDescent="0.3">
      <c r="B23" s="102" t="s">
        <v>85</v>
      </c>
      <c r="C23" s="103"/>
      <c r="D23" s="103"/>
      <c r="E23" s="103"/>
      <c r="F23" s="103"/>
      <c r="G23" s="103" t="s">
        <v>80</v>
      </c>
      <c r="H23" s="103"/>
      <c r="I23" s="103"/>
      <c r="J23" s="103"/>
      <c r="K23" s="103"/>
      <c r="L23" s="103"/>
      <c r="M23" s="103"/>
      <c r="N23" s="103"/>
      <c r="O23" s="103"/>
      <c r="P23" s="103" t="s">
        <v>81</v>
      </c>
      <c r="Q23" s="103"/>
      <c r="R23" s="103" t="s">
        <v>3</v>
      </c>
      <c r="S23" s="103"/>
      <c r="T23" s="103"/>
      <c r="U23" s="103"/>
      <c r="V23" s="103"/>
      <c r="W23" s="104"/>
    </row>
    <row r="24" spans="2:23" s="29" customFormat="1" ht="13.8" customHeight="1" x14ac:dyDescent="0.3">
      <c r="B24" s="99" t="s">
        <v>115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 t="s">
        <v>116</v>
      </c>
      <c r="M24" s="100"/>
      <c r="N24" s="100"/>
      <c r="O24" s="100"/>
      <c r="P24" s="100"/>
      <c r="Q24" s="100"/>
      <c r="R24" s="100"/>
      <c r="S24" s="100"/>
      <c r="T24" s="100"/>
      <c r="U24" s="100"/>
      <c r="V24" s="100" t="s">
        <v>117</v>
      </c>
      <c r="W24" s="101"/>
    </row>
    <row r="25" spans="2:23" s="25" customFormat="1" ht="19.95" customHeight="1" x14ac:dyDescent="0.3">
      <c r="B25" s="125" t="s">
        <v>7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 t="s">
        <v>82</v>
      </c>
      <c r="M25" s="126"/>
      <c r="N25" s="126"/>
      <c r="O25" s="126"/>
      <c r="P25" s="126"/>
      <c r="Q25" s="126"/>
      <c r="R25" s="126"/>
      <c r="S25" s="126"/>
      <c r="T25" s="126"/>
      <c r="U25" s="126"/>
      <c r="V25" s="126" t="s">
        <v>4</v>
      </c>
      <c r="W25" s="127"/>
    </row>
    <row r="26" spans="2:23" s="29" customFormat="1" ht="13.8" customHeight="1" x14ac:dyDescent="0.3">
      <c r="B26" s="99" t="s">
        <v>121</v>
      </c>
      <c r="C26" s="100"/>
      <c r="D26" s="100"/>
      <c r="E26" s="100"/>
      <c r="F26" s="100" t="s">
        <v>120</v>
      </c>
      <c r="G26" s="100"/>
      <c r="H26" s="100"/>
      <c r="I26" s="100"/>
      <c r="J26" s="100"/>
      <c r="K26" s="155" t="s">
        <v>119</v>
      </c>
      <c r="L26" s="156"/>
      <c r="M26" s="156"/>
      <c r="N26" s="156"/>
      <c r="O26" s="157"/>
      <c r="P26" s="100" t="s">
        <v>118</v>
      </c>
      <c r="Q26" s="100"/>
      <c r="R26" s="100"/>
      <c r="S26" s="100"/>
      <c r="T26" s="100"/>
      <c r="U26" s="100"/>
      <c r="V26" s="100"/>
      <c r="W26" s="101"/>
    </row>
    <row r="27" spans="2:23" s="25" customFormat="1" ht="19.95" customHeight="1" thickBot="1" x14ac:dyDescent="0.35">
      <c r="B27" s="140" t="s">
        <v>86</v>
      </c>
      <c r="C27" s="141"/>
      <c r="D27" s="141"/>
      <c r="E27" s="141"/>
      <c r="F27" s="142" t="s">
        <v>6</v>
      </c>
      <c r="G27" s="142"/>
      <c r="H27" s="142"/>
      <c r="I27" s="142"/>
      <c r="J27" s="142"/>
      <c r="K27" s="152" t="s">
        <v>8</v>
      </c>
      <c r="L27" s="153"/>
      <c r="M27" s="153"/>
      <c r="N27" s="153"/>
      <c r="O27" s="154"/>
      <c r="P27" s="219" t="s">
        <v>83</v>
      </c>
      <c r="Q27" s="219"/>
      <c r="R27" s="219"/>
      <c r="S27" s="219"/>
      <c r="T27" s="219"/>
      <c r="U27" s="219"/>
      <c r="V27" s="219"/>
      <c r="W27" s="220"/>
    </row>
    <row r="28" spans="2:23" s="25" customFormat="1" ht="13.8" customHeight="1" x14ac:dyDescent="0.3">
      <c r="B28" s="161" t="s">
        <v>61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3"/>
    </row>
    <row r="29" spans="2:23" s="29" customFormat="1" ht="13.8" customHeight="1" x14ac:dyDescent="0.3">
      <c r="B29" s="148" t="s">
        <v>10</v>
      </c>
      <c r="C29" s="149"/>
      <c r="D29" s="149"/>
      <c r="E29" s="149"/>
      <c r="F29" s="149"/>
      <c r="G29" s="149"/>
      <c r="H29" s="149"/>
      <c r="I29" s="149"/>
      <c r="J29" s="149"/>
      <c r="K29" s="150"/>
      <c r="L29" s="151" t="s">
        <v>74</v>
      </c>
      <c r="M29" s="149"/>
      <c r="N29" s="149"/>
      <c r="O29" s="150"/>
      <c r="P29" s="21" t="s">
        <v>62</v>
      </c>
      <c r="Q29" s="22"/>
      <c r="R29" s="22"/>
      <c r="S29" s="22"/>
      <c r="T29" s="22"/>
      <c r="U29" s="22"/>
      <c r="V29" s="22"/>
      <c r="W29" s="23"/>
    </row>
    <row r="30" spans="2:23" s="25" customFormat="1" ht="19.95" customHeight="1" thickBot="1" x14ac:dyDescent="0.35">
      <c r="B30" s="130" t="s">
        <v>87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2" t="s">
        <v>88</v>
      </c>
      <c r="M30" s="133"/>
      <c r="N30" s="133"/>
      <c r="O30" s="134"/>
      <c r="P30" s="135" t="s">
        <v>82</v>
      </c>
      <c r="Q30" s="136"/>
      <c r="R30" s="136"/>
      <c r="S30" s="136"/>
      <c r="T30" s="136"/>
      <c r="U30" s="136"/>
      <c r="V30" s="136"/>
      <c r="W30" s="137"/>
    </row>
    <row r="31" spans="2:23" s="25" customFormat="1" ht="19.95" customHeight="1" x14ac:dyDescent="0.3">
      <c r="B31" s="221" t="s">
        <v>63</v>
      </c>
      <c r="C31" s="222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4"/>
    </row>
    <row r="32" spans="2:23" s="25" customFormat="1" ht="19.95" customHeight="1" x14ac:dyDescent="0.3">
      <c r="B32" s="43" t="s">
        <v>94</v>
      </c>
      <c r="C32" s="38" t="s">
        <v>66</v>
      </c>
      <c r="D32" s="39"/>
      <c r="E32" s="39"/>
      <c r="F32" s="39"/>
      <c r="G32" s="39"/>
      <c r="H32" s="39"/>
      <c r="I32" s="245" t="s">
        <v>67</v>
      </c>
      <c r="J32" s="245"/>
      <c r="K32" s="245"/>
      <c r="L32" s="245"/>
      <c r="M32" s="245"/>
      <c r="N32" s="245"/>
      <c r="O32" s="143" t="s">
        <v>95</v>
      </c>
      <c r="P32" s="144"/>
      <c r="Q32" s="145"/>
      <c r="R32" s="38" t="s">
        <v>68</v>
      </c>
      <c r="S32" s="39"/>
      <c r="T32" s="39"/>
      <c r="U32" s="39"/>
      <c r="V32" s="39"/>
      <c r="W32" s="40"/>
    </row>
    <row r="33" spans="2:23" s="25" customFormat="1" ht="19.95" customHeight="1" x14ac:dyDescent="0.3">
      <c r="B33" s="41">
        <v>1</v>
      </c>
      <c r="C33" s="139" t="s">
        <v>100</v>
      </c>
      <c r="D33" s="139"/>
      <c r="E33" s="139"/>
      <c r="F33" s="139"/>
      <c r="G33" s="139"/>
      <c r="H33" s="139"/>
      <c r="I33" s="139" t="s">
        <v>105</v>
      </c>
      <c r="J33" s="139"/>
      <c r="K33" s="139"/>
      <c r="L33" s="139"/>
      <c r="M33" s="139"/>
      <c r="N33" s="139"/>
      <c r="O33" s="138">
        <v>10</v>
      </c>
      <c r="P33" s="138"/>
      <c r="Q33" s="138"/>
      <c r="R33" s="139" t="s">
        <v>110</v>
      </c>
      <c r="S33" s="139"/>
      <c r="T33" s="139"/>
      <c r="U33" s="139"/>
      <c r="V33" s="139"/>
      <c r="W33" s="139"/>
    </row>
    <row r="34" spans="2:23" s="25" customFormat="1" ht="19.95" customHeight="1" x14ac:dyDescent="0.3">
      <c r="B34" s="42">
        <v>2</v>
      </c>
      <c r="C34" s="139" t="s">
        <v>101</v>
      </c>
      <c r="D34" s="139"/>
      <c r="E34" s="139"/>
      <c r="F34" s="139"/>
      <c r="G34" s="139"/>
      <c r="H34" s="139"/>
      <c r="I34" s="139" t="s">
        <v>106</v>
      </c>
      <c r="J34" s="139"/>
      <c r="K34" s="139"/>
      <c r="L34" s="139"/>
      <c r="M34" s="139"/>
      <c r="N34" s="139"/>
      <c r="O34" s="138">
        <v>10</v>
      </c>
      <c r="P34" s="138"/>
      <c r="Q34" s="138"/>
      <c r="R34" s="139" t="s">
        <v>111</v>
      </c>
      <c r="S34" s="139"/>
      <c r="T34" s="139"/>
      <c r="U34" s="139"/>
      <c r="V34" s="139"/>
      <c r="W34" s="139"/>
    </row>
    <row r="35" spans="2:23" s="25" customFormat="1" ht="19.95" customHeight="1" x14ac:dyDescent="0.3">
      <c r="B35" s="42" t="s">
        <v>96</v>
      </c>
      <c r="C35" s="139" t="s">
        <v>102</v>
      </c>
      <c r="D35" s="139"/>
      <c r="E35" s="139"/>
      <c r="F35" s="139"/>
      <c r="G35" s="139"/>
      <c r="H35" s="139"/>
      <c r="I35" s="139" t="s">
        <v>107</v>
      </c>
      <c r="J35" s="139"/>
      <c r="K35" s="139"/>
      <c r="L35" s="139"/>
      <c r="M35" s="139"/>
      <c r="N35" s="139"/>
      <c r="O35" s="138">
        <v>10</v>
      </c>
      <c r="P35" s="138"/>
      <c r="Q35" s="138"/>
      <c r="R35" s="139" t="s">
        <v>112</v>
      </c>
      <c r="S35" s="139"/>
      <c r="T35" s="139"/>
      <c r="U35" s="139"/>
      <c r="V35" s="139"/>
      <c r="W35" s="139"/>
    </row>
    <row r="36" spans="2:23" s="25" customFormat="1" ht="19.95" customHeight="1" x14ac:dyDescent="0.3">
      <c r="B36" s="42" t="s">
        <v>97</v>
      </c>
      <c r="C36" s="139" t="s">
        <v>103</v>
      </c>
      <c r="D36" s="139"/>
      <c r="E36" s="139"/>
      <c r="F36" s="139"/>
      <c r="G36" s="139"/>
      <c r="H36" s="139"/>
      <c r="I36" s="139" t="s">
        <v>108</v>
      </c>
      <c r="J36" s="139"/>
      <c r="K36" s="139"/>
      <c r="L36" s="139"/>
      <c r="M36" s="139"/>
      <c r="N36" s="139"/>
      <c r="O36" s="138">
        <v>10</v>
      </c>
      <c r="P36" s="138"/>
      <c r="Q36" s="138"/>
      <c r="R36" s="139" t="s">
        <v>113</v>
      </c>
      <c r="S36" s="139"/>
      <c r="T36" s="139"/>
      <c r="U36" s="139"/>
      <c r="V36" s="139"/>
      <c r="W36" s="139"/>
    </row>
    <row r="37" spans="2:23" s="25" customFormat="1" ht="19.95" customHeight="1" x14ac:dyDescent="0.3">
      <c r="B37" s="42" t="s">
        <v>98</v>
      </c>
      <c r="C37" s="139" t="s">
        <v>104</v>
      </c>
      <c r="D37" s="139"/>
      <c r="E37" s="139"/>
      <c r="F37" s="139"/>
      <c r="G37" s="139"/>
      <c r="H37" s="139"/>
      <c r="I37" s="139" t="s">
        <v>109</v>
      </c>
      <c r="J37" s="139"/>
      <c r="K37" s="139"/>
      <c r="L37" s="139"/>
      <c r="M37" s="139"/>
      <c r="N37" s="139"/>
      <c r="O37" s="138">
        <v>10</v>
      </c>
      <c r="P37" s="138"/>
      <c r="Q37" s="138"/>
      <c r="R37" s="139" t="s">
        <v>114</v>
      </c>
      <c r="S37" s="139"/>
      <c r="T37" s="139"/>
      <c r="U37" s="139"/>
      <c r="V37" s="139"/>
      <c r="W37" s="139"/>
    </row>
    <row r="38" spans="2:23" s="25" customFormat="1" ht="13.2" customHeight="1" thickBot="1" x14ac:dyDescent="0.35">
      <c r="B38" s="246" t="s">
        <v>99</v>
      </c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</row>
    <row r="39" spans="2:23" s="25" customFormat="1" ht="19.95" customHeight="1" x14ac:dyDescent="0.3">
      <c r="B39" s="35" t="s">
        <v>64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</row>
    <row r="40" spans="2:23" s="25" customFormat="1" ht="19.05" customHeight="1" x14ac:dyDescent="0.3">
      <c r="B40" s="116" t="s">
        <v>65</v>
      </c>
      <c r="C40" s="117"/>
      <c r="D40" s="117"/>
      <c r="E40" s="117"/>
      <c r="F40" s="117"/>
      <c r="G40" s="117"/>
      <c r="H40" s="117"/>
      <c r="I40" s="118"/>
      <c r="J40" s="112" t="s">
        <v>43</v>
      </c>
      <c r="K40" s="113"/>
      <c r="L40" s="113"/>
      <c r="M40" s="113"/>
      <c r="N40" s="113"/>
      <c r="O40" s="113"/>
      <c r="P40" s="114"/>
      <c r="Q40" s="112" t="s">
        <v>44</v>
      </c>
      <c r="R40" s="113"/>
      <c r="S40" s="113"/>
      <c r="T40" s="113"/>
      <c r="U40" s="113"/>
      <c r="V40" s="113"/>
      <c r="W40" s="115"/>
    </row>
    <row r="41" spans="2:23" s="25" customFormat="1" ht="18" customHeight="1" x14ac:dyDescent="0.3">
      <c r="B41" s="36" t="s">
        <v>69</v>
      </c>
      <c r="C41" s="33"/>
      <c r="D41" s="33"/>
      <c r="E41" s="33"/>
      <c r="F41" s="33"/>
      <c r="G41" s="33"/>
      <c r="H41" s="33"/>
      <c r="I41" s="33"/>
      <c r="J41" s="119">
        <v>10</v>
      </c>
      <c r="K41" s="120"/>
      <c r="L41" s="120"/>
      <c r="M41" s="120"/>
      <c r="N41" s="120"/>
      <c r="O41" s="120"/>
      <c r="P41" s="121"/>
      <c r="Q41" s="119">
        <v>10</v>
      </c>
      <c r="R41" s="120"/>
      <c r="S41" s="120"/>
      <c r="T41" s="120"/>
      <c r="U41" s="120"/>
      <c r="V41" s="120"/>
      <c r="W41" s="146"/>
    </row>
    <row r="42" spans="2:23" s="25" customFormat="1" ht="18" customHeight="1" x14ac:dyDescent="0.3">
      <c r="B42" s="37" t="s">
        <v>70</v>
      </c>
      <c r="C42" s="34"/>
      <c r="D42" s="34"/>
      <c r="E42" s="34"/>
      <c r="F42" s="34"/>
      <c r="G42" s="34"/>
      <c r="H42" s="34"/>
      <c r="I42" s="34"/>
      <c r="J42" s="122" t="s">
        <v>91</v>
      </c>
      <c r="K42" s="123"/>
      <c r="L42" s="123"/>
      <c r="M42" s="123"/>
      <c r="N42" s="123"/>
      <c r="O42" s="123"/>
      <c r="P42" s="124"/>
      <c r="Q42" s="122" t="s">
        <v>91</v>
      </c>
      <c r="R42" s="123"/>
      <c r="S42" s="123"/>
      <c r="T42" s="123"/>
      <c r="U42" s="123"/>
      <c r="V42" s="123"/>
      <c r="W42" s="147"/>
    </row>
    <row r="43" spans="2:23" s="25" customFormat="1" ht="18" customHeight="1" x14ac:dyDescent="0.3">
      <c r="B43" s="36" t="s">
        <v>71</v>
      </c>
      <c r="C43" s="33"/>
      <c r="D43" s="33"/>
      <c r="E43" s="33"/>
      <c r="F43" s="33"/>
      <c r="G43" s="33"/>
      <c r="H43" s="33"/>
      <c r="I43" s="33"/>
      <c r="J43" s="122" t="s">
        <v>91</v>
      </c>
      <c r="K43" s="123"/>
      <c r="L43" s="123"/>
      <c r="M43" s="123"/>
      <c r="N43" s="123"/>
      <c r="O43" s="123"/>
      <c r="P43" s="124"/>
      <c r="Q43" s="122" t="s">
        <v>91</v>
      </c>
      <c r="R43" s="123"/>
      <c r="S43" s="123"/>
      <c r="T43" s="123"/>
      <c r="U43" s="123"/>
      <c r="V43" s="123"/>
      <c r="W43" s="147"/>
    </row>
    <row r="44" spans="2:23" s="25" customFormat="1" ht="18" customHeight="1" x14ac:dyDescent="0.3">
      <c r="B44" s="37" t="s">
        <v>72</v>
      </c>
      <c r="C44" s="34"/>
      <c r="D44" s="34"/>
      <c r="E44" s="34"/>
      <c r="F44" s="34"/>
      <c r="G44" s="34"/>
      <c r="H44" s="34"/>
      <c r="I44" s="34"/>
      <c r="J44" s="164">
        <v>0</v>
      </c>
      <c r="K44" s="165"/>
      <c r="L44" s="165"/>
      <c r="M44" s="165"/>
      <c r="N44" s="165"/>
      <c r="O44" s="165"/>
      <c r="P44" s="166"/>
      <c r="Q44" s="164">
        <v>0</v>
      </c>
      <c r="R44" s="165"/>
      <c r="S44" s="165"/>
      <c r="T44" s="165"/>
      <c r="U44" s="165"/>
      <c r="V44" s="165"/>
      <c r="W44" s="243"/>
    </row>
    <row r="45" spans="2:23" s="25" customFormat="1" ht="18" customHeight="1" x14ac:dyDescent="0.3">
      <c r="B45" s="37" t="s">
        <v>73</v>
      </c>
      <c r="C45" s="34"/>
      <c r="D45" s="34"/>
      <c r="E45" s="34"/>
      <c r="F45" s="34"/>
      <c r="G45" s="34"/>
      <c r="H45" s="34"/>
      <c r="I45" s="34"/>
      <c r="J45" s="167">
        <f>ROUNDDOWN(arroz.produtividade*arroz.area.ha/60,1)</f>
        <v>0</v>
      </c>
      <c r="K45" s="168"/>
      <c r="L45" s="168"/>
      <c r="M45" s="168"/>
      <c r="N45" s="168"/>
      <c r="O45" s="168"/>
      <c r="P45" s="169"/>
      <c r="Q45" s="167">
        <f>ROUNDDOWN(milho.produtividade*milho.area.ha/60,1)</f>
        <v>0</v>
      </c>
      <c r="R45" s="168"/>
      <c r="S45" s="168"/>
      <c r="T45" s="168"/>
      <c r="U45" s="168"/>
      <c r="V45" s="168"/>
      <c r="W45" s="244"/>
    </row>
    <row r="46" spans="2:23" s="25" customFormat="1" ht="19.05" customHeight="1" thickBot="1" x14ac:dyDescent="0.35">
      <c r="B46" s="158" t="s">
        <v>29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60"/>
    </row>
    <row r="47" spans="2:23" s="25" customFormat="1" ht="13.8" customHeight="1" x14ac:dyDescent="0.3">
      <c r="B47" s="161" t="s">
        <v>32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3"/>
    </row>
    <row r="48" spans="2:23" s="25" customFormat="1" ht="18" customHeight="1" x14ac:dyDescent="0.3">
      <c r="B48" s="7"/>
      <c r="C48" s="8" t="s">
        <v>31</v>
      </c>
      <c r="D48" s="8"/>
      <c r="E48" s="9"/>
      <c r="F48" s="110" t="s">
        <v>92</v>
      </c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1"/>
    </row>
    <row r="49" spans="2:23" s="25" customFormat="1" ht="18" customHeight="1" x14ac:dyDescent="0.3">
      <c r="B49" s="7"/>
      <c r="C49" s="8" t="s">
        <v>38</v>
      </c>
      <c r="D49" s="8"/>
      <c r="E49" s="9"/>
      <c r="F49" s="9"/>
      <c r="G49" s="9"/>
      <c r="H49" s="9"/>
      <c r="I49" s="9"/>
      <c r="J49" s="108" t="s">
        <v>92</v>
      </c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2:23" s="25" customFormat="1" ht="18" customHeight="1" thickBot="1" x14ac:dyDescent="0.35">
      <c r="B50" s="7"/>
      <c r="C50" s="8" t="s">
        <v>33</v>
      </c>
      <c r="D50" s="8"/>
      <c r="E50" s="9"/>
      <c r="F50" s="9"/>
      <c r="G50" s="128" t="s">
        <v>92</v>
      </c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9"/>
    </row>
    <row r="51" spans="2:23" s="25" customFormat="1" ht="13.8" customHeight="1" x14ac:dyDescent="0.3">
      <c r="B51" s="161" t="s">
        <v>39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3"/>
    </row>
    <row r="52" spans="2:23" s="25" customFormat="1" ht="13.8" customHeight="1" x14ac:dyDescent="0.3">
      <c r="B52" s="7"/>
      <c r="C52" s="8" t="s">
        <v>34</v>
      </c>
      <c r="D52" s="8"/>
      <c r="E52" s="9"/>
      <c r="F52" s="9"/>
      <c r="G52" s="9"/>
      <c r="H52" s="9"/>
      <c r="I52" s="9"/>
      <c r="J52" s="9"/>
      <c r="K52" s="9"/>
      <c r="L52" s="9"/>
      <c r="M52" s="9"/>
      <c r="N52" s="9"/>
      <c r="O52" s="10"/>
      <c r="P52" s="10"/>
      <c r="Q52" s="10"/>
      <c r="R52" s="10"/>
      <c r="S52" s="10"/>
      <c r="T52" s="10"/>
      <c r="U52" s="10"/>
      <c r="V52" s="10"/>
      <c r="W52" s="11"/>
    </row>
    <row r="53" spans="2:23" s="25" customFormat="1" ht="14.4" customHeight="1" x14ac:dyDescent="0.3">
      <c r="B53" s="105" t="s">
        <v>92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7"/>
    </row>
    <row r="54" spans="2:23" s="25" customFormat="1" ht="14.4" customHeight="1" x14ac:dyDescent="0.3"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7"/>
    </row>
    <row r="55" spans="2:23" s="25" customFormat="1" ht="13.8" customHeight="1" x14ac:dyDescent="0.3">
      <c r="B55" s="7"/>
      <c r="C55" s="8" t="s">
        <v>35</v>
      </c>
      <c r="D55" s="8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  <c r="P55" s="10"/>
      <c r="Q55" s="10"/>
      <c r="R55" s="10"/>
      <c r="S55" s="10"/>
      <c r="T55" s="10"/>
      <c r="U55" s="10"/>
      <c r="V55" s="10"/>
      <c r="W55" s="11"/>
    </row>
    <row r="56" spans="2:23" s="25" customFormat="1" ht="14.4" customHeight="1" x14ac:dyDescent="0.3">
      <c r="B56" s="105" t="s">
        <v>92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7"/>
    </row>
    <row r="57" spans="2:23" s="29" customFormat="1" ht="14.4" customHeight="1" x14ac:dyDescent="0.3"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7"/>
    </row>
    <row r="58" spans="2:23" s="25" customFormat="1" ht="13.8" customHeight="1" x14ac:dyDescent="0.3">
      <c r="B58" s="7"/>
      <c r="C58" s="8" t="s">
        <v>45</v>
      </c>
      <c r="D58" s="8"/>
      <c r="E58" s="9"/>
      <c r="F58" s="9"/>
      <c r="G58" s="9"/>
      <c r="H58" s="9"/>
      <c r="I58" s="9"/>
      <c r="J58" s="9"/>
      <c r="K58" s="9"/>
      <c r="L58" s="9"/>
      <c r="M58" s="9"/>
      <c r="N58" s="9"/>
      <c r="O58" s="10"/>
      <c r="P58" s="10"/>
      <c r="Q58" s="10"/>
      <c r="R58" s="10"/>
      <c r="S58" s="10"/>
      <c r="T58" s="10"/>
      <c r="U58" s="10"/>
      <c r="V58" s="10"/>
      <c r="W58" s="11"/>
    </row>
    <row r="59" spans="2:23" s="25" customFormat="1" ht="14.4" customHeight="1" x14ac:dyDescent="0.3">
      <c r="B59" s="105" t="s">
        <v>92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7"/>
    </row>
    <row r="60" spans="2:23" s="25" customFormat="1" ht="14.4" customHeight="1" thickBot="1" x14ac:dyDescent="0.35">
      <c r="B60" s="105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7"/>
    </row>
    <row r="61" spans="2:23" s="25" customFormat="1" ht="13.8" customHeight="1" thickBot="1" x14ac:dyDescent="0.35">
      <c r="B61" s="202" t="s">
        <v>79</v>
      </c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4"/>
    </row>
    <row r="62" spans="2:23" s="25" customFormat="1" ht="13.8" customHeight="1" x14ac:dyDescent="0.3">
      <c r="B62" s="214" t="s">
        <v>47</v>
      </c>
      <c r="C62" s="215"/>
      <c r="D62" s="215"/>
      <c r="E62" s="215"/>
      <c r="F62" s="215" t="s">
        <v>43</v>
      </c>
      <c r="G62" s="215"/>
      <c r="H62" s="215"/>
      <c r="I62" s="215"/>
      <c r="J62" s="215"/>
      <c r="K62" s="215"/>
      <c r="L62" s="215"/>
      <c r="M62" s="215"/>
      <c r="N62" s="215"/>
      <c r="O62" s="215" t="s">
        <v>44</v>
      </c>
      <c r="P62" s="215"/>
      <c r="Q62" s="215"/>
      <c r="R62" s="215"/>
      <c r="S62" s="215"/>
      <c r="T62" s="215"/>
      <c r="U62" s="215"/>
      <c r="V62" s="215"/>
      <c r="W62" s="218"/>
    </row>
    <row r="63" spans="2:23" s="25" customFormat="1" ht="27" customHeight="1" thickBot="1" x14ac:dyDescent="0.35">
      <c r="B63" s="216"/>
      <c r="C63" s="217"/>
      <c r="D63" s="217"/>
      <c r="E63" s="217"/>
      <c r="F63" s="217" t="s">
        <v>48</v>
      </c>
      <c r="G63" s="217"/>
      <c r="H63" s="217"/>
      <c r="I63" s="217" t="s">
        <v>59</v>
      </c>
      <c r="J63" s="217"/>
      <c r="K63" s="217"/>
      <c r="L63" s="60" t="s">
        <v>60</v>
      </c>
      <c r="M63" s="60"/>
      <c r="N63" s="60"/>
      <c r="O63" s="217" t="s">
        <v>48</v>
      </c>
      <c r="P63" s="217"/>
      <c r="Q63" s="217"/>
      <c r="R63" s="217" t="s">
        <v>59</v>
      </c>
      <c r="S63" s="217"/>
      <c r="T63" s="217"/>
      <c r="U63" s="60" t="s">
        <v>60</v>
      </c>
      <c r="V63" s="60"/>
      <c r="W63" s="61"/>
    </row>
    <row r="64" spans="2:23" s="25" customFormat="1" ht="15" customHeight="1" x14ac:dyDescent="0.3">
      <c r="B64" s="207" t="s">
        <v>36</v>
      </c>
      <c r="C64" s="208"/>
      <c r="D64" s="208"/>
      <c r="E64" s="209"/>
      <c r="F64" s="96"/>
      <c r="G64" s="97"/>
      <c r="H64" s="97"/>
      <c r="I64" s="62"/>
      <c r="J64" s="62"/>
      <c r="K64" s="62"/>
      <c r="L64" s="62"/>
      <c r="M64" s="62"/>
      <c r="N64" s="63"/>
      <c r="O64" s="96"/>
      <c r="P64" s="97"/>
      <c r="Q64" s="97"/>
      <c r="R64" s="62"/>
      <c r="S64" s="62"/>
      <c r="T64" s="62"/>
      <c r="U64" s="62"/>
      <c r="V64" s="62"/>
      <c r="W64" s="63"/>
    </row>
    <row r="65" spans="2:23" s="25" customFormat="1" ht="15" customHeight="1" x14ac:dyDescent="0.3">
      <c r="B65" s="82" t="s">
        <v>40</v>
      </c>
      <c r="C65" s="210"/>
      <c r="D65" s="210"/>
      <c r="E65" s="211"/>
      <c r="F65" s="68">
        <v>60</v>
      </c>
      <c r="G65" s="69"/>
      <c r="H65" s="69"/>
      <c r="I65" s="64">
        <f>IF(arroz.kg.ha.total&lt;60,arroz.kg.ha.total,60)</f>
        <v>60</v>
      </c>
      <c r="J65" s="64"/>
      <c r="K65" s="64"/>
      <c r="L65" s="64">
        <f>IF(arroz.kg.ha.total&lt;=60,0,arroz.kg.ha.total-arroz.kg.ha.sed)</f>
        <v>0</v>
      </c>
      <c r="M65" s="64"/>
      <c r="N65" s="65"/>
      <c r="O65" s="68">
        <v>20</v>
      </c>
      <c r="P65" s="69"/>
      <c r="Q65" s="69"/>
      <c r="R65" s="64">
        <f>IF(milho.kg.ha.total&lt;20,milho.kg.ha.total,20)</f>
        <v>20</v>
      </c>
      <c r="S65" s="64"/>
      <c r="T65" s="64"/>
      <c r="U65" s="56">
        <f>IF(milho.kg.ha.total&lt;=20,0,milho.kg.ha.total-milho.kg.ha.sed)</f>
        <v>0</v>
      </c>
      <c r="V65" s="56"/>
      <c r="W65" s="57"/>
    </row>
    <row r="66" spans="2:23" s="25" customFormat="1" ht="15" customHeight="1" x14ac:dyDescent="0.3">
      <c r="B66" s="85" t="s">
        <v>75</v>
      </c>
      <c r="C66" s="212"/>
      <c r="D66" s="212"/>
      <c r="E66" s="213"/>
      <c r="F66" s="228">
        <f>ROUNDUP(arroz.kg.ha.total*arroz.area.ha,0)</f>
        <v>600</v>
      </c>
      <c r="G66" s="58"/>
      <c r="H66" s="58"/>
      <c r="I66" s="58">
        <f>ROUNDUP(arroz.kg.ha.sed*arroz.area.ha,0)</f>
        <v>600</v>
      </c>
      <c r="J66" s="58"/>
      <c r="K66" s="58"/>
      <c r="L66" s="58">
        <f>ROUNDUP(arroz.kg.ha.complemento*arroz.area.ha,0)</f>
        <v>0</v>
      </c>
      <c r="M66" s="58"/>
      <c r="N66" s="59"/>
      <c r="O66" s="228">
        <f>ROUNDUP(milho.kg.ha.total*milho.area.ha,0)</f>
        <v>200</v>
      </c>
      <c r="P66" s="58"/>
      <c r="Q66" s="58"/>
      <c r="R66" s="58">
        <f>ROUNDUP(milho.kg.ha.sed*milho.area.ha,0)</f>
        <v>200</v>
      </c>
      <c r="S66" s="58"/>
      <c r="T66" s="58"/>
      <c r="U66" s="58">
        <f>ROUNDUP(milho.kg.ha.complemento*milho.area.ha,0)</f>
        <v>0</v>
      </c>
      <c r="V66" s="58"/>
      <c r="W66" s="59"/>
    </row>
    <row r="67" spans="2:23" s="25" customFormat="1" ht="15" customHeight="1" x14ac:dyDescent="0.3">
      <c r="B67" s="88" t="s">
        <v>37</v>
      </c>
      <c r="C67" s="205"/>
      <c r="D67" s="205"/>
      <c r="E67" s="206"/>
      <c r="F67" s="229"/>
      <c r="G67" s="95"/>
      <c r="H67" s="95"/>
      <c r="I67" s="95"/>
      <c r="J67" s="95"/>
      <c r="K67" s="95"/>
      <c r="L67" s="95"/>
      <c r="M67" s="95"/>
      <c r="N67" s="201"/>
      <c r="O67" s="229"/>
      <c r="P67" s="95"/>
      <c r="Q67" s="95"/>
      <c r="R67" s="232"/>
      <c r="S67" s="232"/>
      <c r="T67" s="232"/>
      <c r="U67" s="95"/>
      <c r="V67" s="95"/>
      <c r="W67" s="201"/>
    </row>
    <row r="68" spans="2:23" s="25" customFormat="1" ht="15" customHeight="1" x14ac:dyDescent="0.3">
      <c r="B68" s="82" t="s">
        <v>41</v>
      </c>
      <c r="C68" s="83"/>
      <c r="D68" s="83"/>
      <c r="E68" s="84"/>
      <c r="F68" s="226" t="s">
        <v>124</v>
      </c>
      <c r="G68" s="227"/>
      <c r="H68" s="227"/>
      <c r="I68" s="64" t="s">
        <v>46</v>
      </c>
      <c r="J68" s="64"/>
      <c r="K68" s="64"/>
      <c r="L68" s="64" t="str">
        <f>IF(arroz.adubo.kg.ha.total&lt;=250,"-",arroz.adubo.formula)</f>
        <v>-</v>
      </c>
      <c r="M68" s="64"/>
      <c r="N68" s="65"/>
      <c r="O68" s="226" t="s">
        <v>124</v>
      </c>
      <c r="P68" s="227"/>
      <c r="Q68" s="227"/>
      <c r="R68" s="64" t="s">
        <v>46</v>
      </c>
      <c r="S68" s="64"/>
      <c r="T68" s="64"/>
      <c r="U68" s="64" t="str">
        <f>IF(milho.adubo.kg.ha.total&lt;=300,"-",milho.adubo.formula)</f>
        <v>-</v>
      </c>
      <c r="V68" s="64"/>
      <c r="W68" s="65"/>
    </row>
    <row r="69" spans="2:23" s="25" customFormat="1" ht="15" customHeight="1" x14ac:dyDescent="0.3">
      <c r="B69" s="82" t="s">
        <v>58</v>
      </c>
      <c r="C69" s="83"/>
      <c r="D69" s="83"/>
      <c r="E69" s="84"/>
      <c r="F69" s="68">
        <v>250</v>
      </c>
      <c r="G69" s="69"/>
      <c r="H69" s="69"/>
      <c r="I69" s="64">
        <f>IF(arroz.adubo.kg.ha.total&lt;250,arroz.adubo.kg.ha.total,250)</f>
        <v>250</v>
      </c>
      <c r="J69" s="64"/>
      <c r="K69" s="64"/>
      <c r="L69" s="64">
        <f>IF(arroz.adubo.kg.ha.total&lt;=250,0,arroz.adubo.kg.ha.total-arroz.adubo.kg.ha.sed)</f>
        <v>0</v>
      </c>
      <c r="M69" s="64"/>
      <c r="N69" s="65"/>
      <c r="O69" s="68">
        <v>300</v>
      </c>
      <c r="P69" s="69"/>
      <c r="Q69" s="69"/>
      <c r="R69" s="64">
        <f>IF(milho.adubo.kg.ha.total&lt;=300,milho.adubo.kg.ha.total,300)</f>
        <v>300</v>
      </c>
      <c r="S69" s="64"/>
      <c r="T69" s="64"/>
      <c r="U69" s="64">
        <f>IF(milho.adubo.kg.ha.total&lt;=250,0,milho.adubo.kg.ha.total-milho.adubo.kg.ha.sed)</f>
        <v>0</v>
      </c>
      <c r="V69" s="64"/>
      <c r="W69" s="65"/>
    </row>
    <row r="70" spans="2:23" s="25" customFormat="1" ht="15" customHeight="1" x14ac:dyDescent="0.3">
      <c r="B70" s="85" t="s">
        <v>75</v>
      </c>
      <c r="C70" s="86"/>
      <c r="D70" s="86"/>
      <c r="E70" s="87"/>
      <c r="F70" s="228">
        <f>ROUNDUP(arroz.adubo.kg.ha.total*$J$41,0)</f>
        <v>2500</v>
      </c>
      <c r="G70" s="58"/>
      <c r="H70" s="58"/>
      <c r="I70" s="58">
        <f>ROUNDUP(arroz.adubo.kg.ha.sed*arroz.area.ha,0)</f>
        <v>2500</v>
      </c>
      <c r="J70" s="58"/>
      <c r="K70" s="58"/>
      <c r="L70" s="58">
        <f>ROUNDUP(arroz.adubo.kg.ha.complemento*arroz.area.ha,0)</f>
        <v>0</v>
      </c>
      <c r="M70" s="58"/>
      <c r="N70" s="59"/>
      <c r="O70" s="228">
        <f>ROUNDUP(milho.adubo.kg.ha.total*milho.area.ha,0)</f>
        <v>3000</v>
      </c>
      <c r="P70" s="58"/>
      <c r="Q70" s="58"/>
      <c r="R70" s="58">
        <f>ROUNDUP(milho.adubo.kg.ha.sed*milho.area.ha,0)</f>
        <v>3000</v>
      </c>
      <c r="S70" s="58"/>
      <c r="T70" s="58"/>
      <c r="U70" s="58">
        <f>ROUNDUP(milho.adubo.kg.ha.complemento*arroz.area.ha,0)</f>
        <v>0</v>
      </c>
      <c r="V70" s="58"/>
      <c r="W70" s="59"/>
    </row>
    <row r="71" spans="2:23" s="25" customFormat="1" ht="15" customHeight="1" x14ac:dyDescent="0.3">
      <c r="B71" s="88" t="s">
        <v>42</v>
      </c>
      <c r="C71" s="89"/>
      <c r="D71" s="89"/>
      <c r="E71" s="90"/>
      <c r="F71" s="229"/>
      <c r="G71" s="95"/>
      <c r="H71" s="95"/>
      <c r="I71" s="225"/>
      <c r="J71" s="225"/>
      <c r="K71" s="225"/>
      <c r="L71" s="225"/>
      <c r="M71" s="225"/>
      <c r="N71" s="242"/>
      <c r="O71" s="229"/>
      <c r="P71" s="95"/>
      <c r="Q71" s="95"/>
      <c r="R71" s="232"/>
      <c r="S71" s="232"/>
      <c r="T71" s="232"/>
      <c r="U71" s="225"/>
      <c r="V71" s="225"/>
      <c r="W71" s="242"/>
    </row>
    <row r="72" spans="2:23" s="25" customFormat="1" ht="15" customHeight="1" x14ac:dyDescent="0.3">
      <c r="B72" s="82" t="s">
        <v>41</v>
      </c>
      <c r="C72" s="83"/>
      <c r="D72" s="83"/>
      <c r="E72" s="84"/>
      <c r="F72" s="226" t="s">
        <v>123</v>
      </c>
      <c r="G72" s="227"/>
      <c r="H72" s="227"/>
      <c r="I72" s="71" t="s">
        <v>77</v>
      </c>
      <c r="J72" s="71"/>
      <c r="K72" s="71"/>
      <c r="L72" s="64" t="str">
        <f>IF(arroz.cobertura.kg.ha.total&lt;=0,"-",arroz.cobertura.formula)</f>
        <v>-</v>
      </c>
      <c r="M72" s="64"/>
      <c r="N72" s="65"/>
      <c r="O72" s="226" t="s">
        <v>125</v>
      </c>
      <c r="P72" s="227"/>
      <c r="Q72" s="227"/>
      <c r="R72" s="64" t="s">
        <v>76</v>
      </c>
      <c r="S72" s="64"/>
      <c r="T72" s="64"/>
      <c r="U72" s="71" t="str">
        <f>IF(milho.cobertura.kg.ha.total&lt;=100,"-",milho.cobertura.formula)</f>
        <v>-</v>
      </c>
      <c r="V72" s="71"/>
      <c r="W72" s="72"/>
    </row>
    <row r="73" spans="2:23" s="25" customFormat="1" ht="15" customHeight="1" x14ac:dyDescent="0.3">
      <c r="B73" s="82" t="s">
        <v>58</v>
      </c>
      <c r="C73" s="83"/>
      <c r="D73" s="83"/>
      <c r="E73" s="84"/>
      <c r="F73" s="68">
        <v>0</v>
      </c>
      <c r="G73" s="69"/>
      <c r="H73" s="69"/>
      <c r="I73" s="64">
        <v>0</v>
      </c>
      <c r="J73" s="64"/>
      <c r="K73" s="64"/>
      <c r="L73" s="64">
        <f>IF(arroz.cobertura.kg.ha.total&lt;=0,0,arroz.cobertura.kg.ha.total-arroz.cobertura.kg.ha.sed)</f>
        <v>0</v>
      </c>
      <c r="M73" s="64"/>
      <c r="N73" s="65"/>
      <c r="O73" s="68">
        <v>100</v>
      </c>
      <c r="P73" s="69"/>
      <c r="Q73" s="69"/>
      <c r="R73" s="64">
        <f>IF(milho.cobertura.kg.ha.total&lt;=100,milho.cobertura.kg.ha.total,100)</f>
        <v>100</v>
      </c>
      <c r="S73" s="64"/>
      <c r="T73" s="64"/>
      <c r="U73" s="64">
        <f>IF(milho.cobertura.kg.ha.total&lt;=100,0,milho.cobertura.kg.ha.total-milho.cobertura.kg.ha.sed)</f>
        <v>0</v>
      </c>
      <c r="V73" s="64"/>
      <c r="W73" s="65"/>
    </row>
    <row r="74" spans="2:23" s="25" customFormat="1" ht="15" customHeight="1" thickBot="1" x14ac:dyDescent="0.35">
      <c r="B74" s="92" t="s">
        <v>75</v>
      </c>
      <c r="C74" s="93"/>
      <c r="D74" s="93"/>
      <c r="E74" s="94"/>
      <c r="F74" s="70">
        <f>ROUNDUP(arroz.cobertura.kg.ha.total*arroz.area.ha,0)</f>
        <v>0</v>
      </c>
      <c r="G74" s="66"/>
      <c r="H74" s="66"/>
      <c r="I74" s="66">
        <f>ROUNDUP(arroz.cobertura.kg.ha.sed*arroz.area.ha,0)</f>
        <v>0</v>
      </c>
      <c r="J74" s="66"/>
      <c r="K74" s="66"/>
      <c r="L74" s="66">
        <f>ROUNDUP(arroz.cobertura.kg.ha.complemento*arroz.area.ha,0)</f>
        <v>0</v>
      </c>
      <c r="M74" s="66"/>
      <c r="N74" s="67"/>
      <c r="O74" s="70">
        <f>ROUNDUP(milho.cobertura.kg.ha.total*milho.area.ha,0)</f>
        <v>1000</v>
      </c>
      <c r="P74" s="66"/>
      <c r="Q74" s="66"/>
      <c r="R74" s="66">
        <f>ROUNDUP(+R73*$Q$41,0)</f>
        <v>1000</v>
      </c>
      <c r="S74" s="66"/>
      <c r="T74" s="66"/>
      <c r="U74" s="66">
        <f>ROUNDUP(milho.cobertura.kg.ha.complemento*milho.area.ha,0)</f>
        <v>0</v>
      </c>
      <c r="V74" s="66"/>
      <c r="W74" s="67"/>
    </row>
    <row r="75" spans="2:23" s="29" customFormat="1" ht="13.8" customHeight="1" x14ac:dyDescent="0.3">
      <c r="B75" s="239" t="s">
        <v>30</v>
      </c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1"/>
    </row>
    <row r="76" spans="2:23" s="29" customFormat="1" ht="13.8" customHeight="1" x14ac:dyDescent="0.3">
      <c r="B76" s="73" t="s">
        <v>56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5"/>
    </row>
    <row r="77" spans="2:23" s="25" customFormat="1" ht="14.4" customHeight="1" x14ac:dyDescent="0.3">
      <c r="B77" s="76" t="s">
        <v>57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8"/>
    </row>
    <row r="78" spans="2:23" s="25" customFormat="1" ht="14.4" customHeight="1" thickBot="1" x14ac:dyDescent="0.35">
      <c r="B78" s="79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1"/>
    </row>
    <row r="79" spans="2:23" s="25" customFormat="1" ht="13.8" customHeight="1" x14ac:dyDescent="0.3">
      <c r="B79" s="50" t="s">
        <v>89</v>
      </c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2"/>
    </row>
    <row r="80" spans="2:23" s="25" customFormat="1" ht="13.8" customHeight="1" x14ac:dyDescent="0.3"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5"/>
    </row>
    <row r="81" spans="2:25" s="25" customFormat="1" ht="15" customHeight="1" x14ac:dyDescent="0.3">
      <c r="B81" s="233" t="s">
        <v>90</v>
      </c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5"/>
    </row>
    <row r="82" spans="2:25" s="25" customFormat="1" ht="15" customHeight="1" x14ac:dyDescent="0.3">
      <c r="B82" s="105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7"/>
    </row>
    <row r="83" spans="2:25" s="25" customFormat="1" ht="15" customHeight="1" x14ac:dyDescent="0.3">
      <c r="B83" s="105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7"/>
      <c r="X83" s="230"/>
      <c r="Y83" s="231"/>
    </row>
    <row r="84" spans="2:25" s="25" customFormat="1" ht="15" customHeight="1" x14ac:dyDescent="0.3">
      <c r="B84" s="105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7"/>
      <c r="X84" s="230"/>
      <c r="Y84" s="231"/>
    </row>
    <row r="85" spans="2:25" s="25" customFormat="1" ht="15" customHeight="1" x14ac:dyDescent="0.3">
      <c r="B85" s="105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7"/>
      <c r="X85" s="230"/>
      <c r="Y85" s="231"/>
    </row>
    <row r="86" spans="2:25" s="25" customFormat="1" ht="15" customHeight="1" x14ac:dyDescent="0.3">
      <c r="B86" s="105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7"/>
      <c r="X86" s="230"/>
      <c r="Y86" s="231"/>
    </row>
    <row r="87" spans="2:25" s="25" customFormat="1" ht="15" customHeight="1" x14ac:dyDescent="0.3">
      <c r="B87" s="105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7"/>
      <c r="X87" s="230"/>
      <c r="Y87" s="231"/>
    </row>
    <row r="88" spans="2:25" s="25" customFormat="1" ht="15" customHeight="1" x14ac:dyDescent="0.3">
      <c r="B88" s="105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7"/>
    </row>
    <row r="89" spans="2:25" s="25" customFormat="1" ht="15" customHeight="1" x14ac:dyDescent="0.3">
      <c r="B89" s="105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7"/>
    </row>
    <row r="90" spans="2:25" s="29" customFormat="1" ht="13.8" customHeight="1" thickBot="1" x14ac:dyDescent="0.35">
      <c r="B90" s="236"/>
      <c r="C90" s="237"/>
      <c r="D90" s="237"/>
      <c r="E90" s="237"/>
      <c r="F90" s="237"/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8"/>
    </row>
    <row r="91" spans="2:25" s="29" customFormat="1" ht="5.4" customHeight="1" x14ac:dyDescent="0.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2:25" s="29" customFormat="1" ht="13.8" customHeight="1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3"/>
      <c r="N92" s="13"/>
      <c r="O92" s="13"/>
      <c r="P92" s="13"/>
      <c r="Q92" s="13"/>
      <c r="R92" s="13"/>
      <c r="S92" s="13"/>
      <c r="T92" s="13"/>
      <c r="U92" s="13"/>
      <c r="V92" s="19"/>
      <c r="W92" s="19" t="str">
        <f ca="1">CONCATENATE(municipio.orgao,", ", LOWER(TEXT(TODAY(),"dd"))," de ",LOWER(TEXT(TODAY(),"mmmm"))," de ",LOWER(TEXT(TODAY(),"aaaa     ")))</f>
        <v xml:space="preserve">Nome da Cidade, 06 de julho de 2017     </v>
      </c>
    </row>
    <row r="93" spans="2:25" s="29" customFormat="1" ht="7.8" customHeight="1" x14ac:dyDescent="0.3">
      <c r="B93" s="12"/>
      <c r="C93" s="13"/>
      <c r="D93" s="13"/>
      <c r="E93" s="13"/>
      <c r="F93" s="19"/>
      <c r="G93" s="18"/>
      <c r="H93" s="18"/>
      <c r="I93" s="12"/>
      <c r="J93" s="12"/>
      <c r="K93" s="12"/>
      <c r="L93" s="12"/>
      <c r="M93" s="12"/>
      <c r="N93" s="16"/>
      <c r="O93" s="16"/>
      <c r="P93" s="16"/>
      <c r="Q93" s="16"/>
      <c r="R93" s="16"/>
      <c r="S93" s="16"/>
      <c r="T93" s="16"/>
      <c r="U93" s="16"/>
      <c r="V93" s="19"/>
      <c r="W93" s="19"/>
    </row>
    <row r="94" spans="2:25" s="29" customFormat="1" ht="13.8" customHeight="1" x14ac:dyDescent="0.3">
      <c r="B94" s="12"/>
      <c r="C94" s="12" t="s">
        <v>55</v>
      </c>
      <c r="D94" s="12"/>
      <c r="E94" s="12"/>
      <c r="F94" s="12"/>
      <c r="G94" s="12"/>
      <c r="H94" s="12"/>
      <c r="I94" s="91"/>
      <c r="J94" s="91"/>
      <c r="K94" s="12"/>
      <c r="L94" s="12"/>
      <c r="M94" s="12" t="s">
        <v>52</v>
      </c>
      <c r="N94" s="16"/>
      <c r="O94" s="16"/>
      <c r="P94" s="16"/>
      <c r="Q94" s="16"/>
      <c r="R94" s="16"/>
      <c r="S94" s="16"/>
      <c r="T94" s="16"/>
      <c r="U94" s="16"/>
      <c r="V94" s="16"/>
      <c r="W94" s="19"/>
    </row>
    <row r="95" spans="2:25" s="29" customFormat="1" ht="13.8" customHeight="1" x14ac:dyDescent="0.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6"/>
      <c r="O95" s="16"/>
      <c r="P95" s="16"/>
      <c r="Q95" s="16"/>
      <c r="R95" s="16"/>
      <c r="S95" s="16"/>
      <c r="T95" s="16"/>
      <c r="U95" s="16"/>
      <c r="V95" s="16"/>
      <c r="W95" s="19"/>
    </row>
    <row r="96" spans="2:25" s="29" customFormat="1" ht="12" customHeight="1" x14ac:dyDescent="0.3">
      <c r="B96" s="12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2:23" s="29" customFormat="1" ht="13.8" customHeight="1" x14ac:dyDescent="0.3">
      <c r="B97" s="16"/>
      <c r="C97" s="14"/>
      <c r="D97" s="14"/>
      <c r="E97" s="14"/>
      <c r="F97" s="14"/>
      <c r="G97" s="14"/>
      <c r="H97" s="15"/>
      <c r="I97" s="15"/>
      <c r="J97" s="15"/>
      <c r="K97" s="15"/>
      <c r="L97" s="16"/>
      <c r="M97" s="14"/>
      <c r="N97" s="14"/>
      <c r="O97" s="14"/>
      <c r="P97" s="14"/>
      <c r="Q97" s="14"/>
      <c r="R97" s="15"/>
      <c r="S97" s="15"/>
      <c r="T97" s="15"/>
      <c r="U97" s="15"/>
      <c r="V97" s="15"/>
      <c r="W97" s="16"/>
    </row>
    <row r="98" spans="2:23" s="29" customFormat="1" ht="13.8" customHeight="1" x14ac:dyDescent="0.3">
      <c r="B98" s="16"/>
      <c r="C98" s="49" t="str">
        <f>responsavel.tecnico</f>
        <v>Nome do técnico responsavel</v>
      </c>
      <c r="D98" s="49"/>
      <c r="E98" s="49"/>
      <c r="F98" s="49"/>
      <c r="G98" s="49"/>
      <c r="H98" s="49"/>
      <c r="I98" s="49"/>
      <c r="J98" s="49"/>
      <c r="K98" s="49"/>
      <c r="L98" s="16" t="s">
        <v>51</v>
      </c>
      <c r="M98" s="17" t="str">
        <f>responsavel.orgao</f>
        <v>Nome Responsável</v>
      </c>
      <c r="N98" s="16"/>
      <c r="O98" s="16"/>
      <c r="P98" s="16"/>
      <c r="Q98" s="16"/>
      <c r="R98" s="16"/>
      <c r="S98" s="16"/>
      <c r="T98" s="16"/>
      <c r="U98" s="16"/>
      <c r="V98" s="16"/>
      <c r="W98" s="16" t="s">
        <v>1</v>
      </c>
    </row>
    <row r="99" spans="2:23" s="29" customFormat="1" ht="13.8" customHeight="1" x14ac:dyDescent="0.3">
      <c r="B99" s="16"/>
      <c r="C99" s="16"/>
      <c r="D99" s="16"/>
      <c r="E99" s="16"/>
      <c r="F99" s="19"/>
      <c r="G99" s="18" t="str">
        <f>CONCATENATE("EMATER Unid. Local de ",emater.local)</f>
        <v>EMATER Unid. Local de Nome da Cidade</v>
      </c>
      <c r="H99" s="13"/>
      <c r="I99" s="13"/>
      <c r="J99" s="13"/>
      <c r="K99" s="13"/>
      <c r="L99" s="16" t="s">
        <v>51</v>
      </c>
      <c r="M99" s="16" t="str">
        <f>cargo</f>
        <v>Cargo</v>
      </c>
      <c r="N99" s="16"/>
      <c r="O99" s="16"/>
      <c r="P99" s="16"/>
      <c r="Q99" s="16"/>
      <c r="R99" s="16"/>
      <c r="S99" s="16"/>
      <c r="T99" s="16"/>
      <c r="U99" s="16"/>
      <c r="V99" s="16"/>
      <c r="W99" s="16" t="s">
        <v>1</v>
      </c>
    </row>
  </sheetData>
  <sheetProtection password="CE28" sheet="1" objects="1" scenarios="1" selectLockedCells="1"/>
  <mergeCells count="207">
    <mergeCell ref="B38:W38"/>
    <mergeCell ref="R34:W34"/>
    <mergeCell ref="R35:W35"/>
    <mergeCell ref="R36:W36"/>
    <mergeCell ref="R33:W33"/>
    <mergeCell ref="L74:N74"/>
    <mergeCell ref="R71:T71"/>
    <mergeCell ref="R72:T72"/>
    <mergeCell ref="R73:T73"/>
    <mergeCell ref="R74:T74"/>
    <mergeCell ref="R64:T64"/>
    <mergeCell ref="R65:T65"/>
    <mergeCell ref="L68:N68"/>
    <mergeCell ref="L69:N69"/>
    <mergeCell ref="L70:N70"/>
    <mergeCell ref="L71:N71"/>
    <mergeCell ref="O64:Q64"/>
    <mergeCell ref="X83:Y87"/>
    <mergeCell ref="R70:T70"/>
    <mergeCell ref="L64:N64"/>
    <mergeCell ref="L65:N65"/>
    <mergeCell ref="L66:N66"/>
    <mergeCell ref="L67:N67"/>
    <mergeCell ref="R67:T67"/>
    <mergeCell ref="R68:T68"/>
    <mergeCell ref="R69:T69"/>
    <mergeCell ref="O65:Q65"/>
    <mergeCell ref="O66:Q66"/>
    <mergeCell ref="O67:Q67"/>
    <mergeCell ref="O68:Q68"/>
    <mergeCell ref="O69:Q69"/>
    <mergeCell ref="O70:Q70"/>
    <mergeCell ref="O71:Q71"/>
    <mergeCell ref="O72:Q72"/>
    <mergeCell ref="L72:N72"/>
    <mergeCell ref="R66:T66"/>
    <mergeCell ref="B81:W90"/>
    <mergeCell ref="B75:W75"/>
    <mergeCell ref="U71:W71"/>
    <mergeCell ref="U69:W69"/>
    <mergeCell ref="U70:W70"/>
    <mergeCell ref="F74:H74"/>
    <mergeCell ref="I68:K68"/>
    <mergeCell ref="I69:K69"/>
    <mergeCell ref="I70:K70"/>
    <mergeCell ref="I71:K71"/>
    <mergeCell ref="I72:K72"/>
    <mergeCell ref="I73:K73"/>
    <mergeCell ref="I74:K74"/>
    <mergeCell ref="F72:H72"/>
    <mergeCell ref="F68:H68"/>
    <mergeCell ref="F69:H69"/>
    <mergeCell ref="F70:H70"/>
    <mergeCell ref="F71:H71"/>
    <mergeCell ref="B47:W47"/>
    <mergeCell ref="B51:W51"/>
    <mergeCell ref="P27:W27"/>
    <mergeCell ref="B31:W31"/>
    <mergeCell ref="B17:E17"/>
    <mergeCell ref="F17:J17"/>
    <mergeCell ref="B19:W19"/>
    <mergeCell ref="B20:L20"/>
    <mergeCell ref="F73:H73"/>
    <mergeCell ref="L73:N73"/>
    <mergeCell ref="F66:H66"/>
    <mergeCell ref="F67:H67"/>
    <mergeCell ref="I64:K64"/>
    <mergeCell ref="I65:K65"/>
    <mergeCell ref="I66:K66"/>
    <mergeCell ref="O33:Q33"/>
    <mergeCell ref="O34:Q34"/>
    <mergeCell ref="O35:Q35"/>
    <mergeCell ref="O36:Q36"/>
    <mergeCell ref="Q43:W43"/>
    <mergeCell ref="Q44:W44"/>
    <mergeCell ref="Q45:W45"/>
    <mergeCell ref="I32:N32"/>
    <mergeCell ref="I33:N33"/>
    <mergeCell ref="U67:W67"/>
    <mergeCell ref="U68:W68"/>
    <mergeCell ref="B61:W61"/>
    <mergeCell ref="B56:W57"/>
    <mergeCell ref="B59:W60"/>
    <mergeCell ref="B67:E67"/>
    <mergeCell ref="B68:E68"/>
    <mergeCell ref="B64:E64"/>
    <mergeCell ref="B65:E65"/>
    <mergeCell ref="B66:E66"/>
    <mergeCell ref="B62:E63"/>
    <mergeCell ref="F62:N62"/>
    <mergeCell ref="O62:W62"/>
    <mergeCell ref="F63:H63"/>
    <mergeCell ref="I63:K63"/>
    <mergeCell ref="O63:Q63"/>
    <mergeCell ref="R63:T63"/>
    <mergeCell ref="B24:K24"/>
    <mergeCell ref="L24:U24"/>
    <mergeCell ref="B7:W7"/>
    <mergeCell ref="B13:O13"/>
    <mergeCell ref="P13:Q13"/>
    <mergeCell ref="B14:O14"/>
    <mergeCell ref="P14:Q14"/>
    <mergeCell ref="R14:W14"/>
    <mergeCell ref="B15:K15"/>
    <mergeCell ref="L15:U15"/>
    <mergeCell ref="V15:W15"/>
    <mergeCell ref="S10:W10"/>
    <mergeCell ref="S11:W11"/>
    <mergeCell ref="B10:R10"/>
    <mergeCell ref="B11:R11"/>
    <mergeCell ref="S8:W8"/>
    <mergeCell ref="S9:W9"/>
    <mergeCell ref="B8:R8"/>
    <mergeCell ref="B9:R9"/>
    <mergeCell ref="B12:W12"/>
    <mergeCell ref="R13:W13"/>
    <mergeCell ref="B16:K16"/>
    <mergeCell ref="L16:U16"/>
    <mergeCell ref="Q41:W41"/>
    <mergeCell ref="Q42:W42"/>
    <mergeCell ref="V16:W16"/>
    <mergeCell ref="B29:K29"/>
    <mergeCell ref="L29:O29"/>
    <mergeCell ref="K27:O27"/>
    <mergeCell ref="K26:O26"/>
    <mergeCell ref="B46:W46"/>
    <mergeCell ref="B28:W28"/>
    <mergeCell ref="J43:P43"/>
    <mergeCell ref="J44:P44"/>
    <mergeCell ref="J45:P45"/>
    <mergeCell ref="M20:Q20"/>
    <mergeCell ref="R20:W20"/>
    <mergeCell ref="B21:L21"/>
    <mergeCell ref="M21:Q21"/>
    <mergeCell ref="R21:W21"/>
    <mergeCell ref="G23:O23"/>
    <mergeCell ref="P17:W17"/>
    <mergeCell ref="B18:E18"/>
    <mergeCell ref="F18:J18"/>
    <mergeCell ref="P18:W18"/>
    <mergeCell ref="K17:O17"/>
    <mergeCell ref="K18:O18"/>
    <mergeCell ref="O37:Q37"/>
    <mergeCell ref="C33:H33"/>
    <mergeCell ref="C34:H34"/>
    <mergeCell ref="C35:H35"/>
    <mergeCell ref="C36:H36"/>
    <mergeCell ref="C37:H37"/>
    <mergeCell ref="R37:W37"/>
    <mergeCell ref="B26:E26"/>
    <mergeCell ref="F26:J26"/>
    <mergeCell ref="P26:W26"/>
    <mergeCell ref="B27:E27"/>
    <mergeCell ref="F27:J27"/>
    <mergeCell ref="I37:N37"/>
    <mergeCell ref="O32:Q32"/>
    <mergeCell ref="I34:N34"/>
    <mergeCell ref="I35:N35"/>
    <mergeCell ref="I36:N36"/>
    <mergeCell ref="G3:W6"/>
    <mergeCell ref="B22:F22"/>
    <mergeCell ref="P22:Q22"/>
    <mergeCell ref="R22:W22"/>
    <mergeCell ref="B23:F23"/>
    <mergeCell ref="P23:Q23"/>
    <mergeCell ref="R23:W23"/>
    <mergeCell ref="G22:O22"/>
    <mergeCell ref="B53:W54"/>
    <mergeCell ref="J49:W49"/>
    <mergeCell ref="F48:W48"/>
    <mergeCell ref="J40:P40"/>
    <mergeCell ref="Q40:W40"/>
    <mergeCell ref="B40:I40"/>
    <mergeCell ref="J41:P41"/>
    <mergeCell ref="J42:P42"/>
    <mergeCell ref="V24:W24"/>
    <mergeCell ref="B25:K25"/>
    <mergeCell ref="L25:U25"/>
    <mergeCell ref="V25:W25"/>
    <mergeCell ref="G50:W50"/>
    <mergeCell ref="B30:K30"/>
    <mergeCell ref="L30:O30"/>
    <mergeCell ref="P30:W30"/>
    <mergeCell ref="C98:K98"/>
    <mergeCell ref="B79:W80"/>
    <mergeCell ref="U65:W65"/>
    <mergeCell ref="U66:W66"/>
    <mergeCell ref="U63:W63"/>
    <mergeCell ref="U64:W64"/>
    <mergeCell ref="U73:W73"/>
    <mergeCell ref="U74:W74"/>
    <mergeCell ref="O73:Q73"/>
    <mergeCell ref="O74:Q74"/>
    <mergeCell ref="U72:W72"/>
    <mergeCell ref="B76:W76"/>
    <mergeCell ref="B77:W78"/>
    <mergeCell ref="B69:E69"/>
    <mergeCell ref="B70:E70"/>
    <mergeCell ref="B71:E71"/>
    <mergeCell ref="B72:E72"/>
    <mergeCell ref="I94:J94"/>
    <mergeCell ref="B73:E73"/>
    <mergeCell ref="B74:E74"/>
    <mergeCell ref="I67:K67"/>
    <mergeCell ref="L63:N63"/>
    <mergeCell ref="F64:H64"/>
    <mergeCell ref="F65:H65"/>
  </mergeCells>
  <pageMargins left="0.78740157480314965" right="0.59055118110236227" top="0.59055118110236227" bottom="0.51181102362204722" header="0.31496062992125984" footer="0.31496062992125984"/>
  <pageSetup paperSize="9" scale="90" orientation="portrait" r:id="rId1"/>
  <headerFooter>
    <oddFooter>&amp;C&amp;9 &amp;"times roman,Regular" &amp;"Times New Roman,Normal"Rua Jornalista Geraldo Vale, nº 331, Setor Leste Universitário -Goiânia - Goiás&amp;10
&amp;R&amp;"Times New Roman,Normal"&amp;9&amp;P</oddFooter>
  </headerFooter>
  <rowBreaks count="1" manualBreakCount="1">
    <brk id="46" min="1" max="2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>
    <tabColor rgb="FF262F13"/>
  </sheetPr>
  <dimension ref="A2:W48"/>
  <sheetViews>
    <sheetView topLeftCell="A28" workbookViewId="0">
      <selection activeCell="B33" sqref="B33:U39"/>
    </sheetView>
  </sheetViews>
  <sheetFormatPr defaultColWidth="0.21875" defaultRowHeight="13.8" x14ac:dyDescent="0.25"/>
  <cols>
    <col min="1" max="1" width="15.77734375" style="26" customWidth="1"/>
    <col min="2" max="21" width="4.77734375" style="26" customWidth="1"/>
    <col min="22" max="16384" width="0.21875" style="26"/>
  </cols>
  <sheetData>
    <row r="2" spans="1:22" s="24" customFormat="1" ht="21" x14ac:dyDescent="0.4">
      <c r="V2" s="27" t="s">
        <v>1</v>
      </c>
    </row>
    <row r="3" spans="1:22" s="24" customFormat="1" ht="18.600000000000001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7"/>
    </row>
    <row r="4" spans="1:22" s="24" customFormat="1" ht="18.600000000000001" customHeight="1" x14ac:dyDescent="0.4">
      <c r="B4" s="1"/>
      <c r="C4" s="1"/>
      <c r="D4" s="1"/>
      <c r="E4" s="1"/>
      <c r="F4" s="98" t="s">
        <v>54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7"/>
    </row>
    <row r="5" spans="1:22" s="24" customFormat="1" ht="18.600000000000001" customHeight="1" x14ac:dyDescent="0.4">
      <c r="B5" s="1"/>
      <c r="C5" s="1"/>
      <c r="D5" s="1"/>
      <c r="E5" s="1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27"/>
    </row>
    <row r="6" spans="1:22" s="24" customFormat="1" ht="18.600000000000001" customHeight="1" x14ac:dyDescent="0.4">
      <c r="B6" s="1"/>
      <c r="C6" s="1"/>
      <c r="D6" s="1"/>
      <c r="E6" s="1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7"/>
    </row>
    <row r="7" spans="1:22" s="24" customFormat="1" ht="18.600000000000001" customHeight="1" x14ac:dyDescent="0.4">
      <c r="B7" s="1"/>
      <c r="C7" s="1"/>
      <c r="D7" s="1"/>
      <c r="E7" s="1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27"/>
    </row>
    <row r="8" spans="1:22" ht="34.200000000000003" customHeight="1" thickBot="1" x14ac:dyDescent="0.35">
      <c r="A8" s="25"/>
      <c r="B8" s="180" t="s">
        <v>49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</row>
    <row r="9" spans="1:22" s="29" customFormat="1" ht="13.8" customHeight="1" x14ac:dyDescent="0.3">
      <c r="A9" s="25"/>
      <c r="B9" s="247" t="str">
        <f>CONCATENATE("GLEBA 1: ",Projeto!C33," - "," Município de ",Projeto!R33)</f>
        <v>GLEBA 1: Nome da Fazenda 1 -  Município de Nome do municìpio 1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9"/>
    </row>
    <row r="10" spans="1:22" s="25" customFormat="1" ht="19.95" customHeight="1" x14ac:dyDescent="0.3">
      <c r="A10" s="29"/>
      <c r="B10" s="250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2"/>
    </row>
    <row r="11" spans="1:22" s="29" customFormat="1" ht="19.95" customHeight="1" x14ac:dyDescent="0.3"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2"/>
    </row>
    <row r="12" spans="1:22" s="25" customFormat="1" ht="19.95" customHeight="1" x14ac:dyDescent="0.3">
      <c r="B12" s="250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2"/>
    </row>
    <row r="13" spans="1:22" s="25" customFormat="1" ht="19.95" customHeight="1" x14ac:dyDescent="0.3">
      <c r="B13" s="250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2"/>
    </row>
    <row r="14" spans="1:22" s="29" customFormat="1" ht="19.95" customHeight="1" x14ac:dyDescent="0.3">
      <c r="B14" s="250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2"/>
    </row>
    <row r="15" spans="1:22" s="25" customFormat="1" ht="19.95" customHeight="1" x14ac:dyDescent="0.3">
      <c r="B15" s="250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2"/>
    </row>
    <row r="16" spans="1:22" s="29" customFormat="1" ht="19.95" customHeight="1" x14ac:dyDescent="0.3">
      <c r="B16" s="250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2"/>
    </row>
    <row r="17" spans="2:21" s="25" customFormat="1" ht="19.95" customHeight="1" x14ac:dyDescent="0.3">
      <c r="B17" s="250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2"/>
    </row>
    <row r="18" spans="2:21" s="29" customFormat="1" ht="19.95" customHeight="1" x14ac:dyDescent="0.3"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2"/>
    </row>
    <row r="19" spans="2:21" s="25" customFormat="1" ht="19.95" customHeight="1" x14ac:dyDescent="0.3">
      <c r="B19" s="250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2"/>
    </row>
    <row r="20" spans="2:21" s="25" customFormat="1" ht="19.95" customHeight="1" x14ac:dyDescent="0.3">
      <c r="B20" s="250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2"/>
    </row>
    <row r="21" spans="2:21" s="29" customFormat="1" ht="19.95" customHeight="1" x14ac:dyDescent="0.3">
      <c r="B21" s="250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2"/>
    </row>
    <row r="22" spans="2:21" s="29" customFormat="1" ht="19.95" customHeight="1" x14ac:dyDescent="0.3">
      <c r="B22" s="250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2"/>
    </row>
    <row r="23" spans="2:21" s="29" customFormat="1" ht="19.95" customHeight="1" x14ac:dyDescent="0.3">
      <c r="B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2"/>
    </row>
    <row r="24" spans="2:21" s="29" customFormat="1" ht="19.95" customHeight="1" x14ac:dyDescent="0.3">
      <c r="B24" s="250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2"/>
    </row>
    <row r="25" spans="2:21" s="29" customFormat="1" ht="19.95" customHeight="1" x14ac:dyDescent="0.3">
      <c r="B25" s="250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2"/>
    </row>
    <row r="26" spans="2:21" s="29" customFormat="1" ht="19.95" customHeight="1" x14ac:dyDescent="0.3">
      <c r="B26" s="250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2"/>
    </row>
    <row r="27" spans="2:21" s="29" customFormat="1" ht="19.95" customHeight="1" x14ac:dyDescent="0.3"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2"/>
    </row>
    <row r="28" spans="2:21" s="29" customFormat="1" ht="19.95" customHeight="1" x14ac:dyDescent="0.3">
      <c r="B28" s="250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2"/>
    </row>
    <row r="29" spans="2:21" s="25" customFormat="1" ht="19.95" customHeight="1" x14ac:dyDescent="0.3">
      <c r="B29" s="250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2"/>
    </row>
    <row r="30" spans="2:21" s="25" customFormat="1" ht="19.95" customHeight="1" x14ac:dyDescent="0.3">
      <c r="B30" s="250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2"/>
    </row>
    <row r="31" spans="2:21" s="25" customFormat="1" ht="19.95" customHeight="1" thickBot="1" x14ac:dyDescent="0.35">
      <c r="B31" s="253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5"/>
    </row>
    <row r="32" spans="2:21" s="25" customFormat="1" ht="13.8" customHeight="1" x14ac:dyDescent="0.3">
      <c r="B32" s="161" t="s">
        <v>50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3"/>
    </row>
    <row r="33" spans="2:23" s="25" customFormat="1" ht="17.399999999999999" customHeight="1" x14ac:dyDescent="0.3">
      <c r="B33" s="256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8"/>
    </row>
    <row r="34" spans="2:23" s="25" customFormat="1" ht="17.399999999999999" customHeight="1" x14ac:dyDescent="0.3">
      <c r="B34" s="259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1"/>
      <c r="V34" s="230"/>
      <c r="W34" s="231"/>
    </row>
    <row r="35" spans="2:23" s="25" customFormat="1" ht="17.399999999999999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1"/>
      <c r="V35" s="230"/>
      <c r="W35" s="231"/>
    </row>
    <row r="36" spans="2:23" s="25" customFormat="1" ht="17.399999999999999" customHeight="1" x14ac:dyDescent="0.3">
      <c r="B36" s="259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1"/>
      <c r="V36" s="230"/>
      <c r="W36" s="231"/>
    </row>
    <row r="37" spans="2:23" s="25" customFormat="1" ht="17.399999999999999" customHeight="1" x14ac:dyDescent="0.3">
      <c r="B37" s="259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1"/>
      <c r="V37" s="230"/>
      <c r="W37" s="231"/>
    </row>
    <row r="38" spans="2:23" s="25" customFormat="1" ht="17.399999999999999" customHeight="1" x14ac:dyDescent="0.3"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1"/>
      <c r="V38" s="230"/>
      <c r="W38" s="231"/>
    </row>
    <row r="39" spans="2:23" s="29" customFormat="1" ht="17.399999999999999" customHeight="1" thickBot="1" x14ac:dyDescent="0.35"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4"/>
    </row>
    <row r="40" spans="2:23" s="29" customFormat="1" ht="5.4" customHeight="1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2:23" s="29" customFormat="1" ht="13.8" customHeight="1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  <c r="N41" s="13"/>
      <c r="O41" s="13"/>
      <c r="P41" s="13"/>
      <c r="Q41" s="13"/>
      <c r="R41" s="13"/>
      <c r="S41" s="13"/>
      <c r="T41" s="19"/>
      <c r="U41" s="19" t="str">
        <f ca="1">CONCATENATE(municipio.orgao,", ", LOWER(TEXT(TODAY(),"dd"))," de ",LOWER(TEXT(TODAY(),"mmmm"))," de ",LOWER(TEXT(TODAY(),"aaaa     ")))</f>
        <v xml:space="preserve">Nome da Cidade, 06 de julho de 2017     </v>
      </c>
    </row>
    <row r="42" spans="2:23" s="29" customFormat="1" ht="7.8" customHeight="1" x14ac:dyDescent="0.3">
      <c r="B42" s="12"/>
      <c r="C42" s="13"/>
      <c r="D42" s="13"/>
      <c r="E42" s="19"/>
      <c r="F42" s="18"/>
      <c r="G42" s="18"/>
      <c r="H42" s="12"/>
      <c r="I42" s="12"/>
      <c r="J42" s="12"/>
      <c r="K42" s="12"/>
      <c r="L42" s="12"/>
      <c r="M42" s="16"/>
      <c r="N42" s="16"/>
      <c r="O42" s="16"/>
      <c r="P42" s="16"/>
      <c r="Q42" s="16"/>
      <c r="R42" s="16"/>
      <c r="S42" s="16"/>
      <c r="T42" s="19"/>
      <c r="U42" s="19"/>
    </row>
    <row r="43" spans="2:23" s="29" customFormat="1" ht="13.8" customHeight="1" x14ac:dyDescent="0.3">
      <c r="B43" s="12"/>
      <c r="C43" s="12" t="s">
        <v>55</v>
      </c>
      <c r="D43" s="12"/>
      <c r="E43" s="12"/>
      <c r="F43" s="12"/>
      <c r="G43" s="12"/>
      <c r="H43" s="91"/>
      <c r="I43" s="91"/>
      <c r="J43" s="12"/>
      <c r="K43" s="12"/>
      <c r="L43" s="12" t="s">
        <v>52</v>
      </c>
      <c r="M43" s="16"/>
      <c r="N43" s="16"/>
      <c r="O43" s="16"/>
      <c r="P43" s="16"/>
      <c r="Q43" s="16"/>
      <c r="R43" s="16"/>
      <c r="S43" s="16"/>
      <c r="T43" s="16"/>
      <c r="U43" s="19"/>
    </row>
    <row r="44" spans="2:23" s="29" customFormat="1" ht="13.8" customHeight="1" x14ac:dyDescent="0.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6"/>
      <c r="N44" s="16"/>
      <c r="O44" s="16"/>
      <c r="P44" s="16"/>
      <c r="Q44" s="16"/>
      <c r="R44" s="16"/>
      <c r="S44" s="16"/>
      <c r="T44" s="16"/>
      <c r="U44" s="19"/>
    </row>
    <row r="45" spans="2:23" s="29" customFormat="1" ht="12" customHeight="1" x14ac:dyDescent="0.3">
      <c r="B45" s="1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2:23" s="29" customFormat="1" ht="13.8" customHeight="1" x14ac:dyDescent="0.3">
      <c r="B46" s="16"/>
      <c r="C46" s="14"/>
      <c r="D46" s="14"/>
      <c r="E46" s="14"/>
      <c r="F46" s="14"/>
      <c r="G46" s="15"/>
      <c r="H46" s="15"/>
      <c r="I46" s="15"/>
      <c r="J46" s="15"/>
      <c r="K46" s="16"/>
      <c r="L46" s="14"/>
      <c r="M46" s="14"/>
      <c r="N46" s="14"/>
      <c r="O46" s="14"/>
      <c r="P46" s="14"/>
      <c r="Q46" s="15"/>
      <c r="R46" s="15"/>
      <c r="S46" s="15"/>
      <c r="T46" s="15"/>
      <c r="U46" s="16"/>
    </row>
    <row r="47" spans="2:23" s="29" customFormat="1" ht="13.8" customHeight="1" x14ac:dyDescent="0.3">
      <c r="B47" s="16"/>
      <c r="C47" s="49" t="str">
        <f>responsavel.tecnico</f>
        <v>Nome do técnico responsavel</v>
      </c>
      <c r="D47" s="49"/>
      <c r="E47" s="49"/>
      <c r="F47" s="49"/>
      <c r="G47" s="49"/>
      <c r="H47" s="49"/>
      <c r="I47" s="49"/>
      <c r="J47" s="49"/>
      <c r="K47" s="49"/>
      <c r="L47" s="17" t="str">
        <f>responsavel.orgao</f>
        <v>Nome Responsável</v>
      </c>
      <c r="M47" s="16"/>
      <c r="N47" s="16"/>
      <c r="O47" s="16"/>
      <c r="P47" s="16"/>
      <c r="Q47" s="16"/>
      <c r="R47" s="16"/>
      <c r="S47" s="16"/>
      <c r="T47" s="16"/>
      <c r="U47" s="16" t="s">
        <v>1</v>
      </c>
    </row>
    <row r="48" spans="2:23" s="29" customFormat="1" ht="13.8" customHeight="1" x14ac:dyDescent="0.3">
      <c r="B48" s="16"/>
      <c r="C48" s="16"/>
      <c r="D48" s="16"/>
      <c r="E48" s="16"/>
      <c r="F48" s="19"/>
      <c r="G48" s="18" t="str">
        <f>CONCATENATE("EMATER Unid. Local de ",emater.local)</f>
        <v>EMATER Unid. Local de Nome da Cidade</v>
      </c>
      <c r="H48" s="13"/>
      <c r="I48" s="13"/>
      <c r="J48" s="13"/>
      <c r="K48" s="13"/>
      <c r="L48" s="16" t="str">
        <f>cargo</f>
        <v>Cargo</v>
      </c>
      <c r="M48" s="16"/>
      <c r="N48" s="16"/>
      <c r="O48" s="16"/>
      <c r="P48" s="16"/>
      <c r="Q48" s="16"/>
      <c r="R48" s="16"/>
      <c r="S48" s="16"/>
      <c r="T48" s="16"/>
      <c r="U48" s="16" t="s">
        <v>1</v>
      </c>
    </row>
  </sheetData>
  <sheetProtection password="CE28" sheet="1" objects="1" scenarios="1" selectLockedCells="1"/>
  <mergeCells count="9">
    <mergeCell ref="C47:K47"/>
    <mergeCell ref="B10:U31"/>
    <mergeCell ref="B33:U39"/>
    <mergeCell ref="B32:U32"/>
    <mergeCell ref="V34:W38"/>
    <mergeCell ref="F4:U7"/>
    <mergeCell ref="B8:U8"/>
    <mergeCell ref="B9:U9"/>
    <mergeCell ref="H43:I43"/>
  </mergeCells>
  <pageMargins left="0.78740157480314965" right="0.59055118110236227" top="0.59055118110236227" bottom="0.47244094488188981" header="0.31496062992125984" footer="0.23622047244094491"/>
  <pageSetup paperSize="9" scale="90" orientation="portrait" r:id="rId1"/>
  <headerFooter>
    <oddFooter>&amp;C&amp;"Times New Roman,Normal"  Rua Jornalista Geraldo Vale, nº 331, Setor Leste Universitário -Goiânia - Goiás
&amp;"times roman,Regular"&amp;10
&amp;R&amp;"Times New Roman,Normal"3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62F13"/>
  </sheetPr>
  <dimension ref="A2:W48"/>
  <sheetViews>
    <sheetView topLeftCell="A25" workbookViewId="0">
      <selection activeCell="B33" sqref="B33:U39"/>
    </sheetView>
  </sheetViews>
  <sheetFormatPr defaultColWidth="0.21875" defaultRowHeight="13.8" x14ac:dyDescent="0.25"/>
  <cols>
    <col min="1" max="1" width="15.77734375" style="26" customWidth="1"/>
    <col min="2" max="21" width="4.77734375" style="26" customWidth="1"/>
    <col min="22" max="16384" width="0.21875" style="26"/>
  </cols>
  <sheetData>
    <row r="2" spans="1:22" s="24" customFormat="1" ht="21" x14ac:dyDescent="0.4">
      <c r="V2" s="27" t="s">
        <v>1</v>
      </c>
    </row>
    <row r="3" spans="1:22" s="24" customFormat="1" ht="18.600000000000001" customHeight="1" x14ac:dyDescent="0.4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27"/>
    </row>
    <row r="4" spans="1:22" s="24" customFormat="1" ht="18.600000000000001" customHeight="1" x14ac:dyDescent="0.4">
      <c r="B4" s="30"/>
      <c r="C4" s="30"/>
      <c r="D4" s="30"/>
      <c r="E4" s="30"/>
      <c r="F4" s="98" t="s">
        <v>54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7"/>
    </row>
    <row r="5" spans="1:22" s="24" customFormat="1" ht="18.600000000000001" customHeight="1" x14ac:dyDescent="0.4">
      <c r="B5" s="30"/>
      <c r="C5" s="30"/>
      <c r="D5" s="30"/>
      <c r="E5" s="3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27"/>
    </row>
    <row r="6" spans="1:22" s="24" customFormat="1" ht="18.600000000000001" customHeight="1" x14ac:dyDescent="0.4">
      <c r="B6" s="30"/>
      <c r="C6" s="30"/>
      <c r="D6" s="30"/>
      <c r="E6" s="30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7"/>
    </row>
    <row r="7" spans="1:22" s="24" customFormat="1" ht="18.600000000000001" customHeight="1" x14ac:dyDescent="0.4">
      <c r="B7" s="30"/>
      <c r="C7" s="30"/>
      <c r="D7" s="30"/>
      <c r="E7" s="30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27"/>
    </row>
    <row r="8" spans="1:22" ht="34.200000000000003" customHeight="1" thickBot="1" x14ac:dyDescent="0.35">
      <c r="A8" s="25"/>
      <c r="B8" s="180" t="s">
        <v>49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</row>
    <row r="9" spans="1:22" s="29" customFormat="1" ht="13.8" customHeight="1" x14ac:dyDescent="0.3">
      <c r="A9" s="25"/>
      <c r="B9" s="247" t="str">
        <f>CONCATENATE("GLEBA 2: ",Projeto!C34," - "," Município de ",Projeto!R34)</f>
        <v>GLEBA 2: Nome da Fazenda 2 -  Município de Nome do municìpio 2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9"/>
    </row>
    <row r="10" spans="1:22" s="25" customFormat="1" ht="19.95" customHeight="1" x14ac:dyDescent="0.3">
      <c r="A10" s="29"/>
      <c r="B10" s="250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2"/>
    </row>
    <row r="11" spans="1:22" s="29" customFormat="1" ht="19.95" customHeight="1" x14ac:dyDescent="0.3"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2"/>
    </row>
    <row r="12" spans="1:22" s="25" customFormat="1" ht="19.95" customHeight="1" x14ac:dyDescent="0.3">
      <c r="B12" s="250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2"/>
    </row>
    <row r="13" spans="1:22" s="25" customFormat="1" ht="19.95" customHeight="1" x14ac:dyDescent="0.3">
      <c r="B13" s="250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2"/>
    </row>
    <row r="14" spans="1:22" s="29" customFormat="1" ht="19.95" customHeight="1" x14ac:dyDescent="0.3">
      <c r="B14" s="250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2"/>
    </row>
    <row r="15" spans="1:22" s="25" customFormat="1" ht="19.95" customHeight="1" x14ac:dyDescent="0.3">
      <c r="B15" s="250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2"/>
    </row>
    <row r="16" spans="1:22" s="29" customFormat="1" ht="19.95" customHeight="1" x14ac:dyDescent="0.3">
      <c r="B16" s="250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2"/>
    </row>
    <row r="17" spans="2:21" s="25" customFormat="1" ht="19.95" customHeight="1" x14ac:dyDescent="0.3">
      <c r="B17" s="250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2"/>
    </row>
    <row r="18" spans="2:21" s="29" customFormat="1" ht="19.95" customHeight="1" x14ac:dyDescent="0.3"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2"/>
    </row>
    <row r="19" spans="2:21" s="25" customFormat="1" ht="19.95" customHeight="1" x14ac:dyDescent="0.3">
      <c r="B19" s="250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2"/>
    </row>
    <row r="20" spans="2:21" s="25" customFormat="1" ht="19.95" customHeight="1" x14ac:dyDescent="0.3">
      <c r="B20" s="250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2"/>
    </row>
    <row r="21" spans="2:21" s="29" customFormat="1" ht="19.95" customHeight="1" x14ac:dyDescent="0.3">
      <c r="B21" s="250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2"/>
    </row>
    <row r="22" spans="2:21" s="29" customFormat="1" ht="19.95" customHeight="1" x14ac:dyDescent="0.3">
      <c r="B22" s="250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2"/>
    </row>
    <row r="23" spans="2:21" s="29" customFormat="1" ht="19.95" customHeight="1" x14ac:dyDescent="0.3">
      <c r="B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2"/>
    </row>
    <row r="24" spans="2:21" s="29" customFormat="1" ht="19.95" customHeight="1" x14ac:dyDescent="0.3">
      <c r="B24" s="250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2"/>
    </row>
    <row r="25" spans="2:21" s="29" customFormat="1" ht="19.95" customHeight="1" x14ac:dyDescent="0.3">
      <c r="B25" s="250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2"/>
    </row>
    <row r="26" spans="2:21" s="29" customFormat="1" ht="19.95" customHeight="1" x14ac:dyDescent="0.3">
      <c r="B26" s="250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2"/>
    </row>
    <row r="27" spans="2:21" s="29" customFormat="1" ht="19.95" customHeight="1" x14ac:dyDescent="0.3"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2"/>
    </row>
    <row r="28" spans="2:21" s="29" customFormat="1" ht="19.95" customHeight="1" x14ac:dyDescent="0.3">
      <c r="B28" s="250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2"/>
    </row>
    <row r="29" spans="2:21" s="25" customFormat="1" ht="19.95" customHeight="1" x14ac:dyDescent="0.3">
      <c r="B29" s="250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2"/>
    </row>
    <row r="30" spans="2:21" s="25" customFormat="1" ht="19.95" customHeight="1" x14ac:dyDescent="0.3">
      <c r="B30" s="250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2"/>
    </row>
    <row r="31" spans="2:21" s="25" customFormat="1" ht="19.95" customHeight="1" thickBot="1" x14ac:dyDescent="0.35">
      <c r="B31" s="253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5"/>
    </row>
    <row r="32" spans="2:21" s="25" customFormat="1" ht="13.8" customHeight="1" x14ac:dyDescent="0.3">
      <c r="B32" s="161" t="s">
        <v>50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3"/>
    </row>
    <row r="33" spans="2:23" s="25" customFormat="1" ht="17.399999999999999" customHeight="1" x14ac:dyDescent="0.3">
      <c r="B33" s="256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8"/>
    </row>
    <row r="34" spans="2:23" s="25" customFormat="1" ht="17.399999999999999" customHeight="1" x14ac:dyDescent="0.3">
      <c r="B34" s="259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1"/>
      <c r="V34" s="230"/>
      <c r="W34" s="231"/>
    </row>
    <row r="35" spans="2:23" s="25" customFormat="1" ht="17.399999999999999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1"/>
      <c r="V35" s="230"/>
      <c r="W35" s="231"/>
    </row>
    <row r="36" spans="2:23" s="25" customFormat="1" ht="17.399999999999999" customHeight="1" x14ac:dyDescent="0.3">
      <c r="B36" s="259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1"/>
      <c r="V36" s="230"/>
      <c r="W36" s="231"/>
    </row>
    <row r="37" spans="2:23" s="25" customFormat="1" ht="17.399999999999999" customHeight="1" x14ac:dyDescent="0.3">
      <c r="B37" s="259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1"/>
      <c r="V37" s="230"/>
      <c r="W37" s="231"/>
    </row>
    <row r="38" spans="2:23" s="25" customFormat="1" ht="17.399999999999999" customHeight="1" x14ac:dyDescent="0.3"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1"/>
      <c r="V38" s="230"/>
      <c r="W38" s="231"/>
    </row>
    <row r="39" spans="2:23" s="29" customFormat="1" ht="17.399999999999999" customHeight="1" thickBot="1" x14ac:dyDescent="0.35"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4"/>
    </row>
    <row r="40" spans="2:23" s="29" customFormat="1" ht="5.4" customHeight="1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2:23" s="29" customFormat="1" ht="13.8" customHeight="1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  <c r="N41" s="13"/>
      <c r="O41" s="13"/>
      <c r="P41" s="13"/>
      <c r="Q41" s="13"/>
      <c r="R41" s="13"/>
      <c r="S41" s="13"/>
      <c r="T41" s="19"/>
      <c r="U41" s="19" t="str">
        <f ca="1">CONCATENATE(municipio.orgao,", ", LOWER(TEXT(TODAY(),"dd"))," de ",LOWER(TEXT(TODAY(),"mmmm"))," de ",LOWER(TEXT(TODAY(),"aaaa     ")))</f>
        <v xml:space="preserve">Nome da Cidade, 06 de julho de 2017     </v>
      </c>
    </row>
    <row r="42" spans="2:23" s="29" customFormat="1" ht="7.8" customHeight="1" x14ac:dyDescent="0.3">
      <c r="B42" s="12"/>
      <c r="C42" s="13"/>
      <c r="D42" s="13"/>
      <c r="E42" s="19"/>
      <c r="F42" s="18"/>
      <c r="G42" s="18"/>
      <c r="H42" s="12"/>
      <c r="I42" s="12"/>
      <c r="J42" s="12"/>
      <c r="K42" s="12"/>
      <c r="L42" s="12"/>
      <c r="M42" s="16"/>
      <c r="N42" s="16"/>
      <c r="O42" s="16"/>
      <c r="P42" s="16"/>
      <c r="Q42" s="16"/>
      <c r="R42" s="16"/>
      <c r="S42" s="16"/>
      <c r="T42" s="19"/>
      <c r="U42" s="19"/>
    </row>
    <row r="43" spans="2:23" s="29" customFormat="1" ht="13.8" customHeight="1" x14ac:dyDescent="0.3">
      <c r="B43" s="12"/>
      <c r="C43" s="12" t="s">
        <v>55</v>
      </c>
      <c r="D43" s="12"/>
      <c r="E43" s="12"/>
      <c r="F43" s="12"/>
      <c r="G43" s="12"/>
      <c r="H43" s="91"/>
      <c r="I43" s="91"/>
      <c r="J43" s="12"/>
      <c r="K43" s="12"/>
      <c r="L43" s="12" t="s">
        <v>52</v>
      </c>
      <c r="M43" s="16"/>
      <c r="N43" s="16"/>
      <c r="O43" s="16"/>
      <c r="P43" s="16"/>
      <c r="Q43" s="16"/>
      <c r="R43" s="16"/>
      <c r="S43" s="16"/>
      <c r="T43" s="16"/>
      <c r="U43" s="19"/>
    </row>
    <row r="44" spans="2:23" s="29" customFormat="1" ht="13.8" customHeight="1" x14ac:dyDescent="0.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6"/>
      <c r="N44" s="16"/>
      <c r="O44" s="16"/>
      <c r="P44" s="16"/>
      <c r="Q44" s="16"/>
      <c r="R44" s="16"/>
      <c r="S44" s="16"/>
      <c r="T44" s="16"/>
      <c r="U44" s="19"/>
    </row>
    <row r="45" spans="2:23" s="29" customFormat="1" ht="12" customHeight="1" x14ac:dyDescent="0.3">
      <c r="B45" s="1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2:23" s="29" customFormat="1" ht="13.8" customHeight="1" x14ac:dyDescent="0.3">
      <c r="B46" s="16"/>
      <c r="C46" s="14"/>
      <c r="D46" s="14"/>
      <c r="E46" s="14"/>
      <c r="F46" s="14"/>
      <c r="G46" s="15"/>
      <c r="H46" s="15"/>
      <c r="I46" s="15"/>
      <c r="J46" s="15"/>
      <c r="K46" s="16"/>
      <c r="L46" s="14"/>
      <c r="M46" s="14"/>
      <c r="N46" s="14"/>
      <c r="O46" s="14"/>
      <c r="P46" s="14"/>
      <c r="Q46" s="15"/>
      <c r="R46" s="15"/>
      <c r="S46" s="15"/>
      <c r="T46" s="15"/>
      <c r="U46" s="16"/>
    </row>
    <row r="47" spans="2:23" s="29" customFormat="1" ht="13.8" customHeight="1" x14ac:dyDescent="0.3">
      <c r="B47" s="16"/>
      <c r="C47" s="49" t="str">
        <f>responsavel.tecnico</f>
        <v>Nome do técnico responsavel</v>
      </c>
      <c r="D47" s="49"/>
      <c r="E47" s="49"/>
      <c r="F47" s="49"/>
      <c r="G47" s="49"/>
      <c r="H47" s="49"/>
      <c r="I47" s="49"/>
      <c r="J47" s="49"/>
      <c r="K47" s="49"/>
      <c r="L47" s="17" t="str">
        <f>responsavel.orgao</f>
        <v>Nome Responsável</v>
      </c>
      <c r="M47" s="16"/>
      <c r="N47" s="16"/>
      <c r="O47" s="16"/>
      <c r="P47" s="16"/>
      <c r="Q47" s="16"/>
      <c r="R47" s="16"/>
      <c r="S47" s="16"/>
      <c r="T47" s="16"/>
      <c r="U47" s="16" t="s">
        <v>1</v>
      </c>
    </row>
    <row r="48" spans="2:23" s="29" customFormat="1" ht="13.8" customHeight="1" x14ac:dyDescent="0.3">
      <c r="B48" s="16"/>
      <c r="C48" s="16"/>
      <c r="D48" s="16"/>
      <c r="E48" s="16"/>
      <c r="F48" s="19"/>
      <c r="G48" s="18" t="str">
        <f>CONCATENATE("EMATER Unid. Local de ",emater.local)</f>
        <v>EMATER Unid. Local de Nome da Cidade</v>
      </c>
      <c r="H48" s="13"/>
      <c r="I48" s="13"/>
      <c r="J48" s="13"/>
      <c r="K48" s="13"/>
      <c r="L48" s="16" t="str">
        <f>cargo</f>
        <v>Cargo</v>
      </c>
      <c r="M48" s="16"/>
      <c r="N48" s="16"/>
      <c r="O48" s="16"/>
      <c r="P48" s="16"/>
      <c r="Q48" s="16"/>
      <c r="R48" s="16"/>
      <c r="S48" s="16"/>
      <c r="T48" s="16"/>
      <c r="U48" s="16" t="s">
        <v>1</v>
      </c>
    </row>
  </sheetData>
  <sheetProtection password="CE28" sheet="1" objects="1" scenarios="1" selectLockedCells="1"/>
  <mergeCells count="9">
    <mergeCell ref="V34:W38"/>
    <mergeCell ref="H43:I43"/>
    <mergeCell ref="C47:K47"/>
    <mergeCell ref="F4:U7"/>
    <mergeCell ref="B8:U8"/>
    <mergeCell ref="B9:U9"/>
    <mergeCell ref="B10:U31"/>
    <mergeCell ref="B32:U32"/>
    <mergeCell ref="B33:U39"/>
  </mergeCells>
  <pageMargins left="0.78740157480314965" right="0.59055118110236227" top="0.59055118110236227" bottom="0.47244094488188981" header="0.31496062992125984" footer="0.23622047244094491"/>
  <pageSetup paperSize="9" scale="90" orientation="portrait" r:id="rId1"/>
  <headerFooter>
    <oddFooter>&amp;C&amp;"Times New Roman,Normal"  Rua Jornalista Geraldo Vale, nº 331, Setor Leste Universitário -Goiânia - Goiás
&amp;"times roman,Regular"&amp;10
&amp;R&amp;"Times New Roman,Normal"3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>
    <tabColor rgb="FF262F13"/>
  </sheetPr>
  <dimension ref="A2:W48"/>
  <sheetViews>
    <sheetView topLeftCell="A25" workbookViewId="0">
      <selection activeCell="B33" sqref="B33:U39"/>
    </sheetView>
  </sheetViews>
  <sheetFormatPr defaultColWidth="0.21875" defaultRowHeight="13.8" x14ac:dyDescent="0.25"/>
  <cols>
    <col min="1" max="1" width="15.77734375" style="26" customWidth="1"/>
    <col min="2" max="21" width="4.77734375" style="26" customWidth="1"/>
    <col min="22" max="16384" width="0.21875" style="26"/>
  </cols>
  <sheetData>
    <row r="2" spans="1:22" s="24" customFormat="1" ht="21" x14ac:dyDescent="0.4">
      <c r="V2" s="27" t="s">
        <v>1</v>
      </c>
    </row>
    <row r="3" spans="1:22" s="24" customFormat="1" ht="18.600000000000001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7"/>
    </row>
    <row r="4" spans="1:22" s="24" customFormat="1" ht="18.600000000000001" customHeight="1" x14ac:dyDescent="0.4">
      <c r="B4" s="1"/>
      <c r="C4" s="1"/>
      <c r="D4" s="1"/>
      <c r="E4" s="1"/>
      <c r="F4" s="45" t="s">
        <v>15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7"/>
    </row>
    <row r="5" spans="1:22" s="24" customFormat="1" ht="18.600000000000001" customHeight="1" x14ac:dyDescent="0.4">
      <c r="B5" s="1"/>
      <c r="C5" s="1"/>
      <c r="D5" s="1"/>
      <c r="E5" s="1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27"/>
    </row>
    <row r="6" spans="1:22" s="24" customFormat="1" ht="18.600000000000001" customHeight="1" x14ac:dyDescent="0.4">
      <c r="B6" s="1"/>
      <c r="C6" s="1"/>
      <c r="D6" s="1"/>
      <c r="E6" s="1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7"/>
    </row>
    <row r="7" spans="1:22" s="24" customFormat="1" ht="18.600000000000001" customHeight="1" x14ac:dyDescent="0.4">
      <c r="B7" s="1"/>
      <c r="C7" s="1"/>
      <c r="D7" s="1"/>
      <c r="E7" s="1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27"/>
    </row>
    <row r="8" spans="1:22" ht="34.200000000000003" customHeight="1" thickBot="1" x14ac:dyDescent="0.35">
      <c r="A8" s="25"/>
      <c r="B8" s="180" t="s">
        <v>49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</row>
    <row r="9" spans="1:22" s="29" customFormat="1" ht="13.8" customHeight="1" x14ac:dyDescent="0.3">
      <c r="A9" s="25"/>
      <c r="B9" s="247" t="str">
        <f>CONCATENATE("GLEBA 3: ",Projeto!C35," - "," Município de ",Projeto!R35)</f>
        <v>GLEBA 3: Nome da Fazenda 3 -  Município de Nome do municìpio 3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9"/>
    </row>
    <row r="10" spans="1:22" s="25" customFormat="1" ht="19.95" customHeight="1" x14ac:dyDescent="0.3">
      <c r="A10" s="29"/>
      <c r="B10" s="250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2"/>
    </row>
    <row r="11" spans="1:22" s="29" customFormat="1" ht="19.95" customHeight="1" x14ac:dyDescent="0.3"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2"/>
    </row>
    <row r="12" spans="1:22" s="25" customFormat="1" ht="19.95" customHeight="1" x14ac:dyDescent="0.3">
      <c r="B12" s="250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2"/>
    </row>
    <row r="13" spans="1:22" s="25" customFormat="1" ht="19.95" customHeight="1" x14ac:dyDescent="0.3">
      <c r="B13" s="250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2"/>
    </row>
    <row r="14" spans="1:22" s="29" customFormat="1" ht="19.95" customHeight="1" x14ac:dyDescent="0.3">
      <c r="B14" s="250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2"/>
    </row>
    <row r="15" spans="1:22" s="25" customFormat="1" ht="19.95" customHeight="1" x14ac:dyDescent="0.3">
      <c r="B15" s="250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2"/>
    </row>
    <row r="16" spans="1:22" s="29" customFormat="1" ht="19.95" customHeight="1" x14ac:dyDescent="0.3">
      <c r="B16" s="250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2"/>
    </row>
    <row r="17" spans="2:21" s="25" customFormat="1" ht="19.95" customHeight="1" x14ac:dyDescent="0.3">
      <c r="B17" s="250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2"/>
    </row>
    <row r="18" spans="2:21" s="29" customFormat="1" ht="19.95" customHeight="1" x14ac:dyDescent="0.3"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2"/>
    </row>
    <row r="19" spans="2:21" s="25" customFormat="1" ht="19.95" customHeight="1" x14ac:dyDescent="0.3">
      <c r="B19" s="250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2"/>
    </row>
    <row r="20" spans="2:21" s="25" customFormat="1" ht="19.95" customHeight="1" x14ac:dyDescent="0.3">
      <c r="B20" s="250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2"/>
    </row>
    <row r="21" spans="2:21" s="29" customFormat="1" ht="19.95" customHeight="1" x14ac:dyDescent="0.3">
      <c r="B21" s="250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2"/>
    </row>
    <row r="22" spans="2:21" s="29" customFormat="1" ht="19.95" customHeight="1" x14ac:dyDescent="0.3">
      <c r="B22" s="250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2"/>
    </row>
    <row r="23" spans="2:21" s="29" customFormat="1" ht="19.95" customHeight="1" x14ac:dyDescent="0.3">
      <c r="B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2"/>
    </row>
    <row r="24" spans="2:21" s="29" customFormat="1" ht="19.95" customHeight="1" x14ac:dyDescent="0.3">
      <c r="B24" s="250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2"/>
    </row>
    <row r="25" spans="2:21" s="29" customFormat="1" ht="19.95" customHeight="1" x14ac:dyDescent="0.3">
      <c r="B25" s="250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2"/>
    </row>
    <row r="26" spans="2:21" s="29" customFormat="1" ht="19.95" customHeight="1" x14ac:dyDescent="0.3">
      <c r="B26" s="250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2"/>
    </row>
    <row r="27" spans="2:21" s="29" customFormat="1" ht="19.95" customHeight="1" x14ac:dyDescent="0.3"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2"/>
    </row>
    <row r="28" spans="2:21" s="29" customFormat="1" ht="19.95" customHeight="1" x14ac:dyDescent="0.3">
      <c r="B28" s="250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2"/>
    </row>
    <row r="29" spans="2:21" s="25" customFormat="1" ht="19.95" customHeight="1" x14ac:dyDescent="0.3">
      <c r="B29" s="250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2"/>
    </row>
    <row r="30" spans="2:21" s="25" customFormat="1" ht="19.95" customHeight="1" x14ac:dyDescent="0.3">
      <c r="B30" s="250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2"/>
    </row>
    <row r="31" spans="2:21" s="25" customFormat="1" ht="19.95" customHeight="1" thickBot="1" x14ac:dyDescent="0.35">
      <c r="B31" s="253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5"/>
    </row>
    <row r="32" spans="2:21" s="25" customFormat="1" ht="13.8" customHeight="1" x14ac:dyDescent="0.3">
      <c r="B32" s="161" t="s">
        <v>50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3"/>
    </row>
    <row r="33" spans="2:23" s="25" customFormat="1" ht="17.399999999999999" customHeight="1" x14ac:dyDescent="0.3">
      <c r="B33" s="256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8"/>
    </row>
    <row r="34" spans="2:23" s="25" customFormat="1" ht="17.399999999999999" customHeight="1" x14ac:dyDescent="0.3">
      <c r="B34" s="259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1"/>
      <c r="V34" s="230"/>
      <c r="W34" s="231"/>
    </row>
    <row r="35" spans="2:23" s="25" customFormat="1" ht="17.399999999999999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1"/>
      <c r="V35" s="230"/>
      <c r="W35" s="231"/>
    </row>
    <row r="36" spans="2:23" s="25" customFormat="1" ht="17.399999999999999" customHeight="1" x14ac:dyDescent="0.3">
      <c r="B36" s="259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1"/>
      <c r="V36" s="230"/>
      <c r="W36" s="231"/>
    </row>
    <row r="37" spans="2:23" s="25" customFormat="1" ht="17.399999999999999" customHeight="1" x14ac:dyDescent="0.3">
      <c r="B37" s="259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1"/>
      <c r="V37" s="230"/>
      <c r="W37" s="231"/>
    </row>
    <row r="38" spans="2:23" s="25" customFormat="1" ht="17.399999999999999" customHeight="1" x14ac:dyDescent="0.3"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1"/>
      <c r="V38" s="230"/>
      <c r="W38" s="231"/>
    </row>
    <row r="39" spans="2:23" s="29" customFormat="1" ht="17.399999999999999" customHeight="1" thickBot="1" x14ac:dyDescent="0.35"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4"/>
    </row>
    <row r="40" spans="2:23" s="29" customFormat="1" ht="5.4" customHeight="1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2:23" s="29" customFormat="1" ht="13.8" customHeight="1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  <c r="N41" s="13"/>
      <c r="O41" s="13"/>
      <c r="P41" s="13"/>
      <c r="Q41" s="13"/>
      <c r="R41" s="13"/>
      <c r="S41" s="13"/>
      <c r="T41" s="19"/>
      <c r="U41" s="19" t="str">
        <f ca="1">CONCATENATE(municipio.orgao,", ", LOWER(TEXT(TODAY(),"dd"))," de ",LOWER(TEXT(TODAY(),"mmmm"))," de ",LOWER(TEXT(TODAY(),"aaaa     ")))</f>
        <v xml:space="preserve">Nome da Cidade, 06 de julho de 2017     </v>
      </c>
    </row>
    <row r="42" spans="2:23" s="29" customFormat="1" ht="7.8" customHeight="1" x14ac:dyDescent="0.3">
      <c r="B42" s="12"/>
      <c r="C42" s="13"/>
      <c r="D42" s="13"/>
      <c r="E42" s="19"/>
      <c r="F42" s="18"/>
      <c r="G42" s="18"/>
      <c r="H42" s="12"/>
      <c r="I42" s="12"/>
      <c r="J42" s="12"/>
      <c r="K42" s="12"/>
      <c r="L42" s="12"/>
      <c r="M42" s="16"/>
      <c r="N42" s="16"/>
      <c r="O42" s="16"/>
      <c r="P42" s="16"/>
      <c r="Q42" s="16"/>
      <c r="R42" s="16"/>
      <c r="S42" s="16"/>
      <c r="T42" s="19"/>
      <c r="U42" s="19"/>
    </row>
    <row r="43" spans="2:23" s="29" customFormat="1" ht="13.8" customHeight="1" x14ac:dyDescent="0.3">
      <c r="B43" s="12"/>
      <c r="C43" s="12" t="s">
        <v>55</v>
      </c>
      <c r="D43" s="12"/>
      <c r="E43" s="12"/>
      <c r="F43" s="12"/>
      <c r="G43" s="12"/>
      <c r="H43" s="91"/>
      <c r="I43" s="91"/>
      <c r="J43" s="12"/>
      <c r="K43" s="12"/>
      <c r="L43" s="12" t="s">
        <v>52</v>
      </c>
      <c r="M43" s="16"/>
      <c r="N43" s="16"/>
      <c r="O43" s="16"/>
      <c r="P43" s="16"/>
      <c r="Q43" s="16"/>
      <c r="R43" s="16"/>
      <c r="S43" s="16"/>
      <c r="T43" s="16"/>
      <c r="U43" s="19"/>
    </row>
    <row r="44" spans="2:23" s="29" customFormat="1" ht="13.8" customHeight="1" x14ac:dyDescent="0.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6"/>
      <c r="N44" s="16"/>
      <c r="O44" s="16"/>
      <c r="P44" s="16"/>
      <c r="Q44" s="16"/>
      <c r="R44" s="16"/>
      <c r="S44" s="16"/>
      <c r="T44" s="16"/>
      <c r="U44" s="19"/>
    </row>
    <row r="45" spans="2:23" s="29" customFormat="1" ht="12" customHeight="1" x14ac:dyDescent="0.3">
      <c r="B45" s="1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2:23" s="29" customFormat="1" ht="13.8" customHeight="1" x14ac:dyDescent="0.3">
      <c r="B46" s="16"/>
      <c r="C46" s="14"/>
      <c r="D46" s="14"/>
      <c r="E46" s="14"/>
      <c r="F46" s="14"/>
      <c r="G46" s="15"/>
      <c r="H46" s="15"/>
      <c r="I46" s="15"/>
      <c r="J46" s="15"/>
      <c r="K46" s="16"/>
      <c r="L46" s="14"/>
      <c r="M46" s="14"/>
      <c r="N46" s="14"/>
      <c r="O46" s="14"/>
      <c r="P46" s="14"/>
      <c r="Q46" s="15"/>
      <c r="R46" s="15"/>
      <c r="S46" s="15"/>
      <c r="T46" s="15"/>
      <c r="U46" s="16"/>
    </row>
    <row r="47" spans="2:23" s="29" customFormat="1" ht="13.8" customHeight="1" x14ac:dyDescent="0.3">
      <c r="B47" s="16"/>
      <c r="C47" s="49" t="str">
        <f>responsavel.tecnico</f>
        <v>Nome do técnico responsavel</v>
      </c>
      <c r="D47" s="49"/>
      <c r="E47" s="49"/>
      <c r="F47" s="49"/>
      <c r="G47" s="49"/>
      <c r="H47" s="49"/>
      <c r="I47" s="49"/>
      <c r="J47" s="49"/>
      <c r="K47" s="49"/>
      <c r="L47" s="17" t="str">
        <f>responsavel.orgao</f>
        <v>Nome Responsável</v>
      </c>
      <c r="M47" s="16"/>
      <c r="N47" s="16"/>
      <c r="O47" s="16"/>
      <c r="P47" s="16"/>
      <c r="Q47" s="16"/>
      <c r="R47" s="16"/>
      <c r="S47" s="16"/>
      <c r="T47" s="16"/>
      <c r="U47" s="16" t="s">
        <v>1</v>
      </c>
    </row>
    <row r="48" spans="2:23" s="29" customFormat="1" ht="13.8" customHeight="1" x14ac:dyDescent="0.3">
      <c r="B48" s="16"/>
      <c r="C48" s="16"/>
      <c r="D48" s="16"/>
      <c r="E48" s="16"/>
      <c r="F48" s="19"/>
      <c r="G48" s="18" t="str">
        <f>CONCATENATE("EMATER Unid. Local de ",emater.local)</f>
        <v>EMATER Unid. Local de Nome da Cidade</v>
      </c>
      <c r="H48" s="13"/>
      <c r="I48" s="13"/>
      <c r="J48" s="13"/>
      <c r="K48" s="13"/>
      <c r="L48" s="16" t="str">
        <f>cargo</f>
        <v>Cargo</v>
      </c>
      <c r="M48" s="16"/>
      <c r="N48" s="16"/>
      <c r="O48" s="16"/>
      <c r="P48" s="16"/>
      <c r="Q48" s="16"/>
      <c r="R48" s="16"/>
      <c r="S48" s="16"/>
      <c r="T48" s="16"/>
      <c r="U48" s="16" t="s">
        <v>1</v>
      </c>
    </row>
  </sheetData>
  <sheetProtection password="CE28" sheet="1" objects="1" scenarios="1" selectLockedCells="1"/>
  <mergeCells count="9">
    <mergeCell ref="V34:W38"/>
    <mergeCell ref="C47:K47"/>
    <mergeCell ref="B33:U39"/>
    <mergeCell ref="H43:I43"/>
    <mergeCell ref="F4:U7"/>
    <mergeCell ref="B8:U8"/>
    <mergeCell ref="B9:U9"/>
    <mergeCell ref="B10:U31"/>
    <mergeCell ref="B32:U32"/>
  </mergeCells>
  <pageMargins left="0.78740157480314965" right="0.59055118110236227" top="0.59055118110236227" bottom="0.47244094488188981" header="0.31496062992125984" footer="0.23622047244094491"/>
  <pageSetup paperSize="9" scale="90" orientation="portrait" r:id="rId1"/>
  <headerFooter>
    <oddFooter>&amp;C&amp;"Times New Roman,Normal"  Rua Jornalista Geraldo Vale, nº 331, Setor Leste Universitário -Goiânia - Goiás
&amp;"times roman,Regular"&amp;10
&amp;R&amp;"Times New Roman,Normal"4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62F13"/>
  </sheetPr>
  <dimension ref="A2:W48"/>
  <sheetViews>
    <sheetView topLeftCell="A31" workbookViewId="0">
      <selection activeCell="B33" sqref="B33:U39"/>
    </sheetView>
  </sheetViews>
  <sheetFormatPr defaultColWidth="0.21875" defaultRowHeight="13.8" x14ac:dyDescent="0.25"/>
  <cols>
    <col min="1" max="1" width="15.77734375" style="26" customWidth="1"/>
    <col min="2" max="21" width="4.77734375" style="26" customWidth="1"/>
    <col min="22" max="16384" width="0.21875" style="26"/>
  </cols>
  <sheetData>
    <row r="2" spans="1:22" s="24" customFormat="1" ht="21" x14ac:dyDescent="0.4">
      <c r="V2" s="27" t="s">
        <v>1</v>
      </c>
    </row>
    <row r="3" spans="1:22" s="24" customFormat="1" ht="18.600000000000001" customHeight="1" x14ac:dyDescent="0.4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27"/>
    </row>
    <row r="4" spans="1:22" s="24" customFormat="1" ht="18.600000000000001" customHeight="1" x14ac:dyDescent="0.4">
      <c r="B4" s="30"/>
      <c r="C4" s="30"/>
      <c r="D4" s="30"/>
      <c r="E4" s="30"/>
      <c r="F4" s="45" t="s">
        <v>15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7"/>
    </row>
    <row r="5" spans="1:22" s="24" customFormat="1" ht="18.600000000000001" customHeight="1" x14ac:dyDescent="0.4">
      <c r="B5" s="30"/>
      <c r="C5" s="30"/>
      <c r="D5" s="30"/>
      <c r="E5" s="3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27"/>
    </row>
    <row r="6" spans="1:22" s="24" customFormat="1" ht="18.600000000000001" customHeight="1" x14ac:dyDescent="0.4">
      <c r="B6" s="30"/>
      <c r="C6" s="30"/>
      <c r="D6" s="30"/>
      <c r="E6" s="30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7"/>
    </row>
    <row r="7" spans="1:22" s="24" customFormat="1" ht="18.600000000000001" customHeight="1" x14ac:dyDescent="0.4">
      <c r="B7" s="30"/>
      <c r="C7" s="30"/>
      <c r="D7" s="30"/>
      <c r="E7" s="30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27"/>
    </row>
    <row r="8" spans="1:22" ht="34.200000000000003" customHeight="1" thickBot="1" x14ac:dyDescent="0.35">
      <c r="A8" s="25"/>
      <c r="B8" s="180" t="s">
        <v>49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</row>
    <row r="9" spans="1:22" s="29" customFormat="1" ht="13.8" customHeight="1" x14ac:dyDescent="0.3">
      <c r="A9" s="25"/>
      <c r="B9" s="247" t="str">
        <f>CONCATENATE("GLEBA 4: ",Projeto!C36," - "," Município de ",Projeto!R36)</f>
        <v>GLEBA 4: Nome da Fazenda 4 -  Município de Nome do municìpio 4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9"/>
    </row>
    <row r="10" spans="1:22" s="25" customFormat="1" ht="19.95" customHeight="1" x14ac:dyDescent="0.3">
      <c r="A10" s="29"/>
      <c r="B10" s="250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2"/>
    </row>
    <row r="11" spans="1:22" s="29" customFormat="1" ht="19.95" customHeight="1" x14ac:dyDescent="0.3"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2"/>
    </row>
    <row r="12" spans="1:22" s="25" customFormat="1" ht="19.95" customHeight="1" x14ac:dyDescent="0.3">
      <c r="B12" s="250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2"/>
    </row>
    <row r="13" spans="1:22" s="25" customFormat="1" ht="19.95" customHeight="1" x14ac:dyDescent="0.3">
      <c r="B13" s="250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2"/>
    </row>
    <row r="14" spans="1:22" s="29" customFormat="1" ht="19.95" customHeight="1" x14ac:dyDescent="0.3">
      <c r="B14" s="250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2"/>
    </row>
    <row r="15" spans="1:22" s="25" customFormat="1" ht="19.95" customHeight="1" x14ac:dyDescent="0.3">
      <c r="B15" s="250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2"/>
    </row>
    <row r="16" spans="1:22" s="29" customFormat="1" ht="19.95" customHeight="1" x14ac:dyDescent="0.3">
      <c r="B16" s="250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2"/>
    </row>
    <row r="17" spans="2:21" s="25" customFormat="1" ht="19.95" customHeight="1" x14ac:dyDescent="0.3">
      <c r="B17" s="250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2"/>
    </row>
    <row r="18" spans="2:21" s="29" customFormat="1" ht="19.95" customHeight="1" x14ac:dyDescent="0.3"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2"/>
    </row>
    <row r="19" spans="2:21" s="25" customFormat="1" ht="19.95" customHeight="1" x14ac:dyDescent="0.3">
      <c r="B19" s="250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2"/>
    </row>
    <row r="20" spans="2:21" s="25" customFormat="1" ht="19.95" customHeight="1" x14ac:dyDescent="0.3">
      <c r="B20" s="250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2"/>
    </row>
    <row r="21" spans="2:21" s="29" customFormat="1" ht="19.95" customHeight="1" x14ac:dyDescent="0.3">
      <c r="B21" s="250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2"/>
    </row>
    <row r="22" spans="2:21" s="29" customFormat="1" ht="19.95" customHeight="1" x14ac:dyDescent="0.3">
      <c r="B22" s="250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2"/>
    </row>
    <row r="23" spans="2:21" s="29" customFormat="1" ht="19.95" customHeight="1" x14ac:dyDescent="0.3">
      <c r="B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2"/>
    </row>
    <row r="24" spans="2:21" s="29" customFormat="1" ht="19.95" customHeight="1" x14ac:dyDescent="0.3">
      <c r="B24" s="250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2"/>
    </row>
    <row r="25" spans="2:21" s="29" customFormat="1" ht="19.95" customHeight="1" x14ac:dyDescent="0.3">
      <c r="B25" s="250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2"/>
    </row>
    <row r="26" spans="2:21" s="29" customFormat="1" ht="19.95" customHeight="1" x14ac:dyDescent="0.3">
      <c r="B26" s="250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2"/>
    </row>
    <row r="27" spans="2:21" s="29" customFormat="1" ht="19.95" customHeight="1" x14ac:dyDescent="0.3"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2"/>
    </row>
    <row r="28" spans="2:21" s="29" customFormat="1" ht="19.95" customHeight="1" x14ac:dyDescent="0.3">
      <c r="B28" s="250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2"/>
    </row>
    <row r="29" spans="2:21" s="25" customFormat="1" ht="19.95" customHeight="1" x14ac:dyDescent="0.3">
      <c r="B29" s="250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2"/>
    </row>
    <row r="30" spans="2:21" s="25" customFormat="1" ht="19.95" customHeight="1" x14ac:dyDescent="0.3">
      <c r="B30" s="250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2"/>
    </row>
    <row r="31" spans="2:21" s="25" customFormat="1" ht="19.95" customHeight="1" thickBot="1" x14ac:dyDescent="0.35">
      <c r="B31" s="253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5"/>
    </row>
    <row r="32" spans="2:21" s="25" customFormat="1" ht="13.8" customHeight="1" x14ac:dyDescent="0.3">
      <c r="B32" s="161" t="s">
        <v>50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3"/>
    </row>
    <row r="33" spans="2:23" s="25" customFormat="1" ht="17.399999999999999" customHeight="1" x14ac:dyDescent="0.3">
      <c r="B33" s="256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8"/>
    </row>
    <row r="34" spans="2:23" s="25" customFormat="1" ht="17.399999999999999" customHeight="1" x14ac:dyDescent="0.3">
      <c r="B34" s="259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1"/>
      <c r="V34" s="230"/>
      <c r="W34" s="231"/>
    </row>
    <row r="35" spans="2:23" s="25" customFormat="1" ht="17.399999999999999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1"/>
      <c r="V35" s="230"/>
      <c r="W35" s="231"/>
    </row>
    <row r="36" spans="2:23" s="25" customFormat="1" ht="17.399999999999999" customHeight="1" x14ac:dyDescent="0.3">
      <c r="B36" s="259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1"/>
      <c r="V36" s="230"/>
      <c r="W36" s="231"/>
    </row>
    <row r="37" spans="2:23" s="25" customFormat="1" ht="17.399999999999999" customHeight="1" x14ac:dyDescent="0.3">
      <c r="B37" s="259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1"/>
      <c r="V37" s="230"/>
      <c r="W37" s="231"/>
    </row>
    <row r="38" spans="2:23" s="25" customFormat="1" ht="17.399999999999999" customHeight="1" x14ac:dyDescent="0.3"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1"/>
      <c r="V38" s="230"/>
      <c r="W38" s="231"/>
    </row>
    <row r="39" spans="2:23" s="29" customFormat="1" ht="17.399999999999999" customHeight="1" thickBot="1" x14ac:dyDescent="0.35"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4"/>
    </row>
    <row r="40" spans="2:23" s="29" customFormat="1" ht="5.4" customHeight="1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2:23" s="29" customFormat="1" ht="13.8" customHeight="1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  <c r="N41" s="13"/>
      <c r="O41" s="13"/>
      <c r="P41" s="13"/>
      <c r="Q41" s="13"/>
      <c r="R41" s="13"/>
      <c r="S41" s="13"/>
      <c r="T41" s="19"/>
      <c r="U41" s="19" t="str">
        <f ca="1">CONCATENATE(municipio.orgao,", ", LOWER(TEXT(TODAY(),"dd"))," de ",LOWER(TEXT(TODAY(),"mmmm"))," de ",LOWER(TEXT(TODAY(),"aaaa     ")))</f>
        <v xml:space="preserve">Nome da Cidade, 06 de julho de 2017     </v>
      </c>
    </row>
    <row r="42" spans="2:23" s="29" customFormat="1" ht="7.8" customHeight="1" x14ac:dyDescent="0.3">
      <c r="B42" s="12"/>
      <c r="C42" s="13"/>
      <c r="D42" s="13"/>
      <c r="E42" s="19"/>
      <c r="F42" s="18"/>
      <c r="G42" s="18"/>
      <c r="H42" s="12"/>
      <c r="I42" s="12"/>
      <c r="J42" s="12"/>
      <c r="K42" s="12"/>
      <c r="L42" s="12"/>
      <c r="M42" s="16"/>
      <c r="N42" s="16"/>
      <c r="O42" s="16"/>
      <c r="P42" s="16"/>
      <c r="Q42" s="16"/>
      <c r="R42" s="16"/>
      <c r="S42" s="16"/>
      <c r="T42" s="19"/>
      <c r="U42" s="19"/>
    </row>
    <row r="43" spans="2:23" s="29" customFormat="1" ht="13.8" customHeight="1" x14ac:dyDescent="0.3">
      <c r="B43" s="12"/>
      <c r="C43" s="12" t="s">
        <v>55</v>
      </c>
      <c r="D43" s="12"/>
      <c r="E43" s="12"/>
      <c r="F43" s="12"/>
      <c r="G43" s="12"/>
      <c r="H43" s="91"/>
      <c r="I43" s="91"/>
      <c r="J43" s="12"/>
      <c r="K43" s="12"/>
      <c r="L43" s="12" t="s">
        <v>52</v>
      </c>
      <c r="M43" s="16"/>
      <c r="N43" s="16"/>
      <c r="O43" s="16"/>
      <c r="P43" s="16"/>
      <c r="Q43" s="16"/>
      <c r="R43" s="16"/>
      <c r="S43" s="16"/>
      <c r="T43" s="16"/>
      <c r="U43" s="19"/>
    </row>
    <row r="44" spans="2:23" s="29" customFormat="1" ht="13.8" customHeight="1" x14ac:dyDescent="0.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6"/>
      <c r="N44" s="16"/>
      <c r="O44" s="16"/>
      <c r="P44" s="16"/>
      <c r="Q44" s="16"/>
      <c r="R44" s="16"/>
      <c r="S44" s="16"/>
      <c r="T44" s="16"/>
      <c r="U44" s="19"/>
    </row>
    <row r="45" spans="2:23" s="29" customFormat="1" ht="12" customHeight="1" x14ac:dyDescent="0.3">
      <c r="B45" s="1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2:23" s="29" customFormat="1" ht="13.8" customHeight="1" x14ac:dyDescent="0.3">
      <c r="B46" s="16"/>
      <c r="C46" s="14"/>
      <c r="D46" s="14"/>
      <c r="E46" s="14"/>
      <c r="F46" s="14"/>
      <c r="G46" s="15"/>
      <c r="H46" s="15"/>
      <c r="I46" s="15"/>
      <c r="J46" s="15"/>
      <c r="K46" s="16"/>
      <c r="L46" s="14"/>
      <c r="M46" s="14"/>
      <c r="N46" s="14"/>
      <c r="O46" s="14"/>
      <c r="P46" s="14"/>
      <c r="Q46" s="15"/>
      <c r="R46" s="15"/>
      <c r="S46" s="15"/>
      <c r="T46" s="15"/>
      <c r="U46" s="16"/>
    </row>
    <row r="47" spans="2:23" s="29" customFormat="1" ht="13.8" customHeight="1" x14ac:dyDescent="0.3">
      <c r="B47" s="16"/>
      <c r="C47" s="49" t="str">
        <f>responsavel.tecnico</f>
        <v>Nome do técnico responsavel</v>
      </c>
      <c r="D47" s="49"/>
      <c r="E47" s="49"/>
      <c r="F47" s="49"/>
      <c r="G47" s="49"/>
      <c r="H47" s="49"/>
      <c r="I47" s="49"/>
      <c r="J47" s="49"/>
      <c r="K47" s="49"/>
      <c r="L47" s="17" t="str">
        <f>responsavel.orgao</f>
        <v>Nome Responsável</v>
      </c>
      <c r="M47" s="16"/>
      <c r="N47" s="16"/>
      <c r="O47" s="16"/>
      <c r="P47" s="16"/>
      <c r="Q47" s="16"/>
      <c r="R47" s="16"/>
      <c r="S47" s="16"/>
      <c r="T47" s="16"/>
      <c r="U47" s="16" t="s">
        <v>1</v>
      </c>
    </row>
    <row r="48" spans="2:23" s="29" customFormat="1" ht="13.8" customHeight="1" x14ac:dyDescent="0.3">
      <c r="B48" s="16"/>
      <c r="C48" s="16"/>
      <c r="D48" s="16"/>
      <c r="E48" s="16"/>
      <c r="F48" s="19"/>
      <c r="G48" s="18" t="str">
        <f>CONCATENATE("EMATER Unid. Local de ",emater.local)</f>
        <v>EMATER Unid. Local de Nome da Cidade</v>
      </c>
      <c r="H48" s="13"/>
      <c r="I48" s="13"/>
      <c r="J48" s="13"/>
      <c r="K48" s="13"/>
      <c r="L48" s="16" t="str">
        <f>cargo</f>
        <v>Cargo</v>
      </c>
      <c r="M48" s="16"/>
      <c r="N48" s="16"/>
      <c r="O48" s="16"/>
      <c r="P48" s="16"/>
      <c r="Q48" s="16"/>
      <c r="R48" s="16"/>
      <c r="S48" s="16"/>
      <c r="T48" s="16"/>
      <c r="U48" s="16" t="s">
        <v>1</v>
      </c>
    </row>
  </sheetData>
  <sheetProtection password="CE28" sheet="1" objects="1" scenarios="1" selectLockedCells="1"/>
  <mergeCells count="9">
    <mergeCell ref="V34:W38"/>
    <mergeCell ref="H43:I43"/>
    <mergeCell ref="C47:K47"/>
    <mergeCell ref="F4:U7"/>
    <mergeCell ref="B8:U8"/>
    <mergeCell ref="B9:U9"/>
    <mergeCell ref="B10:U31"/>
    <mergeCell ref="B32:U32"/>
    <mergeCell ref="B33:U39"/>
  </mergeCells>
  <pageMargins left="0.78740157480314965" right="0.59055118110236227" top="0.59055118110236227" bottom="0.47244094488188981" header="0.31496062992125984" footer="0.23622047244094491"/>
  <pageSetup paperSize="9" scale="90" orientation="portrait" r:id="rId1"/>
  <headerFooter>
    <oddFooter>&amp;C&amp;"Times New Roman,Normal"  Rua Jornalista Geraldo Vale, nº 331, Setor Leste Universitário -Goiânia - Goiás
&amp;"times roman,Regular"&amp;10
&amp;R&amp;"Times New Roman,Normal"4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62F13"/>
  </sheetPr>
  <dimension ref="A2:W48"/>
  <sheetViews>
    <sheetView topLeftCell="A28" workbookViewId="0">
      <selection activeCell="B33" sqref="B33:U39"/>
    </sheetView>
  </sheetViews>
  <sheetFormatPr defaultColWidth="0.21875" defaultRowHeight="13.8" x14ac:dyDescent="0.25"/>
  <cols>
    <col min="1" max="1" width="15.77734375" style="26" customWidth="1"/>
    <col min="2" max="21" width="4.77734375" style="26" customWidth="1"/>
    <col min="22" max="16384" width="0.21875" style="26"/>
  </cols>
  <sheetData>
    <row r="2" spans="1:22" s="24" customFormat="1" ht="21" x14ac:dyDescent="0.4">
      <c r="V2" s="27" t="s">
        <v>1</v>
      </c>
    </row>
    <row r="3" spans="1:22" s="24" customFormat="1" ht="18.600000000000001" customHeight="1" x14ac:dyDescent="0.4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27"/>
    </row>
    <row r="4" spans="1:22" s="24" customFormat="1" ht="18.600000000000001" customHeight="1" x14ac:dyDescent="0.4">
      <c r="B4" s="30"/>
      <c r="C4" s="30"/>
      <c r="D4" s="30"/>
      <c r="E4" s="30"/>
      <c r="F4" s="45" t="s">
        <v>15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27"/>
    </row>
    <row r="5" spans="1:22" s="24" customFormat="1" ht="18.600000000000001" customHeight="1" x14ac:dyDescent="0.4">
      <c r="B5" s="30"/>
      <c r="C5" s="30"/>
      <c r="D5" s="30"/>
      <c r="E5" s="30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27"/>
    </row>
    <row r="6" spans="1:22" s="24" customFormat="1" ht="18.600000000000001" customHeight="1" x14ac:dyDescent="0.4">
      <c r="B6" s="30"/>
      <c r="C6" s="30"/>
      <c r="D6" s="30"/>
      <c r="E6" s="30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27"/>
    </row>
    <row r="7" spans="1:22" s="24" customFormat="1" ht="18.600000000000001" customHeight="1" x14ac:dyDescent="0.4">
      <c r="B7" s="30"/>
      <c r="C7" s="30"/>
      <c r="D7" s="30"/>
      <c r="E7" s="30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27"/>
    </row>
    <row r="8" spans="1:22" ht="34.200000000000003" customHeight="1" thickBot="1" x14ac:dyDescent="0.35">
      <c r="A8" s="25"/>
      <c r="B8" s="180" t="s">
        <v>49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</row>
    <row r="9" spans="1:22" s="29" customFormat="1" ht="13.8" customHeight="1" x14ac:dyDescent="0.3">
      <c r="A9" s="25"/>
      <c r="B9" s="247" t="str">
        <f>CONCATENATE("GLEBA 5: ",Projeto!C37," - "," Município de ",Projeto!R37)</f>
        <v>GLEBA 5: Nome da Fazenda 5 -  Município de Nome do municìpio 5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9"/>
    </row>
    <row r="10" spans="1:22" s="25" customFormat="1" ht="19.95" customHeight="1" x14ac:dyDescent="0.3">
      <c r="A10" s="29"/>
      <c r="B10" s="250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2"/>
    </row>
    <row r="11" spans="1:22" s="29" customFormat="1" ht="19.95" customHeight="1" x14ac:dyDescent="0.3"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2"/>
    </row>
    <row r="12" spans="1:22" s="25" customFormat="1" ht="19.95" customHeight="1" x14ac:dyDescent="0.3">
      <c r="B12" s="250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2"/>
    </row>
    <row r="13" spans="1:22" s="25" customFormat="1" ht="19.95" customHeight="1" x14ac:dyDescent="0.3">
      <c r="B13" s="250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2"/>
    </row>
    <row r="14" spans="1:22" s="29" customFormat="1" ht="19.95" customHeight="1" x14ac:dyDescent="0.3">
      <c r="B14" s="250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2"/>
    </row>
    <row r="15" spans="1:22" s="25" customFormat="1" ht="19.95" customHeight="1" x14ac:dyDescent="0.3">
      <c r="B15" s="250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2"/>
    </row>
    <row r="16" spans="1:22" s="29" customFormat="1" ht="19.95" customHeight="1" x14ac:dyDescent="0.3">
      <c r="B16" s="250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2"/>
    </row>
    <row r="17" spans="2:21" s="25" customFormat="1" ht="19.95" customHeight="1" x14ac:dyDescent="0.3">
      <c r="B17" s="250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2"/>
    </row>
    <row r="18" spans="2:21" s="29" customFormat="1" ht="19.95" customHeight="1" x14ac:dyDescent="0.3"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2"/>
    </row>
    <row r="19" spans="2:21" s="25" customFormat="1" ht="19.95" customHeight="1" x14ac:dyDescent="0.3">
      <c r="B19" s="250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2"/>
    </row>
    <row r="20" spans="2:21" s="25" customFormat="1" ht="19.95" customHeight="1" x14ac:dyDescent="0.3">
      <c r="B20" s="250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2"/>
    </row>
    <row r="21" spans="2:21" s="29" customFormat="1" ht="19.95" customHeight="1" x14ac:dyDescent="0.3">
      <c r="B21" s="250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2"/>
    </row>
    <row r="22" spans="2:21" s="29" customFormat="1" ht="19.95" customHeight="1" x14ac:dyDescent="0.3">
      <c r="B22" s="250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2"/>
    </row>
    <row r="23" spans="2:21" s="29" customFormat="1" ht="19.95" customHeight="1" x14ac:dyDescent="0.3">
      <c r="B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2"/>
    </row>
    <row r="24" spans="2:21" s="29" customFormat="1" ht="19.95" customHeight="1" x14ac:dyDescent="0.3">
      <c r="B24" s="250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2"/>
    </row>
    <row r="25" spans="2:21" s="29" customFormat="1" ht="19.95" customHeight="1" x14ac:dyDescent="0.3">
      <c r="B25" s="250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2"/>
    </row>
    <row r="26" spans="2:21" s="29" customFormat="1" ht="19.95" customHeight="1" x14ac:dyDescent="0.3">
      <c r="B26" s="250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2"/>
    </row>
    <row r="27" spans="2:21" s="29" customFormat="1" ht="19.95" customHeight="1" x14ac:dyDescent="0.3"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2"/>
    </row>
    <row r="28" spans="2:21" s="29" customFormat="1" ht="19.95" customHeight="1" x14ac:dyDescent="0.3">
      <c r="B28" s="250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2"/>
    </row>
    <row r="29" spans="2:21" s="25" customFormat="1" ht="19.95" customHeight="1" x14ac:dyDescent="0.3">
      <c r="B29" s="250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2"/>
    </row>
    <row r="30" spans="2:21" s="25" customFormat="1" ht="19.95" customHeight="1" x14ac:dyDescent="0.3">
      <c r="B30" s="250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2"/>
    </row>
    <row r="31" spans="2:21" s="25" customFormat="1" ht="19.95" customHeight="1" thickBot="1" x14ac:dyDescent="0.35">
      <c r="B31" s="253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5"/>
    </row>
    <row r="32" spans="2:21" s="25" customFormat="1" ht="13.8" customHeight="1" x14ac:dyDescent="0.3">
      <c r="B32" s="161" t="s">
        <v>50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3"/>
    </row>
    <row r="33" spans="2:23" s="25" customFormat="1" ht="17.399999999999999" customHeight="1" x14ac:dyDescent="0.3">
      <c r="B33" s="256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8"/>
    </row>
    <row r="34" spans="2:23" s="25" customFormat="1" ht="17.399999999999999" customHeight="1" x14ac:dyDescent="0.3">
      <c r="B34" s="259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1"/>
      <c r="V34" s="230"/>
      <c r="W34" s="231"/>
    </row>
    <row r="35" spans="2:23" s="25" customFormat="1" ht="17.399999999999999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1"/>
      <c r="V35" s="230"/>
      <c r="W35" s="231"/>
    </row>
    <row r="36" spans="2:23" s="25" customFormat="1" ht="17.399999999999999" customHeight="1" x14ac:dyDescent="0.3">
      <c r="B36" s="259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1"/>
      <c r="V36" s="230"/>
      <c r="W36" s="231"/>
    </row>
    <row r="37" spans="2:23" s="25" customFormat="1" ht="17.399999999999999" customHeight="1" x14ac:dyDescent="0.3">
      <c r="B37" s="259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1"/>
      <c r="V37" s="230"/>
      <c r="W37" s="231"/>
    </row>
    <row r="38" spans="2:23" s="25" customFormat="1" ht="17.399999999999999" customHeight="1" x14ac:dyDescent="0.3"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1"/>
      <c r="V38" s="230"/>
      <c r="W38" s="231"/>
    </row>
    <row r="39" spans="2:23" s="29" customFormat="1" ht="17.399999999999999" customHeight="1" thickBot="1" x14ac:dyDescent="0.35"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4"/>
    </row>
    <row r="40" spans="2:23" s="29" customFormat="1" ht="5.4" customHeight="1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2:23" s="29" customFormat="1" ht="13.8" customHeight="1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  <c r="N41" s="13"/>
      <c r="O41" s="13"/>
      <c r="P41" s="13"/>
      <c r="Q41" s="13"/>
      <c r="R41" s="13"/>
      <c r="S41" s="13"/>
      <c r="T41" s="19"/>
      <c r="U41" s="19" t="str">
        <f ca="1">CONCATENATE(municipio.orgao,", ", LOWER(TEXT(TODAY(),"dd"))," de ",LOWER(TEXT(TODAY(),"mmmm"))," de ",LOWER(TEXT(TODAY(),"aaaa     ")))</f>
        <v xml:space="preserve">Nome da Cidade, 06 de julho de 2017     </v>
      </c>
    </row>
    <row r="42" spans="2:23" s="29" customFormat="1" ht="7.8" customHeight="1" x14ac:dyDescent="0.3">
      <c r="B42" s="12"/>
      <c r="C42" s="13"/>
      <c r="D42" s="13"/>
      <c r="E42" s="19"/>
      <c r="F42" s="18"/>
      <c r="G42" s="18"/>
      <c r="H42" s="12"/>
      <c r="I42" s="12"/>
      <c r="J42" s="12"/>
      <c r="K42" s="12"/>
      <c r="L42" s="12"/>
      <c r="M42" s="16"/>
      <c r="N42" s="16"/>
      <c r="O42" s="16"/>
      <c r="P42" s="16"/>
      <c r="Q42" s="16"/>
      <c r="R42" s="16"/>
      <c r="S42" s="16"/>
      <c r="T42" s="19"/>
      <c r="U42" s="19"/>
    </row>
    <row r="43" spans="2:23" s="29" customFormat="1" ht="13.8" customHeight="1" x14ac:dyDescent="0.3">
      <c r="B43" s="12"/>
      <c r="C43" s="12" t="s">
        <v>55</v>
      </c>
      <c r="D43" s="12"/>
      <c r="E43" s="12"/>
      <c r="F43" s="12"/>
      <c r="G43" s="12"/>
      <c r="H43" s="91"/>
      <c r="I43" s="91"/>
      <c r="J43" s="12"/>
      <c r="K43" s="12"/>
      <c r="L43" s="12" t="s">
        <v>52</v>
      </c>
      <c r="M43" s="16"/>
      <c r="N43" s="16"/>
      <c r="O43" s="16"/>
      <c r="P43" s="16"/>
      <c r="Q43" s="16"/>
      <c r="R43" s="16"/>
      <c r="S43" s="16"/>
      <c r="T43" s="16"/>
      <c r="U43" s="19"/>
    </row>
    <row r="44" spans="2:23" s="29" customFormat="1" ht="13.8" customHeight="1" x14ac:dyDescent="0.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6"/>
      <c r="N44" s="16"/>
      <c r="O44" s="16"/>
      <c r="P44" s="16"/>
      <c r="Q44" s="16"/>
      <c r="R44" s="16"/>
      <c r="S44" s="16"/>
      <c r="T44" s="16"/>
      <c r="U44" s="19"/>
    </row>
    <row r="45" spans="2:23" s="29" customFormat="1" ht="12" customHeight="1" x14ac:dyDescent="0.3">
      <c r="B45" s="1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2:23" s="29" customFormat="1" ht="13.8" customHeight="1" x14ac:dyDescent="0.3">
      <c r="B46" s="16"/>
      <c r="C46" s="14"/>
      <c r="D46" s="14"/>
      <c r="E46" s="14"/>
      <c r="F46" s="14"/>
      <c r="G46" s="15"/>
      <c r="H46" s="15"/>
      <c r="I46" s="15"/>
      <c r="J46" s="15"/>
      <c r="K46" s="16"/>
      <c r="L46" s="14"/>
      <c r="M46" s="14"/>
      <c r="N46" s="14"/>
      <c r="O46" s="14"/>
      <c r="P46" s="14"/>
      <c r="Q46" s="15"/>
      <c r="R46" s="15"/>
      <c r="S46" s="15"/>
      <c r="T46" s="15"/>
      <c r="U46" s="16"/>
    </row>
    <row r="47" spans="2:23" s="29" customFormat="1" ht="13.8" customHeight="1" x14ac:dyDescent="0.3">
      <c r="B47" s="16"/>
      <c r="C47" s="49" t="str">
        <f>responsavel.tecnico</f>
        <v>Nome do técnico responsavel</v>
      </c>
      <c r="D47" s="49"/>
      <c r="E47" s="49"/>
      <c r="F47" s="49"/>
      <c r="G47" s="49"/>
      <c r="H47" s="49"/>
      <c r="I47" s="49"/>
      <c r="J47" s="49"/>
      <c r="K47" s="49"/>
      <c r="L47" s="17" t="str">
        <f>responsavel.orgao</f>
        <v>Nome Responsável</v>
      </c>
      <c r="M47" s="16"/>
      <c r="N47" s="16"/>
      <c r="O47" s="16"/>
      <c r="P47" s="16"/>
      <c r="Q47" s="16"/>
      <c r="R47" s="16"/>
      <c r="S47" s="16"/>
      <c r="T47" s="16"/>
      <c r="U47" s="16" t="s">
        <v>1</v>
      </c>
    </row>
    <row r="48" spans="2:23" s="29" customFormat="1" ht="13.8" customHeight="1" x14ac:dyDescent="0.3">
      <c r="B48" s="16"/>
      <c r="C48" s="16"/>
      <c r="D48" s="16"/>
      <c r="E48" s="16"/>
      <c r="F48" s="19"/>
      <c r="G48" s="18" t="str">
        <f>CONCATENATE("EMATER Unid. Local de ",emater.local)</f>
        <v>EMATER Unid. Local de Nome da Cidade</v>
      </c>
      <c r="H48" s="13"/>
      <c r="I48" s="13"/>
      <c r="J48" s="13"/>
      <c r="K48" s="13"/>
      <c r="L48" s="16" t="str">
        <f>cargo</f>
        <v>Cargo</v>
      </c>
      <c r="M48" s="16"/>
      <c r="N48" s="16"/>
      <c r="O48" s="16"/>
      <c r="P48" s="16"/>
      <c r="Q48" s="16"/>
      <c r="R48" s="16"/>
      <c r="S48" s="16"/>
      <c r="T48" s="16"/>
      <c r="U48" s="16" t="s">
        <v>1</v>
      </c>
    </row>
  </sheetData>
  <sheetProtection password="CE28" sheet="1" objects="1" scenarios="1" selectLockedCells="1"/>
  <mergeCells count="9">
    <mergeCell ref="V34:W38"/>
    <mergeCell ref="H43:I43"/>
    <mergeCell ref="C47:K47"/>
    <mergeCell ref="F4:U7"/>
    <mergeCell ref="B8:U8"/>
    <mergeCell ref="B9:U9"/>
    <mergeCell ref="B10:U31"/>
    <mergeCell ref="B32:U32"/>
    <mergeCell ref="B33:U39"/>
  </mergeCells>
  <pageMargins left="0.78740157480314965" right="0.59055118110236227" top="0.59055118110236227" bottom="0.47244094488188981" header="0.31496062992125984" footer="0.23622047244094491"/>
  <pageSetup paperSize="9" scale="90" orientation="portrait" r:id="rId1"/>
  <headerFooter>
    <oddFooter>&amp;C&amp;"Times New Roman,Normal"  Rua Jornalista Geraldo Vale, nº 331, Setor Leste Universitário -Goiânia - Goiás
&amp;"times roman,Regular"&amp;10
&amp;R&amp;"Times New Roman,Normal"4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68</vt:i4>
      </vt:variant>
    </vt:vector>
  </HeadingPairs>
  <TitlesOfParts>
    <vt:vector size="75" baseType="lpstr">
      <vt:lpstr>Capa</vt:lpstr>
      <vt:lpstr>Projeto</vt:lpstr>
      <vt:lpstr>Croqui 1</vt:lpstr>
      <vt:lpstr>Croqui 2</vt:lpstr>
      <vt:lpstr>Croqui 3 (se for o caso)</vt:lpstr>
      <vt:lpstr>Croqui 4 (se for o caso)</vt:lpstr>
      <vt:lpstr>Croqui 5(se for o caso)</vt:lpstr>
      <vt:lpstr>area.fazenda.1</vt:lpstr>
      <vt:lpstr>Capa!Area_de_impressao</vt:lpstr>
      <vt:lpstr>'Croqui 1'!Area_de_impressao</vt:lpstr>
      <vt:lpstr>'Croqui 2'!Area_de_impressao</vt:lpstr>
      <vt:lpstr>'Croqui 3 (se for o caso)'!Area_de_impressao</vt:lpstr>
      <vt:lpstr>'Croqui 4 (se for o caso)'!Area_de_impressao</vt:lpstr>
      <vt:lpstr>'Croqui 5(se for o caso)'!Area_de_impressao</vt:lpstr>
      <vt:lpstr>Projeto!Area_de_impressao</vt:lpstr>
      <vt:lpstr>arroz.adubo.formula</vt:lpstr>
      <vt:lpstr>arroz.adubo.kg.complemento</vt:lpstr>
      <vt:lpstr>arroz.adubo.kg.ha.complemento</vt:lpstr>
      <vt:lpstr>arroz.adubo.kg.ha.sed</vt:lpstr>
      <vt:lpstr>arroz.adubo.kg.ha.total</vt:lpstr>
      <vt:lpstr>arroz.adubo.kg.sed</vt:lpstr>
      <vt:lpstr>arroz.adubo.kg.total</vt:lpstr>
      <vt:lpstr>arroz.area.ha</vt:lpstr>
      <vt:lpstr>arroz.cobertura.formula</vt:lpstr>
      <vt:lpstr>arroz.cobertura.kg.complemento</vt:lpstr>
      <vt:lpstr>arroz.cobertura.kg.ha.complemento</vt:lpstr>
      <vt:lpstr>arroz.cobertura.kg.ha.sed</vt:lpstr>
      <vt:lpstr>arroz.cobertura.kg.ha.total</vt:lpstr>
      <vt:lpstr>arroz.cobertura.kg.sed</vt:lpstr>
      <vt:lpstr>arroz.cobertura.kg.total</vt:lpstr>
      <vt:lpstr>arroz.data.colheita</vt:lpstr>
      <vt:lpstr>arroz.data.plantio</vt:lpstr>
      <vt:lpstr>arroz.kg.ha.complemento</vt:lpstr>
      <vt:lpstr>arroz.kg.ha.sed</vt:lpstr>
      <vt:lpstr>arroz.kg.ha.total</vt:lpstr>
      <vt:lpstr>arroz.producao.sc</vt:lpstr>
      <vt:lpstr>arroz.produtividade</vt:lpstr>
      <vt:lpstr>arroz.semente.kg.complemento</vt:lpstr>
      <vt:lpstr>arroz.semente.kg.sed</vt:lpstr>
      <vt:lpstr>arroz.semente.kg.total</vt:lpstr>
      <vt:lpstr>cargo</vt:lpstr>
      <vt:lpstr>data</vt:lpstr>
      <vt:lpstr>emater.local</vt:lpstr>
      <vt:lpstr>milho.adubo.formula</vt:lpstr>
      <vt:lpstr>milho.adubo.kg.complemento</vt:lpstr>
      <vt:lpstr>milho.adubo.kg.ha.complemento</vt:lpstr>
      <vt:lpstr>milho.adubo.kg.ha.sed</vt:lpstr>
      <vt:lpstr>milho.adubo.kg.ha.total</vt:lpstr>
      <vt:lpstr>milho.adubo.kg.sed</vt:lpstr>
      <vt:lpstr>milho.adubo.kg.total</vt:lpstr>
      <vt:lpstr>milho.area.ha</vt:lpstr>
      <vt:lpstr>milho.cobertura.formula</vt:lpstr>
      <vt:lpstr>milho.cobertura.kg.complemento</vt:lpstr>
      <vt:lpstr>milho.cobertura.kg.ha.complemento</vt:lpstr>
      <vt:lpstr>milho.cobertura.kg.ha.sed</vt:lpstr>
      <vt:lpstr>milho.cobertura.kg.ha.total</vt:lpstr>
      <vt:lpstr>milho.cobertura.kg.sed</vt:lpstr>
      <vt:lpstr>milho.cobertura.kg.total</vt:lpstr>
      <vt:lpstr>milho.data.colheita</vt:lpstr>
      <vt:lpstr>milho.data.plantio</vt:lpstr>
      <vt:lpstr>milho.kg.ha.complemento</vt:lpstr>
      <vt:lpstr>milho.kg.ha.sed</vt:lpstr>
      <vt:lpstr>milho.kg.ha.total</vt:lpstr>
      <vt:lpstr>milho.producao.sc</vt:lpstr>
      <vt:lpstr>milho.produtividade</vt:lpstr>
      <vt:lpstr>milho.semente.kg.complemento</vt:lpstr>
      <vt:lpstr>milho.semente.kg.sed</vt:lpstr>
      <vt:lpstr>milho.semente.kg.total</vt:lpstr>
      <vt:lpstr>municipio.fazenda.1</vt:lpstr>
      <vt:lpstr>municipio.orgao</vt:lpstr>
      <vt:lpstr>nome.fazenda.1</vt:lpstr>
      <vt:lpstr>orgao.executor</vt:lpstr>
      <vt:lpstr>proprietario.fazenda.1</vt:lpstr>
      <vt:lpstr>responsavel.orgao</vt:lpstr>
      <vt:lpstr>responsavel.tecnico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divinoadriano</dc:creator>
  <cp:lastModifiedBy>Celio Aureliano de Oliveira</cp:lastModifiedBy>
  <cp:lastPrinted>2017-06-30T15:05:52Z</cp:lastPrinted>
  <dcterms:created xsi:type="dcterms:W3CDTF">2014-07-09T16:44:24Z</dcterms:created>
  <dcterms:modified xsi:type="dcterms:W3CDTF">2017-07-06T12:50:15Z</dcterms:modified>
</cp:coreProperties>
</file>