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uarez-gb\Documents\A_BUCAR, J.G.Seagro\A1_S E A G R O\A_GESAFRA\01_Portal Agronegocio\01 - Planilhas de Precos Medios\"/>
    </mc:Choice>
  </mc:AlternateContent>
  <workbookProtection workbookPassword="E375" lockStructure="1"/>
  <bookViews>
    <workbookView xWindow="0" yWindow="0" windowWidth="10770" windowHeight="9090" tabRatio="693"/>
  </bookViews>
  <sheets>
    <sheet name="Preços_Médios" sheetId="1" r:id="rId1"/>
    <sheet name="Entrada_Dados" sheetId="2" state="hidden" r:id="rId2"/>
    <sheet name="Planilha1" sheetId="8" state="hidden" r:id="rId3"/>
    <sheet name="Tab_Grafico" sheetId="7" state="hidden" r:id="rId4"/>
  </sheets>
  <definedNames>
    <definedName name="_xlnm.Print_Area" localSheetId="1">Entrada_Dados!$A$1</definedName>
    <definedName name="_xlnm.Print_Area" localSheetId="0">Preços_Médios!$C$1:$Y$62</definedName>
    <definedName name="_xlnm.Print_Titles" localSheetId="0">Preços_Médios!$1:$8</definedName>
  </definedNames>
  <calcPr calcId="162913"/>
</workbook>
</file>

<file path=xl/calcChain.xml><?xml version="1.0" encoding="utf-8"?>
<calcChain xmlns="http://schemas.openxmlformats.org/spreadsheetml/2006/main">
  <c r="H9" i="7" l="1"/>
  <c r="E58" i="2" l="1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AA160" i="2"/>
  <c r="E184" i="7"/>
  <c r="I184" i="7" s="1"/>
  <c r="I10" i="7"/>
  <c r="I11" i="7"/>
  <c r="I30" i="7"/>
  <c r="I31" i="7"/>
  <c r="I32" i="7"/>
  <c r="I33" i="7"/>
  <c r="I34" i="7"/>
  <c r="I37" i="7"/>
  <c r="I51" i="7"/>
  <c r="I53" i="7"/>
  <c r="I54" i="7"/>
  <c r="I58" i="7"/>
  <c r="I68" i="7"/>
  <c r="I69" i="7"/>
  <c r="I72" i="7"/>
  <c r="I73" i="7"/>
  <c r="I75" i="7"/>
  <c r="I96" i="7"/>
  <c r="I114" i="7"/>
  <c r="I115" i="7"/>
  <c r="I117" i="7"/>
  <c r="I121" i="7"/>
  <c r="I135" i="7"/>
  <c r="I136" i="7"/>
  <c r="I137" i="7"/>
  <c r="I139" i="7"/>
  <c r="I140" i="7"/>
  <c r="I141" i="7"/>
  <c r="I146" i="7"/>
  <c r="I147" i="7"/>
  <c r="I148" i="7"/>
  <c r="I149" i="7"/>
  <c r="I150" i="7"/>
  <c r="I151" i="7"/>
  <c r="I156" i="7"/>
  <c r="I157" i="7"/>
  <c r="I158" i="7"/>
  <c r="I159" i="7"/>
  <c r="I160" i="7"/>
  <c r="I163" i="7"/>
  <c r="I177" i="7"/>
  <c r="I178" i="7"/>
  <c r="I180" i="7"/>
  <c r="I183" i="7"/>
  <c r="I198" i="7"/>
  <c r="I199" i="7"/>
  <c r="I200" i="7"/>
  <c r="I201" i="7"/>
  <c r="I202" i="7"/>
  <c r="I205" i="7"/>
  <c r="I219" i="7"/>
  <c r="I220" i="7"/>
  <c r="I221" i="7"/>
  <c r="I222" i="7"/>
  <c r="I226" i="7"/>
  <c r="I240" i="7"/>
  <c r="I241" i="7"/>
  <c r="I242" i="7"/>
  <c r="I243" i="7"/>
  <c r="I244" i="7"/>
  <c r="I247" i="7"/>
  <c r="I261" i="7"/>
  <c r="I262" i="7"/>
  <c r="I263" i="7"/>
  <c r="I282" i="7"/>
  <c r="I283" i="7"/>
  <c r="I284" i="7"/>
  <c r="I285" i="7"/>
  <c r="I289" i="7"/>
  <c r="I303" i="7"/>
  <c r="I304" i="7"/>
  <c r="I305" i="7"/>
  <c r="I306" i="7"/>
  <c r="I307" i="7"/>
  <c r="I308" i="7"/>
  <c r="I309" i="7"/>
  <c r="I310" i="7"/>
  <c r="I324" i="7"/>
  <c r="I325" i="7"/>
  <c r="I326" i="7"/>
  <c r="I327" i="7"/>
  <c r="I330" i="7"/>
  <c r="I331" i="7"/>
  <c r="I346" i="7"/>
  <c r="I348" i="7"/>
  <c r="I366" i="7"/>
  <c r="I367" i="7"/>
  <c r="I368" i="7"/>
  <c r="I369" i="7"/>
  <c r="I370" i="7"/>
  <c r="I371" i="7"/>
  <c r="I372" i="7"/>
  <c r="I373" i="7"/>
  <c r="I9" i="7"/>
  <c r="H21" i="7"/>
  <c r="H22" i="7"/>
  <c r="H23" i="7"/>
  <c r="H24" i="7"/>
  <c r="H25" i="7"/>
  <c r="H26" i="7"/>
  <c r="H27" i="7"/>
  <c r="H28" i="7"/>
  <c r="H30" i="7"/>
  <c r="H31" i="7"/>
  <c r="H32" i="7"/>
  <c r="H33" i="7"/>
  <c r="H34" i="7"/>
  <c r="H35" i="7"/>
  <c r="H36" i="7"/>
  <c r="H37" i="7"/>
  <c r="H39" i="7"/>
  <c r="H40" i="7"/>
  <c r="H41" i="7"/>
  <c r="H42" i="7"/>
  <c r="H43" i="7"/>
  <c r="H44" i="7"/>
  <c r="H45" i="7"/>
  <c r="H46" i="7"/>
  <c r="H47" i="7"/>
  <c r="H48" i="7"/>
  <c r="H49" i="7"/>
  <c r="H51" i="7"/>
  <c r="H52" i="7"/>
  <c r="H53" i="7"/>
  <c r="H54" i="7"/>
  <c r="H55" i="7"/>
  <c r="H56" i="7"/>
  <c r="H57" i="7"/>
  <c r="H58" i="7"/>
  <c r="H60" i="7"/>
  <c r="H61" i="7"/>
  <c r="H62" i="7"/>
  <c r="H63" i="7"/>
  <c r="H64" i="7"/>
  <c r="H65" i="7"/>
  <c r="H66" i="7"/>
  <c r="H67" i="7"/>
  <c r="H68" i="7"/>
  <c r="H69" i="7"/>
  <c r="H70" i="7"/>
  <c r="H72" i="7"/>
  <c r="H73" i="7"/>
  <c r="H74" i="7"/>
  <c r="H75" i="7"/>
  <c r="H76" i="7"/>
  <c r="H77" i="7"/>
  <c r="H78" i="7"/>
  <c r="H79" i="7"/>
  <c r="H81" i="7"/>
  <c r="H82" i="7"/>
  <c r="H83" i="7"/>
  <c r="H84" i="7"/>
  <c r="H85" i="7"/>
  <c r="H86" i="7"/>
  <c r="H87" i="7"/>
  <c r="H88" i="7"/>
  <c r="H89" i="7"/>
  <c r="H90" i="7"/>
  <c r="H91" i="7"/>
  <c r="H93" i="7"/>
  <c r="H94" i="7"/>
  <c r="H95" i="7"/>
  <c r="H97" i="7"/>
  <c r="H98" i="7"/>
  <c r="H99" i="7"/>
  <c r="H100" i="7"/>
  <c r="H102" i="7"/>
  <c r="H103" i="7"/>
  <c r="H104" i="7"/>
  <c r="H105" i="7"/>
  <c r="H106" i="7"/>
  <c r="H107" i="7"/>
  <c r="H108" i="7"/>
  <c r="H109" i="7"/>
  <c r="H110" i="7"/>
  <c r="H111" i="7"/>
  <c r="H112" i="7"/>
  <c r="H114" i="7"/>
  <c r="H115" i="7"/>
  <c r="H116" i="7"/>
  <c r="H117" i="7"/>
  <c r="H118" i="7"/>
  <c r="H119" i="7"/>
  <c r="H120" i="7"/>
  <c r="H121" i="7"/>
  <c r="H123" i="7"/>
  <c r="H124" i="7"/>
  <c r="H125" i="7"/>
  <c r="H126" i="7"/>
  <c r="H127" i="7"/>
  <c r="H128" i="7"/>
  <c r="H129" i="7"/>
  <c r="H130" i="7"/>
  <c r="H131" i="7"/>
  <c r="H132" i="7"/>
  <c r="H133" i="7"/>
  <c r="H135" i="7"/>
  <c r="H136" i="7"/>
  <c r="H137" i="7"/>
  <c r="H138" i="7"/>
  <c r="H139" i="7"/>
  <c r="H140" i="7"/>
  <c r="H141" i="7"/>
  <c r="H142" i="7"/>
  <c r="H144" i="7"/>
  <c r="H145" i="7"/>
  <c r="H146" i="7"/>
  <c r="H147" i="7"/>
  <c r="H148" i="7"/>
  <c r="H149" i="7"/>
  <c r="H150" i="7"/>
  <c r="H151" i="7"/>
  <c r="H152" i="7"/>
  <c r="H153" i="7"/>
  <c r="H154" i="7"/>
  <c r="H156" i="7"/>
  <c r="H157" i="7"/>
  <c r="H158" i="7"/>
  <c r="H159" i="7"/>
  <c r="H160" i="7"/>
  <c r="H161" i="7"/>
  <c r="H162" i="7"/>
  <c r="H163" i="7"/>
  <c r="H165" i="7"/>
  <c r="H166" i="7"/>
  <c r="H167" i="7"/>
  <c r="H168" i="7"/>
  <c r="H169" i="7"/>
  <c r="H170" i="7"/>
  <c r="H171" i="7"/>
  <c r="H172" i="7"/>
  <c r="H173" i="7"/>
  <c r="H174" i="7"/>
  <c r="H175" i="7"/>
  <c r="H177" i="7"/>
  <c r="H178" i="7"/>
  <c r="H179" i="7"/>
  <c r="H180" i="7"/>
  <c r="H181" i="7"/>
  <c r="H182" i="7"/>
  <c r="H183" i="7"/>
  <c r="H184" i="7"/>
  <c r="H186" i="7"/>
  <c r="H187" i="7"/>
  <c r="H188" i="7"/>
  <c r="H189" i="7"/>
  <c r="H190" i="7"/>
  <c r="H191" i="7"/>
  <c r="H192" i="7"/>
  <c r="H193" i="7"/>
  <c r="H194" i="7"/>
  <c r="H195" i="7"/>
  <c r="H196" i="7"/>
  <c r="H198" i="7"/>
  <c r="H199" i="7"/>
  <c r="H200" i="7"/>
  <c r="H201" i="7"/>
  <c r="H202" i="7"/>
  <c r="H203" i="7"/>
  <c r="H204" i="7"/>
  <c r="H205" i="7"/>
  <c r="H207" i="7"/>
  <c r="H208" i="7"/>
  <c r="H209" i="7"/>
  <c r="H210" i="7"/>
  <c r="H211" i="7"/>
  <c r="H212" i="7"/>
  <c r="H213" i="7"/>
  <c r="H214" i="7"/>
  <c r="H215" i="7"/>
  <c r="H216" i="7"/>
  <c r="H217" i="7"/>
  <c r="H219" i="7"/>
  <c r="H220" i="7"/>
  <c r="H221" i="7"/>
  <c r="H222" i="7"/>
  <c r="H223" i="7"/>
  <c r="H224" i="7"/>
  <c r="H225" i="7"/>
  <c r="H226" i="7"/>
  <c r="H228" i="7"/>
  <c r="H229" i="7"/>
  <c r="H230" i="7"/>
  <c r="H231" i="7"/>
  <c r="H232" i="7"/>
  <c r="H233" i="7"/>
  <c r="H234" i="7"/>
  <c r="H235" i="7"/>
  <c r="H236" i="7"/>
  <c r="H237" i="7"/>
  <c r="H238" i="7"/>
  <c r="H240" i="7"/>
  <c r="H241" i="7"/>
  <c r="H242" i="7"/>
  <c r="H243" i="7"/>
  <c r="H244" i="7"/>
  <c r="H245" i="7"/>
  <c r="H246" i="7"/>
  <c r="H247" i="7"/>
  <c r="H249" i="7"/>
  <c r="H250" i="7"/>
  <c r="H251" i="7"/>
  <c r="H252" i="7"/>
  <c r="H253" i="7"/>
  <c r="H254" i="7"/>
  <c r="H255" i="7"/>
  <c r="H256" i="7"/>
  <c r="H257" i="7"/>
  <c r="H258" i="7"/>
  <c r="H259" i="7"/>
  <c r="H261" i="7"/>
  <c r="H262" i="7"/>
  <c r="H263" i="7"/>
  <c r="H264" i="7"/>
  <c r="H265" i="7"/>
  <c r="H266" i="7"/>
  <c r="H267" i="7"/>
  <c r="H268" i="7"/>
  <c r="H270" i="7"/>
  <c r="H271" i="7"/>
  <c r="H272" i="7"/>
  <c r="H273" i="7"/>
  <c r="H274" i="7"/>
  <c r="H275" i="7"/>
  <c r="H276" i="7"/>
  <c r="H277" i="7"/>
  <c r="H278" i="7"/>
  <c r="H279" i="7"/>
  <c r="H280" i="7"/>
  <c r="H282" i="7"/>
  <c r="H283" i="7"/>
  <c r="H284" i="7"/>
  <c r="H285" i="7"/>
  <c r="H286" i="7"/>
  <c r="H287" i="7"/>
  <c r="H288" i="7"/>
  <c r="H289" i="7"/>
  <c r="H291" i="7"/>
  <c r="H292" i="7"/>
  <c r="H293" i="7"/>
  <c r="H294" i="7"/>
  <c r="H295" i="7"/>
  <c r="H296" i="7"/>
  <c r="H297" i="7"/>
  <c r="H298" i="7"/>
  <c r="H299" i="7"/>
  <c r="H300" i="7"/>
  <c r="H301" i="7"/>
  <c r="H303" i="7"/>
  <c r="H304" i="7"/>
  <c r="H305" i="7"/>
  <c r="H306" i="7"/>
  <c r="H307" i="7"/>
  <c r="H308" i="7"/>
  <c r="H309" i="7"/>
  <c r="H310" i="7"/>
  <c r="H312" i="7"/>
  <c r="H313" i="7"/>
  <c r="H314" i="7"/>
  <c r="H315" i="7"/>
  <c r="H316" i="7"/>
  <c r="H317" i="7"/>
  <c r="H318" i="7"/>
  <c r="H319" i="7"/>
  <c r="H320" i="7"/>
  <c r="H321" i="7"/>
  <c r="H322" i="7"/>
  <c r="H324" i="7"/>
  <c r="H325" i="7"/>
  <c r="H326" i="7"/>
  <c r="H327" i="7"/>
  <c r="H328" i="7"/>
  <c r="H329" i="7"/>
  <c r="H330" i="7"/>
  <c r="H331" i="7"/>
  <c r="H333" i="7"/>
  <c r="H334" i="7"/>
  <c r="H335" i="7"/>
  <c r="H336" i="7"/>
  <c r="H337" i="7"/>
  <c r="H338" i="7"/>
  <c r="H339" i="7"/>
  <c r="H340" i="7"/>
  <c r="H341" i="7"/>
  <c r="H342" i="7"/>
  <c r="H343" i="7"/>
  <c r="H345" i="7"/>
  <c r="H346" i="7"/>
  <c r="H347" i="7"/>
  <c r="H348" i="7"/>
  <c r="H349" i="7"/>
  <c r="H350" i="7"/>
  <c r="H351" i="7"/>
  <c r="H352" i="7"/>
  <c r="H354" i="7"/>
  <c r="H355" i="7"/>
  <c r="H356" i="7"/>
  <c r="H357" i="7"/>
  <c r="H358" i="7"/>
  <c r="H359" i="7"/>
  <c r="H360" i="7"/>
  <c r="H361" i="7"/>
  <c r="H362" i="7"/>
  <c r="H363" i="7"/>
  <c r="H364" i="7"/>
  <c r="H366" i="7"/>
  <c r="H367" i="7"/>
  <c r="H368" i="7"/>
  <c r="H369" i="7"/>
  <c r="H370" i="7"/>
  <c r="H371" i="7"/>
  <c r="H372" i="7"/>
  <c r="H373" i="7"/>
  <c r="H375" i="7"/>
  <c r="H376" i="7"/>
  <c r="H377" i="7"/>
  <c r="H378" i="7"/>
  <c r="H379" i="7"/>
  <c r="H380" i="7"/>
  <c r="H381" i="7"/>
  <c r="H382" i="7"/>
  <c r="H383" i="7"/>
  <c r="H384" i="7"/>
  <c r="H385" i="7"/>
  <c r="H10" i="7"/>
  <c r="H11" i="7"/>
  <c r="H12" i="7"/>
  <c r="H13" i="7"/>
  <c r="H14" i="7"/>
  <c r="H15" i="7"/>
  <c r="H16" i="7"/>
  <c r="H18" i="7"/>
  <c r="H19" i="7"/>
  <c r="H20" i="7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AJ265" i="2"/>
  <c r="AK265" i="2"/>
  <c r="AL265" i="2"/>
  <c r="AM265" i="2"/>
  <c r="AN265" i="2"/>
  <c r="AO265" i="2"/>
  <c r="AP265" i="2"/>
  <c r="AQ265" i="2"/>
  <c r="AR265" i="2"/>
  <c r="AS265" i="2"/>
  <c r="AT265" i="2"/>
  <c r="AU265" i="2"/>
  <c r="AV265" i="2"/>
  <c r="AW265" i="2"/>
  <c r="AX265" i="2"/>
  <c r="AY265" i="2"/>
  <c r="AZ265" i="2"/>
  <c r="BA265" i="2"/>
  <c r="BB265" i="2"/>
  <c r="BC265" i="2"/>
  <c r="BD265" i="2"/>
  <c r="BE265" i="2"/>
  <c r="BF265" i="2"/>
  <c r="BG265" i="2"/>
  <c r="BH265" i="2"/>
  <c r="BI265" i="2"/>
  <c r="BJ265" i="2"/>
  <c r="BK265" i="2"/>
  <c r="BL265" i="2"/>
  <c r="BM265" i="2"/>
  <c r="BN265" i="2"/>
  <c r="N34" i="2"/>
  <c r="BK76" i="2"/>
  <c r="BC181" i="2"/>
  <c r="AE97" i="2"/>
  <c r="AD97" i="2"/>
  <c r="X76" i="2"/>
  <c r="W76" i="2"/>
  <c r="V319" i="2"/>
  <c r="W319" i="2"/>
  <c r="X319" i="2"/>
  <c r="Y319" i="2"/>
  <c r="Z319" i="2"/>
  <c r="AA319" i="2"/>
  <c r="AB319" i="2"/>
  <c r="AC319" i="2"/>
  <c r="AD319" i="2"/>
  <c r="AE319" i="2"/>
  <c r="AF319" i="2"/>
  <c r="AG319" i="2"/>
  <c r="AH319" i="2"/>
  <c r="AI319" i="2"/>
  <c r="AJ319" i="2"/>
  <c r="AK319" i="2"/>
  <c r="AL319" i="2"/>
  <c r="AM319" i="2"/>
  <c r="AN319" i="2"/>
  <c r="AO319" i="2"/>
  <c r="AP319" i="2"/>
  <c r="AQ319" i="2"/>
  <c r="AR319" i="2"/>
  <c r="AS319" i="2"/>
  <c r="AT319" i="2"/>
  <c r="AU319" i="2"/>
  <c r="AV319" i="2"/>
  <c r="AW319" i="2"/>
  <c r="AX319" i="2"/>
  <c r="AY319" i="2"/>
  <c r="AZ319" i="2"/>
  <c r="BA319" i="2"/>
  <c r="BB319" i="2"/>
  <c r="BC319" i="2"/>
  <c r="BD319" i="2"/>
  <c r="BE319" i="2"/>
  <c r="BF319" i="2"/>
  <c r="BG319" i="2"/>
  <c r="BH319" i="2"/>
  <c r="BI319" i="2"/>
  <c r="BJ319" i="2"/>
  <c r="BK319" i="2"/>
  <c r="BL319" i="2"/>
  <c r="BM319" i="2"/>
  <c r="BN319" i="2"/>
  <c r="E264" i="7"/>
  <c r="I264" i="7" s="1"/>
  <c r="E265" i="7"/>
  <c r="I265" i="7" s="1"/>
  <c r="E266" i="7"/>
  <c r="I266" i="7" s="1"/>
  <c r="E267" i="7"/>
  <c r="I267" i="7" s="1"/>
  <c r="E268" i="7"/>
  <c r="I268" i="7" s="1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AG256" i="2"/>
  <c r="AH256" i="2"/>
  <c r="AI256" i="2"/>
  <c r="AJ256" i="2"/>
  <c r="AK256" i="2"/>
  <c r="AL256" i="2"/>
  <c r="AM256" i="2"/>
  <c r="AN256" i="2"/>
  <c r="AO256" i="2"/>
  <c r="AP256" i="2"/>
  <c r="AQ256" i="2"/>
  <c r="AR256" i="2"/>
  <c r="AS256" i="2"/>
  <c r="AT256" i="2"/>
  <c r="AU256" i="2"/>
  <c r="AV256" i="2"/>
  <c r="AW256" i="2"/>
  <c r="AX256" i="2"/>
  <c r="AY256" i="2"/>
  <c r="AZ256" i="2"/>
  <c r="BA256" i="2"/>
  <c r="BB256" i="2"/>
  <c r="BC256" i="2"/>
  <c r="BD256" i="2"/>
  <c r="BE256" i="2"/>
  <c r="BF256" i="2"/>
  <c r="BG256" i="2"/>
  <c r="BH256" i="2"/>
  <c r="BI256" i="2"/>
  <c r="BJ256" i="2"/>
  <c r="BK256" i="2"/>
  <c r="BL256" i="2"/>
  <c r="BM256" i="2"/>
  <c r="BN256" i="2"/>
  <c r="N256" i="2"/>
  <c r="E280" i="7"/>
  <c r="I280" i="7" s="1"/>
  <c r="E279" i="7"/>
  <c r="E278" i="7"/>
  <c r="I278" i="7" s="1"/>
  <c r="E277" i="7"/>
  <c r="E276" i="7"/>
  <c r="E275" i="7"/>
  <c r="I275" i="7" s="1"/>
  <c r="E274" i="7"/>
  <c r="I274" i="7" s="1"/>
  <c r="E273" i="7"/>
  <c r="M21" i="7" s="1"/>
  <c r="E272" i="7"/>
  <c r="M20" i="7" s="1"/>
  <c r="E271" i="7"/>
  <c r="I271" i="7" s="1"/>
  <c r="E270" i="7"/>
  <c r="M18" i="7" s="1"/>
  <c r="E291" i="7"/>
  <c r="I291" i="7" s="1"/>
  <c r="BP257" i="2"/>
  <c r="BQ257" i="2"/>
  <c r="BR257" i="2"/>
  <c r="BP258" i="2"/>
  <c r="BS258" i="2"/>
  <c r="BQ258" i="2"/>
  <c r="BR258" i="2"/>
  <c r="BP259" i="2"/>
  <c r="BQ259" i="2"/>
  <c r="BR259" i="2"/>
  <c r="BP260" i="2"/>
  <c r="BQ260" i="2"/>
  <c r="BR260" i="2"/>
  <c r="BP261" i="2"/>
  <c r="BQ261" i="2"/>
  <c r="BR261" i="2"/>
  <c r="BP262" i="2"/>
  <c r="BQ262" i="2"/>
  <c r="BR262" i="2"/>
  <c r="BP263" i="2"/>
  <c r="BQ263" i="2"/>
  <c r="BR263" i="2"/>
  <c r="BP264" i="2"/>
  <c r="BQ264" i="2"/>
  <c r="BR264" i="2"/>
  <c r="BP266" i="2"/>
  <c r="BQ266" i="2"/>
  <c r="BR266" i="2"/>
  <c r="BP267" i="2"/>
  <c r="BQ267" i="2"/>
  <c r="BR267" i="2"/>
  <c r="BP268" i="2"/>
  <c r="BQ268" i="2"/>
  <c r="BR268" i="2"/>
  <c r="BP269" i="2"/>
  <c r="BQ269" i="2"/>
  <c r="BR269" i="2"/>
  <c r="BP270" i="2"/>
  <c r="BQ270" i="2"/>
  <c r="BR270" i="2"/>
  <c r="BP271" i="2"/>
  <c r="BQ271" i="2"/>
  <c r="BR271" i="2"/>
  <c r="BP272" i="2"/>
  <c r="BQ272" i="2"/>
  <c r="BR272" i="2"/>
  <c r="BP273" i="2"/>
  <c r="BQ273" i="2"/>
  <c r="BR273" i="2"/>
  <c r="BP274" i="2"/>
  <c r="BQ274" i="2"/>
  <c r="BR274" i="2"/>
  <c r="BP275" i="2"/>
  <c r="BQ275" i="2"/>
  <c r="BR275" i="2"/>
  <c r="BP276" i="2"/>
  <c r="BQ276" i="2"/>
  <c r="BR276" i="2"/>
  <c r="K255" i="2"/>
  <c r="P31" i="1" s="1"/>
  <c r="K257" i="2"/>
  <c r="Q12" i="1" s="1"/>
  <c r="K258" i="2"/>
  <c r="Q13" i="1" s="1"/>
  <c r="K259" i="2"/>
  <c r="Q14" i="1" s="1"/>
  <c r="K260" i="2"/>
  <c r="Q15" i="1" s="1"/>
  <c r="K261" i="2"/>
  <c r="Q16" i="1" s="1"/>
  <c r="K262" i="2"/>
  <c r="Q17" i="1" s="1"/>
  <c r="K263" i="2"/>
  <c r="Q18" i="1" s="1"/>
  <c r="K264" i="2"/>
  <c r="Q19" i="1" s="1"/>
  <c r="K266" i="2"/>
  <c r="Q21" i="1" s="1"/>
  <c r="K267" i="2"/>
  <c r="Q22" i="1" s="1"/>
  <c r="K268" i="2"/>
  <c r="Q23" i="1" s="1"/>
  <c r="K269" i="2"/>
  <c r="Q24" i="1" s="1"/>
  <c r="K270" i="2"/>
  <c r="Q25" i="1" s="1"/>
  <c r="K271" i="2"/>
  <c r="Q26" i="1" s="1"/>
  <c r="K272" i="2"/>
  <c r="Q27" i="1" s="1"/>
  <c r="K273" i="2"/>
  <c r="Q28" i="1" s="1"/>
  <c r="K274" i="2"/>
  <c r="Q29" i="1" s="1"/>
  <c r="K275" i="2"/>
  <c r="Q30" i="1" s="1"/>
  <c r="K276" i="2"/>
  <c r="Q31" i="1" s="1"/>
  <c r="K278" i="2"/>
  <c r="R12" i="1" s="1"/>
  <c r="K279" i="2"/>
  <c r="R13" i="1" s="1"/>
  <c r="K280" i="2"/>
  <c r="R14" i="1" s="1"/>
  <c r="K281" i="2"/>
  <c r="R15" i="1" s="1"/>
  <c r="K282" i="2"/>
  <c r="R16" i="1" s="1"/>
  <c r="K283" i="2"/>
  <c r="R17" i="1" s="1"/>
  <c r="K284" i="2"/>
  <c r="R18" i="1" s="1"/>
  <c r="K285" i="2"/>
  <c r="R19" i="1" s="1"/>
  <c r="K287" i="2"/>
  <c r="R21" i="1" s="1"/>
  <c r="K288" i="2"/>
  <c r="R22" i="1" s="1"/>
  <c r="K289" i="2"/>
  <c r="R23" i="1" s="1"/>
  <c r="K290" i="2"/>
  <c r="R24" i="1" s="1"/>
  <c r="K291" i="2"/>
  <c r="R25" i="1" s="1"/>
  <c r="K292" i="2"/>
  <c r="R26" i="1" s="1"/>
  <c r="K293" i="2"/>
  <c r="R27" i="1" s="1"/>
  <c r="K294" i="2"/>
  <c r="R28" i="1" s="1"/>
  <c r="K295" i="2"/>
  <c r="R29" i="1" s="1"/>
  <c r="K296" i="2"/>
  <c r="R30" i="1" s="1"/>
  <c r="K297" i="2"/>
  <c r="R31" i="1" s="1"/>
  <c r="K299" i="2"/>
  <c r="S12" i="1" s="1"/>
  <c r="K300" i="2"/>
  <c r="S13" i="1" s="1"/>
  <c r="K301" i="2"/>
  <c r="S14" i="1" s="1"/>
  <c r="K302" i="2"/>
  <c r="S15" i="1" s="1"/>
  <c r="K303" i="2"/>
  <c r="S16" i="1" s="1"/>
  <c r="K304" i="2"/>
  <c r="S17" i="1" s="1"/>
  <c r="K305" i="2"/>
  <c r="S18" i="1" s="1"/>
  <c r="K306" i="2"/>
  <c r="S19" i="1" s="1"/>
  <c r="K308" i="2"/>
  <c r="S21" i="1" s="1"/>
  <c r="K309" i="2"/>
  <c r="S22" i="1" s="1"/>
  <c r="K310" i="2"/>
  <c r="S23" i="1" s="1"/>
  <c r="K311" i="2"/>
  <c r="S24" i="1" s="1"/>
  <c r="K312" i="2"/>
  <c r="S25" i="1" s="1"/>
  <c r="K313" i="2"/>
  <c r="S26" i="1" s="1"/>
  <c r="K314" i="2"/>
  <c r="S27" i="1" s="1"/>
  <c r="K315" i="2"/>
  <c r="S28" i="1" s="1"/>
  <c r="K316" i="2"/>
  <c r="S29" i="1" s="1"/>
  <c r="K317" i="2"/>
  <c r="S30" i="1" s="1"/>
  <c r="K318" i="2"/>
  <c r="S31" i="1" s="1"/>
  <c r="K320" i="2"/>
  <c r="T12" i="1" s="1"/>
  <c r="K321" i="2"/>
  <c r="T13" i="1" s="1"/>
  <c r="K322" i="2"/>
  <c r="T14" i="1" s="1"/>
  <c r="K323" i="2"/>
  <c r="T15" i="1" s="1"/>
  <c r="K324" i="2"/>
  <c r="T16" i="1" s="1"/>
  <c r="K325" i="2"/>
  <c r="T17" i="1" s="1"/>
  <c r="K326" i="2"/>
  <c r="T18" i="1" s="1"/>
  <c r="K327" i="2"/>
  <c r="T19" i="1" s="1"/>
  <c r="K329" i="2"/>
  <c r="T21" i="1" s="1"/>
  <c r="K330" i="2"/>
  <c r="T22" i="1" s="1"/>
  <c r="K331" i="2"/>
  <c r="T23" i="1" s="1"/>
  <c r="K332" i="2"/>
  <c r="T24" i="1" s="1"/>
  <c r="K333" i="2"/>
  <c r="T25" i="1" s="1"/>
  <c r="K334" i="2"/>
  <c r="T26" i="1" s="1"/>
  <c r="K335" i="2"/>
  <c r="T27" i="1" s="1"/>
  <c r="K336" i="2"/>
  <c r="T28" i="1" s="1"/>
  <c r="K337" i="2"/>
  <c r="T29" i="1" s="1"/>
  <c r="K338" i="2"/>
  <c r="T30" i="1" s="1"/>
  <c r="K339" i="2"/>
  <c r="T31" i="1" s="1"/>
  <c r="K341" i="2"/>
  <c r="U12" i="1" s="1"/>
  <c r="K342" i="2"/>
  <c r="U13" i="1" s="1"/>
  <c r="K343" i="2"/>
  <c r="U14" i="1" s="1"/>
  <c r="K344" i="2"/>
  <c r="U15" i="1" s="1"/>
  <c r="K345" i="2"/>
  <c r="U16" i="1" s="1"/>
  <c r="K346" i="2"/>
  <c r="U17" i="1" s="1"/>
  <c r="K347" i="2"/>
  <c r="U18" i="1" s="1"/>
  <c r="K348" i="2"/>
  <c r="U19" i="1" s="1"/>
  <c r="K350" i="2"/>
  <c r="U21" i="1" s="1"/>
  <c r="K351" i="2"/>
  <c r="U22" i="1" s="1"/>
  <c r="K352" i="2"/>
  <c r="U23" i="1" s="1"/>
  <c r="K353" i="2"/>
  <c r="U24" i="1" s="1"/>
  <c r="K354" i="2"/>
  <c r="U25" i="1" s="1"/>
  <c r="K355" i="2"/>
  <c r="U26" i="1" s="1"/>
  <c r="K356" i="2"/>
  <c r="U27" i="1" s="1"/>
  <c r="K357" i="2"/>
  <c r="U28" i="1" s="1"/>
  <c r="K358" i="2"/>
  <c r="U29" i="1" s="1"/>
  <c r="K359" i="2"/>
  <c r="U30" i="1" s="1"/>
  <c r="K360" i="2"/>
  <c r="U31" i="1" s="1"/>
  <c r="K362" i="2"/>
  <c r="V12" i="1" s="1"/>
  <c r="K363" i="2"/>
  <c r="V13" i="1" s="1"/>
  <c r="K364" i="2"/>
  <c r="V14" i="1" s="1"/>
  <c r="K365" i="2"/>
  <c r="V15" i="1" s="1"/>
  <c r="K366" i="2"/>
  <c r="V16" i="1" s="1"/>
  <c r="K367" i="2"/>
  <c r="V17" i="1" s="1"/>
  <c r="K368" i="2"/>
  <c r="V18" i="1" s="1"/>
  <c r="K369" i="2"/>
  <c r="V19" i="1" s="1"/>
  <c r="K371" i="2"/>
  <c r="V21" i="1" s="1"/>
  <c r="K372" i="2"/>
  <c r="V22" i="1" s="1"/>
  <c r="K373" i="2"/>
  <c r="V23" i="1" s="1"/>
  <c r="K374" i="2"/>
  <c r="V24" i="1" s="1"/>
  <c r="K375" i="2"/>
  <c r="V25" i="1" s="1"/>
  <c r="K376" i="2"/>
  <c r="V26" i="1" s="1"/>
  <c r="K377" i="2"/>
  <c r="V27" i="1" s="1"/>
  <c r="K378" i="2"/>
  <c r="V28" i="1" s="1"/>
  <c r="K379" i="2"/>
  <c r="V29" i="1" s="1"/>
  <c r="K380" i="2"/>
  <c r="V30" i="1" s="1"/>
  <c r="K381" i="2"/>
  <c r="V31" i="1" s="1"/>
  <c r="K5" i="2"/>
  <c r="E12" i="1" s="1"/>
  <c r="N277" i="2"/>
  <c r="N328" i="2"/>
  <c r="BP14" i="2"/>
  <c r="BQ14" i="2"/>
  <c r="BR14" i="2"/>
  <c r="BP15" i="2"/>
  <c r="BQ15" i="2"/>
  <c r="BR15" i="2"/>
  <c r="BP16" i="2"/>
  <c r="BQ16" i="2"/>
  <c r="BR16" i="2"/>
  <c r="BP17" i="2"/>
  <c r="BQ17" i="2"/>
  <c r="BR17" i="2"/>
  <c r="BP18" i="2"/>
  <c r="BQ18" i="2"/>
  <c r="BR18" i="2"/>
  <c r="BP19" i="2"/>
  <c r="BQ19" i="2"/>
  <c r="BR19" i="2"/>
  <c r="BP20" i="2"/>
  <c r="BQ20" i="2"/>
  <c r="BR20" i="2"/>
  <c r="BP21" i="2"/>
  <c r="BQ21" i="2"/>
  <c r="BR21" i="2"/>
  <c r="BP22" i="2"/>
  <c r="BQ22" i="2"/>
  <c r="BR22" i="2"/>
  <c r="BP23" i="2"/>
  <c r="BQ23" i="2"/>
  <c r="BR23" i="2"/>
  <c r="BP24" i="2"/>
  <c r="BQ24" i="2"/>
  <c r="BR24" i="2"/>
  <c r="BP26" i="2"/>
  <c r="BQ26" i="2"/>
  <c r="BR26" i="2"/>
  <c r="BS26" i="2"/>
  <c r="BP27" i="2"/>
  <c r="BQ27" i="2"/>
  <c r="BR27" i="2"/>
  <c r="BS27" i="2"/>
  <c r="BP28" i="2"/>
  <c r="BS28" i="2"/>
  <c r="BQ28" i="2"/>
  <c r="BR28" i="2"/>
  <c r="BP29" i="2"/>
  <c r="BQ29" i="2"/>
  <c r="BR29" i="2"/>
  <c r="BS29" i="2"/>
  <c r="BP30" i="2"/>
  <c r="BQ30" i="2"/>
  <c r="BR30" i="2"/>
  <c r="BS30" i="2"/>
  <c r="BP31" i="2"/>
  <c r="BQ31" i="2"/>
  <c r="BR31" i="2"/>
  <c r="BP32" i="2"/>
  <c r="BQ32" i="2"/>
  <c r="BR32" i="2"/>
  <c r="BP33" i="2"/>
  <c r="BQ33" i="2"/>
  <c r="BR33" i="2"/>
  <c r="BS33" i="2"/>
  <c r="BP35" i="2"/>
  <c r="BQ35" i="2"/>
  <c r="BR35" i="2"/>
  <c r="BP36" i="2"/>
  <c r="BQ36" i="2"/>
  <c r="BR36" i="2"/>
  <c r="BP37" i="2"/>
  <c r="BQ37" i="2"/>
  <c r="BR37" i="2"/>
  <c r="BP38" i="2"/>
  <c r="BQ38" i="2"/>
  <c r="BR38" i="2"/>
  <c r="BP39" i="2"/>
  <c r="BQ39" i="2"/>
  <c r="BR39" i="2"/>
  <c r="BP40" i="2"/>
  <c r="BQ40" i="2"/>
  <c r="BR40" i="2"/>
  <c r="BP41" i="2"/>
  <c r="BQ41" i="2"/>
  <c r="BR41" i="2"/>
  <c r="BP42" i="2"/>
  <c r="BQ42" i="2"/>
  <c r="BR42" i="2"/>
  <c r="BP43" i="2"/>
  <c r="BQ43" i="2"/>
  <c r="BR43" i="2"/>
  <c r="BP44" i="2"/>
  <c r="BQ44" i="2"/>
  <c r="BR44" i="2"/>
  <c r="BP45" i="2"/>
  <c r="BQ45" i="2"/>
  <c r="BR45" i="2"/>
  <c r="BP47" i="2"/>
  <c r="BQ47" i="2"/>
  <c r="BR47" i="2"/>
  <c r="BS47" i="2"/>
  <c r="BP48" i="2"/>
  <c r="BQ48" i="2"/>
  <c r="BR48" i="2"/>
  <c r="BP49" i="2"/>
  <c r="BQ49" i="2"/>
  <c r="BR49" i="2"/>
  <c r="BS49" i="2"/>
  <c r="BP50" i="2"/>
  <c r="BQ50" i="2"/>
  <c r="BR50" i="2"/>
  <c r="BS50" i="2"/>
  <c r="BP51" i="2"/>
  <c r="BQ51" i="2"/>
  <c r="BR51" i="2"/>
  <c r="BP52" i="2"/>
  <c r="BQ52" i="2"/>
  <c r="BR52" i="2"/>
  <c r="BP53" i="2"/>
  <c r="BQ53" i="2"/>
  <c r="BR53" i="2"/>
  <c r="BP54" i="2"/>
  <c r="BQ54" i="2"/>
  <c r="BR54" i="2"/>
  <c r="BS54" i="2"/>
  <c r="BP56" i="2"/>
  <c r="BQ56" i="2"/>
  <c r="BR56" i="2"/>
  <c r="BP57" i="2"/>
  <c r="BQ57" i="2"/>
  <c r="BR57" i="2"/>
  <c r="BP58" i="2"/>
  <c r="BQ58" i="2"/>
  <c r="BR58" i="2"/>
  <c r="BP59" i="2"/>
  <c r="BQ59" i="2"/>
  <c r="BR59" i="2"/>
  <c r="BP60" i="2"/>
  <c r="BQ60" i="2"/>
  <c r="BR60" i="2"/>
  <c r="BP61" i="2"/>
  <c r="BQ61" i="2"/>
  <c r="BR61" i="2"/>
  <c r="BP62" i="2"/>
  <c r="BQ62" i="2"/>
  <c r="BR62" i="2"/>
  <c r="BP63" i="2"/>
  <c r="BQ63" i="2"/>
  <c r="BR63" i="2"/>
  <c r="BP64" i="2"/>
  <c r="BQ64" i="2"/>
  <c r="BR64" i="2"/>
  <c r="BS64" i="2"/>
  <c r="BP65" i="2"/>
  <c r="BQ65" i="2"/>
  <c r="BR65" i="2"/>
  <c r="BS65" i="2"/>
  <c r="BP66" i="2"/>
  <c r="BQ66" i="2"/>
  <c r="BR66" i="2"/>
  <c r="BP68" i="2"/>
  <c r="BQ68" i="2"/>
  <c r="BR68" i="2"/>
  <c r="BS68" i="2"/>
  <c r="BP69" i="2"/>
  <c r="BQ69" i="2"/>
  <c r="BR69" i="2"/>
  <c r="BS69" i="2"/>
  <c r="BP70" i="2"/>
  <c r="BQ70" i="2"/>
  <c r="BR70" i="2"/>
  <c r="BP71" i="2"/>
  <c r="BQ71" i="2"/>
  <c r="BR71" i="2"/>
  <c r="BS71" i="2"/>
  <c r="BP72" i="2"/>
  <c r="BQ72" i="2"/>
  <c r="BR72" i="2"/>
  <c r="BP73" i="2"/>
  <c r="BQ73" i="2"/>
  <c r="BR73" i="2"/>
  <c r="BP74" i="2"/>
  <c r="BQ74" i="2"/>
  <c r="BR74" i="2"/>
  <c r="BP75" i="2"/>
  <c r="BQ75" i="2"/>
  <c r="BR75" i="2"/>
  <c r="BP77" i="2"/>
  <c r="BQ77" i="2"/>
  <c r="BR77" i="2"/>
  <c r="BP78" i="2"/>
  <c r="BQ78" i="2"/>
  <c r="BR78" i="2"/>
  <c r="BP79" i="2"/>
  <c r="BQ79" i="2"/>
  <c r="BR79" i="2"/>
  <c r="BP80" i="2"/>
  <c r="BQ80" i="2"/>
  <c r="BR80" i="2"/>
  <c r="BP81" i="2"/>
  <c r="BQ81" i="2"/>
  <c r="BR81" i="2"/>
  <c r="BP82" i="2"/>
  <c r="BQ82" i="2"/>
  <c r="BR82" i="2"/>
  <c r="BP83" i="2"/>
  <c r="BQ83" i="2"/>
  <c r="BR83" i="2"/>
  <c r="BP84" i="2"/>
  <c r="BQ84" i="2"/>
  <c r="BR84" i="2"/>
  <c r="BP85" i="2"/>
  <c r="BQ85" i="2"/>
  <c r="BR85" i="2"/>
  <c r="BP86" i="2"/>
  <c r="BQ86" i="2"/>
  <c r="BR86" i="2"/>
  <c r="BP87" i="2"/>
  <c r="BQ87" i="2"/>
  <c r="BR87" i="2"/>
  <c r="BP89" i="2"/>
  <c r="BQ89" i="2"/>
  <c r="BR89" i="2"/>
  <c r="BP90" i="2"/>
  <c r="BQ90" i="2"/>
  <c r="BR90" i="2"/>
  <c r="BP91" i="2"/>
  <c r="BQ91" i="2"/>
  <c r="BR91" i="2"/>
  <c r="BP92" i="2"/>
  <c r="BQ92" i="2"/>
  <c r="BR92" i="2"/>
  <c r="BS92" i="2"/>
  <c r="BP93" i="2"/>
  <c r="BQ93" i="2"/>
  <c r="BR93" i="2"/>
  <c r="BP94" i="2"/>
  <c r="BQ94" i="2"/>
  <c r="BR94" i="2"/>
  <c r="BP95" i="2"/>
  <c r="BQ95" i="2"/>
  <c r="BR95" i="2"/>
  <c r="BP96" i="2"/>
  <c r="BQ96" i="2"/>
  <c r="BR96" i="2"/>
  <c r="BP98" i="2"/>
  <c r="BQ98" i="2"/>
  <c r="BR98" i="2"/>
  <c r="BP99" i="2"/>
  <c r="BQ99" i="2"/>
  <c r="BR99" i="2"/>
  <c r="BP100" i="2"/>
  <c r="BQ100" i="2"/>
  <c r="BR100" i="2"/>
  <c r="BP101" i="2"/>
  <c r="BQ101" i="2"/>
  <c r="BR101" i="2"/>
  <c r="BP102" i="2"/>
  <c r="BQ102" i="2"/>
  <c r="BR102" i="2"/>
  <c r="BP103" i="2"/>
  <c r="BQ103" i="2"/>
  <c r="BR103" i="2"/>
  <c r="BP104" i="2"/>
  <c r="BQ104" i="2"/>
  <c r="BR104" i="2"/>
  <c r="BP105" i="2"/>
  <c r="BQ105" i="2"/>
  <c r="BR105" i="2"/>
  <c r="BP106" i="2"/>
  <c r="BQ106" i="2"/>
  <c r="BR106" i="2"/>
  <c r="BP107" i="2"/>
  <c r="BQ107" i="2"/>
  <c r="BR107" i="2"/>
  <c r="BP108" i="2"/>
  <c r="BQ108" i="2"/>
  <c r="BR108" i="2"/>
  <c r="BP110" i="2"/>
  <c r="BQ110" i="2"/>
  <c r="BR110" i="2"/>
  <c r="BS110" i="2"/>
  <c r="BP111" i="2"/>
  <c r="BQ111" i="2"/>
  <c r="BR111" i="2"/>
  <c r="BS111" i="2"/>
  <c r="BP112" i="2"/>
  <c r="BQ112" i="2"/>
  <c r="BR112" i="2"/>
  <c r="BP113" i="2"/>
  <c r="BQ113" i="2"/>
  <c r="BR113" i="2"/>
  <c r="BS113" i="2"/>
  <c r="BP114" i="2"/>
  <c r="BQ114" i="2"/>
  <c r="BR114" i="2"/>
  <c r="BP115" i="2"/>
  <c r="BQ115" i="2"/>
  <c r="BR115" i="2"/>
  <c r="BP116" i="2"/>
  <c r="BQ116" i="2"/>
  <c r="BR116" i="2"/>
  <c r="BP117" i="2"/>
  <c r="BQ117" i="2"/>
  <c r="BR117" i="2"/>
  <c r="BS117" i="2"/>
  <c r="BP119" i="2"/>
  <c r="BQ119" i="2"/>
  <c r="BR119" i="2"/>
  <c r="BP120" i="2"/>
  <c r="BQ120" i="2"/>
  <c r="BR120" i="2"/>
  <c r="BP121" i="2"/>
  <c r="BQ121" i="2"/>
  <c r="BR121" i="2"/>
  <c r="BP122" i="2"/>
  <c r="BQ122" i="2"/>
  <c r="BR122" i="2"/>
  <c r="BP123" i="2"/>
  <c r="BQ123" i="2"/>
  <c r="BR123" i="2"/>
  <c r="BP124" i="2"/>
  <c r="BQ124" i="2"/>
  <c r="BR124" i="2"/>
  <c r="BP125" i="2"/>
  <c r="BQ125" i="2"/>
  <c r="BR125" i="2"/>
  <c r="BP126" i="2"/>
  <c r="BQ126" i="2"/>
  <c r="BR126" i="2"/>
  <c r="BP127" i="2"/>
  <c r="BQ127" i="2"/>
  <c r="BR127" i="2"/>
  <c r="BP128" i="2"/>
  <c r="BQ128" i="2"/>
  <c r="BR128" i="2"/>
  <c r="BP129" i="2"/>
  <c r="BQ129" i="2"/>
  <c r="BR129" i="2"/>
  <c r="BP131" i="2"/>
  <c r="BQ131" i="2"/>
  <c r="BR131" i="2"/>
  <c r="BS131" i="2"/>
  <c r="BP132" i="2"/>
  <c r="BQ132" i="2"/>
  <c r="BR132" i="2"/>
  <c r="BS132" i="2"/>
  <c r="BP133" i="2"/>
  <c r="BQ133" i="2"/>
  <c r="BR133" i="2"/>
  <c r="BS133" i="2"/>
  <c r="BP134" i="2"/>
  <c r="BQ134" i="2"/>
  <c r="BR134" i="2"/>
  <c r="BP135" i="2"/>
  <c r="BQ135" i="2"/>
  <c r="BR135" i="2"/>
  <c r="BS135" i="2"/>
  <c r="BP136" i="2"/>
  <c r="BQ136" i="2"/>
  <c r="BR136" i="2"/>
  <c r="BS136" i="2"/>
  <c r="BP137" i="2"/>
  <c r="BQ137" i="2"/>
  <c r="BR137" i="2"/>
  <c r="BS137" i="2"/>
  <c r="BP138" i="2"/>
  <c r="BQ138" i="2"/>
  <c r="BR138" i="2"/>
  <c r="BP140" i="2"/>
  <c r="BQ140" i="2"/>
  <c r="BR140" i="2"/>
  <c r="BP141" i="2"/>
  <c r="BQ141" i="2"/>
  <c r="BR141" i="2"/>
  <c r="BP142" i="2"/>
  <c r="BQ142" i="2"/>
  <c r="BR142" i="2"/>
  <c r="BS142" i="2"/>
  <c r="BP143" i="2"/>
  <c r="BQ143" i="2"/>
  <c r="BR143" i="2"/>
  <c r="BS143" i="2"/>
  <c r="BP144" i="2"/>
  <c r="BQ144" i="2"/>
  <c r="BR144" i="2"/>
  <c r="BS144" i="2"/>
  <c r="BP145" i="2"/>
  <c r="BQ145" i="2"/>
  <c r="BR145" i="2"/>
  <c r="BS145" i="2"/>
  <c r="BP146" i="2"/>
  <c r="BQ146" i="2"/>
  <c r="BR146" i="2"/>
  <c r="BS146" i="2"/>
  <c r="BP147" i="2"/>
  <c r="BQ147" i="2"/>
  <c r="BR147" i="2"/>
  <c r="BS147" i="2"/>
  <c r="BP148" i="2"/>
  <c r="BQ148" i="2"/>
  <c r="BR148" i="2"/>
  <c r="BP149" i="2"/>
  <c r="BQ149" i="2"/>
  <c r="BR149" i="2"/>
  <c r="BP150" i="2"/>
  <c r="BQ150" i="2"/>
  <c r="BR150" i="2"/>
  <c r="BP152" i="2"/>
  <c r="BQ152" i="2"/>
  <c r="BR152" i="2"/>
  <c r="BS152" i="2"/>
  <c r="BP153" i="2"/>
  <c r="BQ153" i="2"/>
  <c r="BR153" i="2"/>
  <c r="BS153" i="2"/>
  <c r="BP154" i="2"/>
  <c r="BQ154" i="2"/>
  <c r="BR154" i="2"/>
  <c r="BS154" i="2"/>
  <c r="BP155" i="2"/>
  <c r="BQ155" i="2"/>
  <c r="BR155" i="2"/>
  <c r="BS155" i="2"/>
  <c r="BP156" i="2"/>
  <c r="BQ156" i="2"/>
  <c r="BR156" i="2"/>
  <c r="BS156" i="2"/>
  <c r="BP157" i="2"/>
  <c r="BQ157" i="2"/>
  <c r="BR157" i="2"/>
  <c r="BP158" i="2"/>
  <c r="BQ158" i="2"/>
  <c r="BR158" i="2"/>
  <c r="BP159" i="2"/>
  <c r="BQ159" i="2"/>
  <c r="BR159" i="2"/>
  <c r="BS159" i="2"/>
  <c r="BP161" i="2"/>
  <c r="BQ161" i="2"/>
  <c r="BR161" i="2"/>
  <c r="BP162" i="2"/>
  <c r="BQ162" i="2"/>
  <c r="BR162" i="2"/>
  <c r="BP163" i="2"/>
  <c r="BQ163" i="2"/>
  <c r="BR163" i="2"/>
  <c r="BP164" i="2"/>
  <c r="BQ164" i="2"/>
  <c r="BR164" i="2"/>
  <c r="BP165" i="2"/>
  <c r="BQ165" i="2"/>
  <c r="BR165" i="2"/>
  <c r="BP166" i="2"/>
  <c r="BQ166" i="2"/>
  <c r="BR166" i="2"/>
  <c r="BP167" i="2"/>
  <c r="BQ167" i="2"/>
  <c r="BR167" i="2"/>
  <c r="BP168" i="2"/>
  <c r="BQ168" i="2"/>
  <c r="BR168" i="2"/>
  <c r="BP169" i="2"/>
  <c r="BQ169" i="2"/>
  <c r="BR169" i="2"/>
  <c r="BP170" i="2"/>
  <c r="BQ170" i="2"/>
  <c r="BR170" i="2"/>
  <c r="BP171" i="2"/>
  <c r="BQ171" i="2"/>
  <c r="BR171" i="2"/>
  <c r="BP173" i="2"/>
  <c r="BQ173" i="2"/>
  <c r="BR173" i="2"/>
  <c r="BS173" i="2"/>
  <c r="BP174" i="2"/>
  <c r="BQ174" i="2"/>
  <c r="BR174" i="2"/>
  <c r="BS174" i="2"/>
  <c r="BP175" i="2"/>
  <c r="BQ175" i="2"/>
  <c r="BR175" i="2"/>
  <c r="BP176" i="2"/>
  <c r="BQ176" i="2"/>
  <c r="BR176" i="2"/>
  <c r="BS176" i="2"/>
  <c r="BP177" i="2"/>
  <c r="BQ177" i="2"/>
  <c r="BR177" i="2"/>
  <c r="BP178" i="2"/>
  <c r="BQ178" i="2"/>
  <c r="BR178" i="2"/>
  <c r="BP179" i="2"/>
  <c r="BQ179" i="2"/>
  <c r="BR179" i="2"/>
  <c r="BS179" i="2"/>
  <c r="BP180" i="2"/>
  <c r="BQ180" i="2"/>
  <c r="BR180" i="2"/>
  <c r="BP182" i="2"/>
  <c r="BQ182" i="2"/>
  <c r="BR182" i="2"/>
  <c r="BP183" i="2"/>
  <c r="BQ183" i="2"/>
  <c r="BR183" i="2"/>
  <c r="BP184" i="2"/>
  <c r="BQ184" i="2"/>
  <c r="BR184" i="2"/>
  <c r="BP185" i="2"/>
  <c r="BQ185" i="2"/>
  <c r="BR185" i="2"/>
  <c r="BP186" i="2"/>
  <c r="BQ186" i="2"/>
  <c r="BR186" i="2"/>
  <c r="BP187" i="2"/>
  <c r="BQ187" i="2"/>
  <c r="BR187" i="2"/>
  <c r="BP188" i="2"/>
  <c r="BQ188" i="2"/>
  <c r="BR188" i="2"/>
  <c r="BP189" i="2"/>
  <c r="BQ189" i="2"/>
  <c r="BR189" i="2"/>
  <c r="BP190" i="2"/>
  <c r="BQ190" i="2"/>
  <c r="BR190" i="2"/>
  <c r="BP191" i="2"/>
  <c r="BQ191" i="2"/>
  <c r="BR191" i="2"/>
  <c r="BP192" i="2"/>
  <c r="BQ192" i="2"/>
  <c r="BR192" i="2"/>
  <c r="BP194" i="2"/>
  <c r="BQ194" i="2"/>
  <c r="BR194" i="2"/>
  <c r="BS194" i="2"/>
  <c r="BP195" i="2"/>
  <c r="BQ195" i="2"/>
  <c r="BR195" i="2"/>
  <c r="BS195" i="2"/>
  <c r="BP196" i="2"/>
  <c r="BQ196" i="2"/>
  <c r="BR196" i="2"/>
  <c r="BS196" i="2"/>
  <c r="BP197" i="2"/>
  <c r="BQ197" i="2"/>
  <c r="BR197" i="2"/>
  <c r="BS197" i="2"/>
  <c r="BP198" i="2"/>
  <c r="BQ198" i="2"/>
  <c r="BR198" i="2"/>
  <c r="BS198" i="2"/>
  <c r="BP199" i="2"/>
  <c r="BQ199" i="2"/>
  <c r="BR199" i="2"/>
  <c r="BP200" i="2"/>
  <c r="BQ200" i="2"/>
  <c r="BR200" i="2"/>
  <c r="BP201" i="2"/>
  <c r="BQ201" i="2"/>
  <c r="BR201" i="2"/>
  <c r="BS201" i="2"/>
  <c r="BP203" i="2"/>
  <c r="BQ203" i="2"/>
  <c r="BR203" i="2"/>
  <c r="BP204" i="2"/>
  <c r="BQ204" i="2"/>
  <c r="BR204" i="2"/>
  <c r="BP205" i="2"/>
  <c r="BQ205" i="2"/>
  <c r="BR205" i="2"/>
  <c r="BP206" i="2"/>
  <c r="BQ206" i="2"/>
  <c r="BR206" i="2"/>
  <c r="BP207" i="2"/>
  <c r="BQ207" i="2"/>
  <c r="BR207" i="2"/>
  <c r="BP208" i="2"/>
  <c r="BQ208" i="2"/>
  <c r="BR208" i="2"/>
  <c r="BP209" i="2"/>
  <c r="BQ209" i="2"/>
  <c r="BR209" i="2"/>
  <c r="BP210" i="2"/>
  <c r="BQ210" i="2"/>
  <c r="BR210" i="2"/>
  <c r="BP211" i="2"/>
  <c r="BQ211" i="2"/>
  <c r="BR211" i="2"/>
  <c r="BP212" i="2"/>
  <c r="BQ212" i="2"/>
  <c r="BR212" i="2"/>
  <c r="BP213" i="2"/>
  <c r="BQ213" i="2"/>
  <c r="BR213" i="2"/>
  <c r="BP215" i="2"/>
  <c r="BS215" i="2" s="1"/>
  <c r="BQ215" i="2"/>
  <c r="BR215" i="2"/>
  <c r="BP216" i="2"/>
  <c r="BQ216" i="2"/>
  <c r="BR216" i="2"/>
  <c r="BS216" i="2"/>
  <c r="BP217" i="2"/>
  <c r="BS217" i="2"/>
  <c r="BQ217" i="2"/>
  <c r="BR217" i="2"/>
  <c r="BP218" i="2"/>
  <c r="BQ218" i="2"/>
  <c r="BR218" i="2"/>
  <c r="BS218" i="2"/>
  <c r="BP219" i="2"/>
  <c r="BQ219" i="2"/>
  <c r="BR219" i="2"/>
  <c r="BP220" i="2"/>
  <c r="BQ220" i="2"/>
  <c r="BR220" i="2"/>
  <c r="BP221" i="2"/>
  <c r="BQ221" i="2"/>
  <c r="BR221" i="2"/>
  <c r="BP222" i="2"/>
  <c r="BS222" i="2" s="1"/>
  <c r="BQ222" i="2"/>
  <c r="BR222" i="2"/>
  <c r="BP224" i="2"/>
  <c r="BQ224" i="2"/>
  <c r="BR224" i="2"/>
  <c r="BP225" i="2"/>
  <c r="BQ225" i="2"/>
  <c r="BR225" i="2"/>
  <c r="BP226" i="2"/>
  <c r="BQ226" i="2"/>
  <c r="BR226" i="2"/>
  <c r="BP227" i="2"/>
  <c r="BQ227" i="2"/>
  <c r="BR227" i="2"/>
  <c r="BP228" i="2"/>
  <c r="BQ228" i="2"/>
  <c r="BR228" i="2"/>
  <c r="BP229" i="2"/>
  <c r="BQ229" i="2"/>
  <c r="BR229" i="2"/>
  <c r="BP230" i="2"/>
  <c r="BQ230" i="2"/>
  <c r="BR230" i="2"/>
  <c r="BP231" i="2"/>
  <c r="BQ231" i="2"/>
  <c r="BR231" i="2"/>
  <c r="BP232" i="2"/>
  <c r="BQ232" i="2"/>
  <c r="BR232" i="2"/>
  <c r="BP233" i="2"/>
  <c r="BQ233" i="2"/>
  <c r="BR233" i="2"/>
  <c r="BP234" i="2"/>
  <c r="BQ234" i="2"/>
  <c r="BR234" i="2"/>
  <c r="BP236" i="2"/>
  <c r="BQ236" i="2"/>
  <c r="BR236" i="2"/>
  <c r="BS236" i="2"/>
  <c r="BP237" i="2"/>
  <c r="BQ237" i="2"/>
  <c r="BR237" i="2"/>
  <c r="BS237" i="2"/>
  <c r="BP238" i="2"/>
  <c r="BS238" i="2"/>
  <c r="BQ238" i="2"/>
  <c r="BR238" i="2"/>
  <c r="BP239" i="2"/>
  <c r="BQ239" i="2"/>
  <c r="BR239" i="2"/>
  <c r="BS239" i="2"/>
  <c r="BP240" i="2"/>
  <c r="BQ240" i="2"/>
  <c r="BR240" i="2"/>
  <c r="BS240" i="2"/>
  <c r="BP241" i="2"/>
  <c r="BQ241" i="2"/>
  <c r="BR241" i="2"/>
  <c r="BP242" i="2"/>
  <c r="BQ242" i="2"/>
  <c r="BR242" i="2"/>
  <c r="BP243" i="2"/>
  <c r="BQ243" i="2"/>
  <c r="BR243" i="2"/>
  <c r="BS243" i="2"/>
  <c r="BP245" i="2"/>
  <c r="BQ245" i="2"/>
  <c r="BR245" i="2"/>
  <c r="BP246" i="2"/>
  <c r="BQ246" i="2"/>
  <c r="BR246" i="2"/>
  <c r="BP247" i="2"/>
  <c r="BQ247" i="2"/>
  <c r="BR247" i="2"/>
  <c r="BP248" i="2"/>
  <c r="BQ248" i="2"/>
  <c r="BR248" i="2"/>
  <c r="BP249" i="2"/>
  <c r="BQ249" i="2"/>
  <c r="BR249" i="2"/>
  <c r="BP250" i="2"/>
  <c r="BQ250" i="2"/>
  <c r="BR250" i="2"/>
  <c r="BP251" i="2"/>
  <c r="BQ251" i="2"/>
  <c r="BR251" i="2"/>
  <c r="BP252" i="2"/>
  <c r="BQ252" i="2"/>
  <c r="BR252" i="2"/>
  <c r="BP253" i="2"/>
  <c r="BQ253" i="2"/>
  <c r="BR253" i="2"/>
  <c r="BP254" i="2"/>
  <c r="BQ254" i="2"/>
  <c r="BR254" i="2"/>
  <c r="BP255" i="2"/>
  <c r="BQ255" i="2"/>
  <c r="BR255" i="2"/>
  <c r="BP278" i="2"/>
  <c r="BQ278" i="2"/>
  <c r="BR278" i="2"/>
  <c r="BS278" i="2"/>
  <c r="BP279" i="2"/>
  <c r="BQ279" i="2"/>
  <c r="BR279" i="2"/>
  <c r="BS279" i="2"/>
  <c r="BP280" i="2"/>
  <c r="BQ280" i="2"/>
  <c r="BR280" i="2"/>
  <c r="BS280" i="2"/>
  <c r="BP281" i="2"/>
  <c r="BQ281" i="2"/>
  <c r="BR281" i="2"/>
  <c r="BS281" i="2"/>
  <c r="BP282" i="2"/>
  <c r="BQ282" i="2"/>
  <c r="BR282" i="2"/>
  <c r="BP283" i="2"/>
  <c r="BQ283" i="2"/>
  <c r="BR283" i="2"/>
  <c r="BP284" i="2"/>
  <c r="BQ284" i="2"/>
  <c r="BR284" i="2"/>
  <c r="BP285" i="2"/>
  <c r="BQ285" i="2"/>
  <c r="BR285" i="2"/>
  <c r="BS285" i="2"/>
  <c r="BP287" i="2"/>
  <c r="BQ287" i="2"/>
  <c r="BR287" i="2"/>
  <c r="BP288" i="2"/>
  <c r="BQ288" i="2"/>
  <c r="BR288" i="2"/>
  <c r="BP289" i="2"/>
  <c r="BQ289" i="2"/>
  <c r="BR289" i="2"/>
  <c r="BP290" i="2"/>
  <c r="BQ290" i="2"/>
  <c r="BR290" i="2"/>
  <c r="BP291" i="2"/>
  <c r="BQ291" i="2"/>
  <c r="BR291" i="2"/>
  <c r="BP292" i="2"/>
  <c r="BQ292" i="2"/>
  <c r="BR292" i="2"/>
  <c r="BP293" i="2"/>
  <c r="BQ293" i="2"/>
  <c r="BR293" i="2"/>
  <c r="BP294" i="2"/>
  <c r="BQ294" i="2"/>
  <c r="BR294" i="2"/>
  <c r="BP295" i="2"/>
  <c r="BQ295" i="2"/>
  <c r="BR295" i="2"/>
  <c r="BP296" i="2"/>
  <c r="BQ296" i="2"/>
  <c r="BR296" i="2"/>
  <c r="BP297" i="2"/>
  <c r="BQ297" i="2"/>
  <c r="BR297" i="2"/>
  <c r="BP299" i="2"/>
  <c r="BQ299" i="2"/>
  <c r="BR299" i="2"/>
  <c r="BS299" i="2"/>
  <c r="BP300" i="2"/>
  <c r="BQ300" i="2"/>
  <c r="BR300" i="2"/>
  <c r="BS300" i="2"/>
  <c r="BP301" i="2"/>
  <c r="BQ301" i="2"/>
  <c r="BR301" i="2"/>
  <c r="BS301" i="2"/>
  <c r="BP302" i="2"/>
  <c r="BQ302" i="2"/>
  <c r="BR302" i="2"/>
  <c r="BS302" i="2"/>
  <c r="BP303" i="2"/>
  <c r="BQ303" i="2"/>
  <c r="BR303" i="2"/>
  <c r="BS303" i="2"/>
  <c r="BP304" i="2"/>
  <c r="BQ304" i="2"/>
  <c r="BR304" i="2"/>
  <c r="BS304" i="2"/>
  <c r="BP305" i="2"/>
  <c r="BS305" i="2"/>
  <c r="BQ305" i="2"/>
  <c r="BR305" i="2"/>
  <c r="BP306" i="2"/>
  <c r="BQ306" i="2"/>
  <c r="BR306" i="2"/>
  <c r="BS306" i="2"/>
  <c r="BP308" i="2"/>
  <c r="BQ308" i="2"/>
  <c r="BR308" i="2"/>
  <c r="BP309" i="2"/>
  <c r="BQ309" i="2"/>
  <c r="BR309" i="2"/>
  <c r="BP310" i="2"/>
  <c r="BQ310" i="2"/>
  <c r="BR310" i="2"/>
  <c r="BP311" i="2"/>
  <c r="BQ311" i="2"/>
  <c r="BR311" i="2"/>
  <c r="BP312" i="2"/>
  <c r="BQ312" i="2"/>
  <c r="BR312" i="2"/>
  <c r="BP313" i="2"/>
  <c r="BQ313" i="2"/>
  <c r="BR313" i="2"/>
  <c r="BP314" i="2"/>
  <c r="BQ314" i="2"/>
  <c r="BR314" i="2"/>
  <c r="BP315" i="2"/>
  <c r="BQ315" i="2"/>
  <c r="BR315" i="2"/>
  <c r="BP316" i="2"/>
  <c r="BQ316" i="2"/>
  <c r="BR316" i="2"/>
  <c r="BP317" i="2"/>
  <c r="BQ317" i="2"/>
  <c r="BR317" i="2"/>
  <c r="BP318" i="2"/>
  <c r="BQ318" i="2"/>
  <c r="BR318" i="2"/>
  <c r="BP320" i="2"/>
  <c r="BQ320" i="2"/>
  <c r="BR320" i="2"/>
  <c r="BS320" i="2"/>
  <c r="BP321" i="2"/>
  <c r="BQ321" i="2"/>
  <c r="BR321" i="2"/>
  <c r="BS321" i="2"/>
  <c r="BP322" i="2"/>
  <c r="BQ322" i="2"/>
  <c r="BR322" i="2"/>
  <c r="BS322" i="2"/>
  <c r="BP323" i="2"/>
  <c r="BQ323" i="2"/>
  <c r="BR323" i="2"/>
  <c r="BS323" i="2"/>
  <c r="BP324" i="2"/>
  <c r="BQ324" i="2"/>
  <c r="BR324" i="2"/>
  <c r="BP325" i="2"/>
  <c r="BQ325" i="2"/>
  <c r="BR325" i="2"/>
  <c r="BP326" i="2"/>
  <c r="BQ326" i="2"/>
  <c r="BR326" i="2"/>
  <c r="BS326" i="2"/>
  <c r="BP327" i="2"/>
  <c r="BQ327" i="2"/>
  <c r="BR327" i="2"/>
  <c r="BS327" i="2"/>
  <c r="BP329" i="2"/>
  <c r="BQ329" i="2"/>
  <c r="BR329" i="2"/>
  <c r="BP330" i="2"/>
  <c r="BQ330" i="2"/>
  <c r="BR330" i="2"/>
  <c r="BP331" i="2"/>
  <c r="BQ331" i="2"/>
  <c r="BR331" i="2"/>
  <c r="BP332" i="2"/>
  <c r="BQ332" i="2"/>
  <c r="BR332" i="2"/>
  <c r="BP333" i="2"/>
  <c r="BQ333" i="2"/>
  <c r="BR333" i="2"/>
  <c r="BP334" i="2"/>
  <c r="BQ334" i="2"/>
  <c r="BR334" i="2"/>
  <c r="BP335" i="2"/>
  <c r="BQ335" i="2"/>
  <c r="BR335" i="2"/>
  <c r="BP336" i="2"/>
  <c r="BQ336" i="2"/>
  <c r="BR336" i="2"/>
  <c r="BP337" i="2"/>
  <c r="BQ337" i="2"/>
  <c r="BR337" i="2"/>
  <c r="BP338" i="2"/>
  <c r="BQ338" i="2"/>
  <c r="BR338" i="2"/>
  <c r="BP339" i="2"/>
  <c r="BQ339" i="2"/>
  <c r="BR339" i="2"/>
  <c r="BP341" i="2"/>
  <c r="BQ341" i="2"/>
  <c r="BR341" i="2"/>
  <c r="BP342" i="2"/>
  <c r="BQ342" i="2"/>
  <c r="BR342" i="2"/>
  <c r="BS342" i="2"/>
  <c r="BP343" i="2"/>
  <c r="BQ343" i="2"/>
  <c r="BR343" i="2"/>
  <c r="BP344" i="2"/>
  <c r="BQ344" i="2"/>
  <c r="BR344" i="2"/>
  <c r="BS344" i="2"/>
  <c r="BP345" i="2"/>
  <c r="BQ345" i="2"/>
  <c r="BR345" i="2"/>
  <c r="BP346" i="2"/>
  <c r="BQ346" i="2"/>
  <c r="BR346" i="2"/>
  <c r="BP347" i="2"/>
  <c r="BQ347" i="2"/>
  <c r="BR347" i="2"/>
  <c r="BP348" i="2"/>
  <c r="BQ348" i="2"/>
  <c r="BR348" i="2"/>
  <c r="BP350" i="2"/>
  <c r="BQ350" i="2"/>
  <c r="BR350" i="2"/>
  <c r="BP351" i="2"/>
  <c r="BQ351" i="2"/>
  <c r="BR351" i="2"/>
  <c r="BP352" i="2"/>
  <c r="BQ352" i="2"/>
  <c r="BR352" i="2"/>
  <c r="BP353" i="2"/>
  <c r="BQ353" i="2"/>
  <c r="BR353" i="2"/>
  <c r="BP354" i="2"/>
  <c r="BQ354" i="2"/>
  <c r="BR354" i="2"/>
  <c r="BP355" i="2"/>
  <c r="BQ355" i="2"/>
  <c r="BR355" i="2"/>
  <c r="BP356" i="2"/>
  <c r="BQ356" i="2"/>
  <c r="BR356" i="2"/>
  <c r="BP357" i="2"/>
  <c r="BQ357" i="2"/>
  <c r="BR357" i="2"/>
  <c r="BP358" i="2"/>
  <c r="BQ358" i="2"/>
  <c r="BR358" i="2"/>
  <c r="BP359" i="2"/>
  <c r="BQ359" i="2"/>
  <c r="BR359" i="2"/>
  <c r="BP360" i="2"/>
  <c r="BQ360" i="2"/>
  <c r="BR360" i="2"/>
  <c r="BP362" i="2"/>
  <c r="BQ362" i="2"/>
  <c r="BR362" i="2"/>
  <c r="BS362" i="2"/>
  <c r="BP363" i="2"/>
  <c r="BQ363" i="2"/>
  <c r="BR363" i="2"/>
  <c r="BS363" i="2"/>
  <c r="BP364" i="2"/>
  <c r="BQ364" i="2"/>
  <c r="BR364" i="2"/>
  <c r="BS364" i="2"/>
  <c r="BP365" i="2"/>
  <c r="BQ365" i="2"/>
  <c r="BR365" i="2"/>
  <c r="BS365" i="2"/>
  <c r="BP366" i="2"/>
  <c r="BQ366" i="2"/>
  <c r="BR366" i="2"/>
  <c r="BS366" i="2"/>
  <c r="BP367" i="2"/>
  <c r="BQ367" i="2"/>
  <c r="BR367" i="2"/>
  <c r="BS367" i="2"/>
  <c r="BP368" i="2"/>
  <c r="BQ368" i="2"/>
  <c r="BR368" i="2"/>
  <c r="BS368" i="2"/>
  <c r="BP369" i="2"/>
  <c r="BQ369" i="2"/>
  <c r="BR369" i="2"/>
  <c r="BS369" i="2"/>
  <c r="BP371" i="2"/>
  <c r="BQ371" i="2"/>
  <c r="BR371" i="2"/>
  <c r="BP372" i="2"/>
  <c r="BQ372" i="2"/>
  <c r="BR372" i="2"/>
  <c r="BP373" i="2"/>
  <c r="BQ373" i="2"/>
  <c r="BR373" i="2"/>
  <c r="BP374" i="2"/>
  <c r="BQ374" i="2"/>
  <c r="BR374" i="2"/>
  <c r="BP375" i="2"/>
  <c r="BQ375" i="2"/>
  <c r="BR375" i="2"/>
  <c r="BP376" i="2"/>
  <c r="BQ376" i="2"/>
  <c r="BR376" i="2"/>
  <c r="BP377" i="2"/>
  <c r="BQ377" i="2"/>
  <c r="BR377" i="2"/>
  <c r="BP378" i="2"/>
  <c r="BQ378" i="2"/>
  <c r="BR378" i="2"/>
  <c r="BP379" i="2"/>
  <c r="BQ379" i="2"/>
  <c r="BR379" i="2"/>
  <c r="BP380" i="2"/>
  <c r="BQ380" i="2"/>
  <c r="BR380" i="2"/>
  <c r="BP381" i="2"/>
  <c r="BQ381" i="2"/>
  <c r="BR381" i="2"/>
  <c r="BP10" i="2"/>
  <c r="BQ10" i="2"/>
  <c r="BR10" i="2"/>
  <c r="BP11" i="2"/>
  <c r="BQ11" i="2"/>
  <c r="BR11" i="2"/>
  <c r="BP12" i="2"/>
  <c r="BQ12" i="2"/>
  <c r="BR12" i="2"/>
  <c r="BR9" i="2"/>
  <c r="BQ9" i="2"/>
  <c r="BP9" i="2"/>
  <c r="BR8" i="2"/>
  <c r="BQ8" i="2"/>
  <c r="BP8" i="2"/>
  <c r="BR7" i="2"/>
  <c r="BQ7" i="2"/>
  <c r="BP7" i="2"/>
  <c r="BR6" i="2"/>
  <c r="BQ6" i="2"/>
  <c r="BP6" i="2"/>
  <c r="BS6" i="2" s="1"/>
  <c r="BR5" i="2"/>
  <c r="BQ5" i="2"/>
  <c r="BP5" i="2"/>
  <c r="BS5" i="2" s="1"/>
  <c r="N193" i="2"/>
  <c r="O193" i="2"/>
  <c r="N202" i="2"/>
  <c r="O202" i="2"/>
  <c r="P202" i="2"/>
  <c r="J221" i="7"/>
  <c r="G7" i="7"/>
  <c r="O7" i="7" s="1"/>
  <c r="M32" i="7" s="1"/>
  <c r="F7" i="7"/>
  <c r="N32" i="7" s="1"/>
  <c r="E7" i="7"/>
  <c r="M7" i="7" s="1"/>
  <c r="O32" i="7" s="1"/>
  <c r="L8" i="7"/>
  <c r="K8" i="7"/>
  <c r="J8" i="7"/>
  <c r="E385" i="7"/>
  <c r="I385" i="7" s="1"/>
  <c r="E384" i="7"/>
  <c r="I384" i="7" s="1"/>
  <c r="E383" i="7"/>
  <c r="I383" i="7" s="1"/>
  <c r="E382" i="7"/>
  <c r="I382" i="7" s="1"/>
  <c r="E381" i="7"/>
  <c r="I381" i="7" s="1"/>
  <c r="E380" i="7"/>
  <c r="I380" i="7" s="1"/>
  <c r="E379" i="7"/>
  <c r="I379" i="7" s="1"/>
  <c r="E378" i="7"/>
  <c r="I378" i="7" s="1"/>
  <c r="E377" i="7"/>
  <c r="I377" i="7" s="1"/>
  <c r="E376" i="7"/>
  <c r="I376" i="7" s="1"/>
  <c r="E375" i="7"/>
  <c r="I375" i="7" s="1"/>
  <c r="E364" i="7"/>
  <c r="I364" i="7" s="1"/>
  <c r="E363" i="7"/>
  <c r="I363" i="7" s="1"/>
  <c r="E362" i="7"/>
  <c r="I362" i="7" s="1"/>
  <c r="E361" i="7"/>
  <c r="I361" i="7" s="1"/>
  <c r="E360" i="7"/>
  <c r="I360" i="7" s="1"/>
  <c r="E359" i="7"/>
  <c r="I359" i="7" s="1"/>
  <c r="E358" i="7"/>
  <c r="I358" i="7" s="1"/>
  <c r="E357" i="7"/>
  <c r="I357" i="7" s="1"/>
  <c r="E356" i="7"/>
  <c r="I356" i="7" s="1"/>
  <c r="E355" i="7"/>
  <c r="I355" i="7" s="1"/>
  <c r="E354" i="7"/>
  <c r="I354" i="7" s="1"/>
  <c r="E352" i="7"/>
  <c r="I352" i="7" s="1"/>
  <c r="E351" i="7"/>
  <c r="I351" i="7" s="1"/>
  <c r="E350" i="7"/>
  <c r="I350" i="7" s="1"/>
  <c r="E349" i="7"/>
  <c r="I349" i="7" s="1"/>
  <c r="E347" i="7"/>
  <c r="I347" i="7" s="1"/>
  <c r="E345" i="7"/>
  <c r="I345" i="7" s="1"/>
  <c r="E343" i="7"/>
  <c r="I343" i="7" s="1"/>
  <c r="E342" i="7"/>
  <c r="I342" i="7" s="1"/>
  <c r="E341" i="7"/>
  <c r="I341" i="7" s="1"/>
  <c r="E340" i="7"/>
  <c r="I340" i="7" s="1"/>
  <c r="E339" i="7"/>
  <c r="I339" i="7" s="1"/>
  <c r="E338" i="7"/>
  <c r="I338" i="7" s="1"/>
  <c r="E337" i="7"/>
  <c r="I337" i="7" s="1"/>
  <c r="E336" i="7"/>
  <c r="I336" i="7" s="1"/>
  <c r="E335" i="7"/>
  <c r="I335" i="7" s="1"/>
  <c r="E334" i="7"/>
  <c r="I334" i="7" s="1"/>
  <c r="E333" i="7"/>
  <c r="I333" i="7" s="1"/>
  <c r="E329" i="7"/>
  <c r="I329" i="7" s="1"/>
  <c r="E328" i="7"/>
  <c r="I328" i="7" s="1"/>
  <c r="E322" i="7"/>
  <c r="I322" i="7" s="1"/>
  <c r="E321" i="7"/>
  <c r="I321" i="7" s="1"/>
  <c r="E320" i="7"/>
  <c r="I320" i="7" s="1"/>
  <c r="E319" i="7"/>
  <c r="I319" i="7" s="1"/>
  <c r="E318" i="7"/>
  <c r="I318" i="7" s="1"/>
  <c r="E317" i="7"/>
  <c r="I317" i="7" s="1"/>
  <c r="E316" i="7"/>
  <c r="I316" i="7" s="1"/>
  <c r="E315" i="7"/>
  <c r="I315" i="7" s="1"/>
  <c r="E314" i="7"/>
  <c r="I314" i="7" s="1"/>
  <c r="E313" i="7"/>
  <c r="I313" i="7" s="1"/>
  <c r="E312" i="7"/>
  <c r="I312" i="7" s="1"/>
  <c r="E301" i="7"/>
  <c r="I301" i="7" s="1"/>
  <c r="E300" i="7"/>
  <c r="I300" i="7" s="1"/>
  <c r="E299" i="7"/>
  <c r="I299" i="7" s="1"/>
  <c r="E298" i="7"/>
  <c r="I298" i="7" s="1"/>
  <c r="E297" i="7"/>
  <c r="I297" i="7" s="1"/>
  <c r="E296" i="7"/>
  <c r="I296" i="7" s="1"/>
  <c r="E295" i="7"/>
  <c r="I295" i="7" s="1"/>
  <c r="E294" i="7"/>
  <c r="I294" i="7" s="1"/>
  <c r="E293" i="7"/>
  <c r="I293" i="7" s="1"/>
  <c r="E292" i="7"/>
  <c r="I292" i="7" s="1"/>
  <c r="E288" i="7"/>
  <c r="I288" i="7" s="1"/>
  <c r="E287" i="7"/>
  <c r="I287" i="7" s="1"/>
  <c r="E286" i="7"/>
  <c r="I286" i="7" s="1"/>
  <c r="E259" i="7"/>
  <c r="I259" i="7" s="1"/>
  <c r="E258" i="7"/>
  <c r="I258" i="7" s="1"/>
  <c r="E257" i="7"/>
  <c r="I257" i="7" s="1"/>
  <c r="E256" i="7"/>
  <c r="I256" i="7" s="1"/>
  <c r="E255" i="7"/>
  <c r="I255" i="7" s="1"/>
  <c r="E254" i="7"/>
  <c r="I254" i="7" s="1"/>
  <c r="E253" i="7"/>
  <c r="I253" i="7" s="1"/>
  <c r="E252" i="7"/>
  <c r="I252" i="7" s="1"/>
  <c r="E251" i="7"/>
  <c r="I251" i="7" s="1"/>
  <c r="E250" i="7"/>
  <c r="I250" i="7" s="1"/>
  <c r="E249" i="7"/>
  <c r="I249" i="7" s="1"/>
  <c r="E246" i="7"/>
  <c r="I246" i="7" s="1"/>
  <c r="E245" i="7"/>
  <c r="I245" i="7" s="1"/>
  <c r="E238" i="7"/>
  <c r="I238" i="7" s="1"/>
  <c r="E237" i="7"/>
  <c r="I237" i="7" s="1"/>
  <c r="E236" i="7"/>
  <c r="I236" i="7" s="1"/>
  <c r="E235" i="7"/>
  <c r="I235" i="7" s="1"/>
  <c r="E234" i="7"/>
  <c r="I234" i="7" s="1"/>
  <c r="E233" i="7"/>
  <c r="I233" i="7" s="1"/>
  <c r="E232" i="7"/>
  <c r="I232" i="7" s="1"/>
  <c r="E231" i="7"/>
  <c r="I231" i="7" s="1"/>
  <c r="E230" i="7"/>
  <c r="I230" i="7" s="1"/>
  <c r="E229" i="7"/>
  <c r="I229" i="7" s="1"/>
  <c r="E228" i="7"/>
  <c r="I228" i="7" s="1"/>
  <c r="E225" i="7"/>
  <c r="I225" i="7" s="1"/>
  <c r="E224" i="7"/>
  <c r="I224" i="7" s="1"/>
  <c r="E223" i="7"/>
  <c r="I223" i="7" s="1"/>
  <c r="E217" i="7"/>
  <c r="I217" i="7" s="1"/>
  <c r="E216" i="7"/>
  <c r="I216" i="7" s="1"/>
  <c r="E215" i="7"/>
  <c r="I215" i="7" s="1"/>
  <c r="E214" i="7"/>
  <c r="I214" i="7" s="1"/>
  <c r="E213" i="7"/>
  <c r="I213" i="7" s="1"/>
  <c r="E212" i="7"/>
  <c r="I212" i="7" s="1"/>
  <c r="E211" i="7"/>
  <c r="I211" i="7" s="1"/>
  <c r="E210" i="7"/>
  <c r="I210" i="7" s="1"/>
  <c r="E209" i="7"/>
  <c r="I209" i="7" s="1"/>
  <c r="E208" i="7"/>
  <c r="I208" i="7" s="1"/>
  <c r="E207" i="7"/>
  <c r="I207" i="7" s="1"/>
  <c r="E204" i="7"/>
  <c r="I204" i="7" s="1"/>
  <c r="E203" i="7"/>
  <c r="I203" i="7" s="1"/>
  <c r="E196" i="7"/>
  <c r="I196" i="7" s="1"/>
  <c r="E195" i="7"/>
  <c r="I195" i="7" s="1"/>
  <c r="E194" i="7"/>
  <c r="I194" i="7" s="1"/>
  <c r="E193" i="7"/>
  <c r="I193" i="7" s="1"/>
  <c r="E192" i="7"/>
  <c r="I192" i="7" s="1"/>
  <c r="E191" i="7"/>
  <c r="I191" i="7" s="1"/>
  <c r="E190" i="7"/>
  <c r="I190" i="7" s="1"/>
  <c r="E189" i="7"/>
  <c r="I189" i="7" s="1"/>
  <c r="E188" i="7"/>
  <c r="I188" i="7" s="1"/>
  <c r="E187" i="7"/>
  <c r="I187" i="7" s="1"/>
  <c r="E186" i="7"/>
  <c r="I186" i="7" s="1"/>
  <c r="E182" i="7"/>
  <c r="I182" i="7" s="1"/>
  <c r="E181" i="7"/>
  <c r="I181" i="7" s="1"/>
  <c r="E179" i="7"/>
  <c r="I179" i="7" s="1"/>
  <c r="E175" i="7"/>
  <c r="I175" i="7" s="1"/>
  <c r="E174" i="7"/>
  <c r="I174" i="7" s="1"/>
  <c r="E173" i="7"/>
  <c r="I173" i="7" s="1"/>
  <c r="E172" i="7"/>
  <c r="I172" i="7" s="1"/>
  <c r="E171" i="7"/>
  <c r="I171" i="7" s="1"/>
  <c r="E170" i="7"/>
  <c r="I170" i="7" s="1"/>
  <c r="E169" i="7"/>
  <c r="I169" i="7" s="1"/>
  <c r="E168" i="7"/>
  <c r="I168" i="7" s="1"/>
  <c r="E167" i="7"/>
  <c r="I167" i="7" s="1"/>
  <c r="E166" i="7"/>
  <c r="I166" i="7" s="1"/>
  <c r="E165" i="7"/>
  <c r="I165" i="7" s="1"/>
  <c r="E162" i="7"/>
  <c r="I162" i="7" s="1"/>
  <c r="E161" i="7"/>
  <c r="I161" i="7" s="1"/>
  <c r="E154" i="7"/>
  <c r="I154" i="7" s="1"/>
  <c r="E153" i="7"/>
  <c r="I153" i="7" s="1"/>
  <c r="E152" i="7"/>
  <c r="I152" i="7" s="1"/>
  <c r="E145" i="7"/>
  <c r="I145" i="7" s="1"/>
  <c r="E144" i="7"/>
  <c r="I144" i="7" s="1"/>
  <c r="E142" i="7"/>
  <c r="I142" i="7" s="1"/>
  <c r="E138" i="7"/>
  <c r="I138" i="7" s="1"/>
  <c r="E133" i="7"/>
  <c r="I133" i="7" s="1"/>
  <c r="E132" i="7"/>
  <c r="I132" i="7" s="1"/>
  <c r="E131" i="7"/>
  <c r="I131" i="7" s="1"/>
  <c r="E130" i="7"/>
  <c r="I130" i="7" s="1"/>
  <c r="E129" i="7"/>
  <c r="I129" i="7" s="1"/>
  <c r="E128" i="7"/>
  <c r="I128" i="7" s="1"/>
  <c r="E127" i="7"/>
  <c r="I127" i="7" s="1"/>
  <c r="E126" i="7"/>
  <c r="I126" i="7" s="1"/>
  <c r="E125" i="7"/>
  <c r="I125" i="7" s="1"/>
  <c r="E124" i="7"/>
  <c r="I124" i="7" s="1"/>
  <c r="E123" i="7"/>
  <c r="I123" i="7" s="1"/>
  <c r="E120" i="7"/>
  <c r="I120" i="7" s="1"/>
  <c r="E119" i="7"/>
  <c r="I119" i="7" s="1"/>
  <c r="E118" i="7"/>
  <c r="I118" i="7" s="1"/>
  <c r="E116" i="7"/>
  <c r="I116" i="7" s="1"/>
  <c r="E112" i="7"/>
  <c r="I112" i="7" s="1"/>
  <c r="E111" i="7"/>
  <c r="I111" i="7" s="1"/>
  <c r="E110" i="7"/>
  <c r="I110" i="7" s="1"/>
  <c r="E109" i="7"/>
  <c r="I109" i="7" s="1"/>
  <c r="E108" i="7"/>
  <c r="I108" i="7" s="1"/>
  <c r="E107" i="7"/>
  <c r="I107" i="7" s="1"/>
  <c r="E106" i="7"/>
  <c r="I106" i="7" s="1"/>
  <c r="E105" i="7"/>
  <c r="I105" i="7" s="1"/>
  <c r="E104" i="7"/>
  <c r="I104" i="7" s="1"/>
  <c r="E103" i="7"/>
  <c r="I103" i="7" s="1"/>
  <c r="E102" i="7"/>
  <c r="I102" i="7" s="1"/>
  <c r="E100" i="7"/>
  <c r="I100" i="7" s="1"/>
  <c r="E99" i="7"/>
  <c r="I99" i="7" s="1"/>
  <c r="E98" i="7"/>
  <c r="I98" i="7" s="1"/>
  <c r="E97" i="7"/>
  <c r="I97" i="7" s="1"/>
  <c r="E95" i="7"/>
  <c r="I95" i="7" s="1"/>
  <c r="E94" i="7"/>
  <c r="I94" i="7" s="1"/>
  <c r="E93" i="7"/>
  <c r="I93" i="7" s="1"/>
  <c r="E91" i="7"/>
  <c r="I91" i="7" s="1"/>
  <c r="E90" i="7"/>
  <c r="I90" i="7" s="1"/>
  <c r="E89" i="7"/>
  <c r="I89" i="7" s="1"/>
  <c r="E88" i="7"/>
  <c r="I88" i="7" s="1"/>
  <c r="E87" i="7"/>
  <c r="I87" i="7" s="1"/>
  <c r="E86" i="7"/>
  <c r="I86" i="7" s="1"/>
  <c r="E85" i="7"/>
  <c r="I85" i="7" s="1"/>
  <c r="E84" i="7"/>
  <c r="I84" i="7" s="1"/>
  <c r="E83" i="7"/>
  <c r="I83" i="7" s="1"/>
  <c r="E82" i="7"/>
  <c r="I82" i="7" s="1"/>
  <c r="E81" i="7"/>
  <c r="I81" i="7" s="1"/>
  <c r="E79" i="7"/>
  <c r="I79" i="7" s="1"/>
  <c r="E78" i="7"/>
  <c r="I78" i="7" s="1"/>
  <c r="E77" i="7"/>
  <c r="I77" i="7" s="1"/>
  <c r="E76" i="7"/>
  <c r="I76" i="7" s="1"/>
  <c r="E74" i="7"/>
  <c r="I74" i="7" s="1"/>
  <c r="E70" i="7"/>
  <c r="I70" i="7" s="1"/>
  <c r="E67" i="7"/>
  <c r="I67" i="7" s="1"/>
  <c r="E66" i="7"/>
  <c r="I66" i="7" s="1"/>
  <c r="E65" i="7"/>
  <c r="I65" i="7" s="1"/>
  <c r="E64" i="7"/>
  <c r="I64" i="7" s="1"/>
  <c r="E63" i="7"/>
  <c r="I63" i="7" s="1"/>
  <c r="E62" i="7"/>
  <c r="I62" i="7" s="1"/>
  <c r="E61" i="7"/>
  <c r="I61" i="7" s="1"/>
  <c r="E60" i="7"/>
  <c r="I60" i="7" s="1"/>
  <c r="E57" i="7"/>
  <c r="I57" i="7" s="1"/>
  <c r="E56" i="7"/>
  <c r="I56" i="7" s="1"/>
  <c r="E55" i="7"/>
  <c r="I55" i="7" s="1"/>
  <c r="E52" i="7"/>
  <c r="I52" i="7" s="1"/>
  <c r="E49" i="7"/>
  <c r="I49" i="7" s="1"/>
  <c r="E48" i="7"/>
  <c r="I48" i="7" s="1"/>
  <c r="E47" i="7"/>
  <c r="I47" i="7" s="1"/>
  <c r="E46" i="7"/>
  <c r="I46" i="7" s="1"/>
  <c r="E45" i="7"/>
  <c r="I45" i="7" s="1"/>
  <c r="E44" i="7"/>
  <c r="I44" i="7" s="1"/>
  <c r="E43" i="7"/>
  <c r="I43" i="7" s="1"/>
  <c r="E42" i="7"/>
  <c r="I42" i="7" s="1"/>
  <c r="E41" i="7"/>
  <c r="I41" i="7" s="1"/>
  <c r="E40" i="7"/>
  <c r="I40" i="7" s="1"/>
  <c r="E39" i="7"/>
  <c r="I39" i="7" s="1"/>
  <c r="E36" i="7"/>
  <c r="I36" i="7" s="1"/>
  <c r="E35" i="7"/>
  <c r="I35" i="7" s="1"/>
  <c r="E12" i="7"/>
  <c r="I12" i="7" s="1"/>
  <c r="E13" i="7"/>
  <c r="I13" i="7" s="1"/>
  <c r="E14" i="7"/>
  <c r="I14" i="7" s="1"/>
  <c r="E15" i="7"/>
  <c r="I15" i="7" s="1"/>
  <c r="E16" i="7"/>
  <c r="I16" i="7" s="1"/>
  <c r="E18" i="7"/>
  <c r="I18" i="7" s="1"/>
  <c r="E19" i="7"/>
  <c r="I19" i="7" s="1"/>
  <c r="E20" i="7"/>
  <c r="I20" i="7" s="1"/>
  <c r="E21" i="7"/>
  <c r="I21" i="7" s="1"/>
  <c r="E22" i="7"/>
  <c r="I22" i="7" s="1"/>
  <c r="E23" i="7"/>
  <c r="I23" i="7" s="1"/>
  <c r="E24" i="7"/>
  <c r="I24" i="7" s="1"/>
  <c r="E25" i="7"/>
  <c r="I25" i="7" s="1"/>
  <c r="E26" i="7"/>
  <c r="I26" i="7" s="1"/>
  <c r="E27" i="7"/>
  <c r="I27" i="7" s="1"/>
  <c r="E28" i="7"/>
  <c r="I28" i="7" s="1"/>
  <c r="AB181" i="2"/>
  <c r="Z13" i="2"/>
  <c r="W97" i="2"/>
  <c r="T340" i="2"/>
  <c r="T349" i="2"/>
  <c r="BM370" i="2"/>
  <c r="BN370" i="2"/>
  <c r="BN361" i="2"/>
  <c r="BM361" i="2"/>
  <c r="BM349" i="2"/>
  <c r="BN349" i="2"/>
  <c r="BM340" i="2"/>
  <c r="BN340" i="2"/>
  <c r="BM328" i="2"/>
  <c r="BN328" i="2"/>
  <c r="BM307" i="2"/>
  <c r="BN307" i="2"/>
  <c r="BM298" i="2"/>
  <c r="BN298" i="2"/>
  <c r="BM286" i="2"/>
  <c r="BN286" i="2"/>
  <c r="BM277" i="2"/>
  <c r="BN277" i="2"/>
  <c r="BM244" i="2"/>
  <c r="BN244" i="2"/>
  <c r="BM235" i="2"/>
  <c r="BN235" i="2"/>
  <c r="BM223" i="2"/>
  <c r="BN223" i="2"/>
  <c r="BM214" i="2"/>
  <c r="BN214" i="2"/>
  <c r="BM202" i="2"/>
  <c r="BN202" i="2"/>
  <c r="BM193" i="2"/>
  <c r="BN193" i="2"/>
  <c r="BM181" i="2"/>
  <c r="BN181" i="2"/>
  <c r="BM172" i="2"/>
  <c r="BN172" i="2"/>
  <c r="BM160" i="2"/>
  <c r="BN160" i="2"/>
  <c r="BM151" i="2"/>
  <c r="BN151" i="2"/>
  <c r="BM139" i="2"/>
  <c r="BN139" i="2"/>
  <c r="BM130" i="2"/>
  <c r="BN130" i="2"/>
  <c r="BM118" i="2"/>
  <c r="BN118" i="2"/>
  <c r="BM109" i="2"/>
  <c r="BN109" i="2"/>
  <c r="BL88" i="2"/>
  <c r="BM88" i="2"/>
  <c r="BN88" i="2"/>
  <c r="BM97" i="2"/>
  <c r="BN97" i="2"/>
  <c r="BN76" i="2"/>
  <c r="BM76" i="2"/>
  <c r="BM67" i="2"/>
  <c r="BN67" i="2"/>
  <c r="BM55" i="2"/>
  <c r="BN55" i="2"/>
  <c r="BM46" i="2"/>
  <c r="BN46" i="2"/>
  <c r="BM34" i="2"/>
  <c r="BN34" i="2"/>
  <c r="BM25" i="2"/>
  <c r="BN25" i="2"/>
  <c r="BM13" i="2"/>
  <c r="BN13" i="2"/>
  <c r="BN4" i="2"/>
  <c r="BM4" i="2"/>
  <c r="AJ370" i="2"/>
  <c r="AJ244" i="2"/>
  <c r="AJ97" i="2"/>
  <c r="AJ13" i="2"/>
  <c r="AI286" i="2"/>
  <c r="AI97" i="2"/>
  <c r="AH286" i="2"/>
  <c r="AH97" i="2"/>
  <c r="AH34" i="2"/>
  <c r="AH13" i="2"/>
  <c r="AG97" i="2"/>
  <c r="AF244" i="2"/>
  <c r="AF97" i="2"/>
  <c r="AE370" i="2"/>
  <c r="AE244" i="2"/>
  <c r="AE139" i="2"/>
  <c r="J1" i="2"/>
  <c r="J332" i="2" s="1"/>
  <c r="K2" i="2"/>
  <c r="K3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K6" i="2"/>
  <c r="E13" i="1" s="1"/>
  <c r="K7" i="2"/>
  <c r="E14" i="1" s="1"/>
  <c r="K8" i="2"/>
  <c r="E15" i="1" s="1"/>
  <c r="K9" i="2"/>
  <c r="E16" i="1" s="1"/>
  <c r="K10" i="2"/>
  <c r="E17" i="1" s="1"/>
  <c r="K11" i="2"/>
  <c r="E18" i="1" s="1"/>
  <c r="K12" i="2"/>
  <c r="E19" i="1" s="1"/>
  <c r="N13" i="2"/>
  <c r="O13" i="2"/>
  <c r="P13" i="2"/>
  <c r="Q13" i="2"/>
  <c r="R13" i="2"/>
  <c r="S13" i="2"/>
  <c r="T13" i="2"/>
  <c r="U13" i="2"/>
  <c r="V13" i="2"/>
  <c r="W13" i="2"/>
  <c r="X13" i="2"/>
  <c r="Y13" i="2"/>
  <c r="AA13" i="2"/>
  <c r="AB13" i="2"/>
  <c r="AC13" i="2"/>
  <c r="AD13" i="2"/>
  <c r="AE13" i="2"/>
  <c r="AF13" i="2"/>
  <c r="AG13" i="2"/>
  <c r="AI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K14" i="2"/>
  <c r="E21" i="1" s="1"/>
  <c r="K15" i="2"/>
  <c r="E22" i="1" s="1"/>
  <c r="K16" i="2"/>
  <c r="E23" i="1" s="1"/>
  <c r="K17" i="2"/>
  <c r="E24" i="1" s="1"/>
  <c r="K18" i="2"/>
  <c r="E25" i="1" s="1"/>
  <c r="K19" i="2"/>
  <c r="E26" i="1" s="1"/>
  <c r="K20" i="2"/>
  <c r="E27" i="1" s="1"/>
  <c r="K21" i="2"/>
  <c r="E28" i="1" s="1"/>
  <c r="K22" i="2"/>
  <c r="E29" i="1" s="1"/>
  <c r="K23" i="2"/>
  <c r="E30" i="1" s="1"/>
  <c r="K24" i="2"/>
  <c r="E31" i="1" s="1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K26" i="2"/>
  <c r="F12" i="1" s="1"/>
  <c r="K27" i="2"/>
  <c r="F13" i="1" s="1"/>
  <c r="K28" i="2"/>
  <c r="F14" i="1" s="1"/>
  <c r="K29" i="2"/>
  <c r="F15" i="1" s="1"/>
  <c r="K30" i="2"/>
  <c r="F16" i="1" s="1"/>
  <c r="K31" i="2"/>
  <c r="F17" i="1" s="1"/>
  <c r="K32" i="2"/>
  <c r="F18" i="1" s="1"/>
  <c r="K33" i="2"/>
  <c r="F19" i="1" s="1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K35" i="2"/>
  <c r="F21" i="1" s="1"/>
  <c r="K36" i="2"/>
  <c r="F22" i="1" s="1"/>
  <c r="K37" i="2"/>
  <c r="F23" i="1" s="1"/>
  <c r="K38" i="2"/>
  <c r="F24" i="1" s="1"/>
  <c r="K39" i="2"/>
  <c r="F25" i="1" s="1"/>
  <c r="K40" i="2"/>
  <c r="F26" i="1" s="1"/>
  <c r="K41" i="2"/>
  <c r="F27" i="1" s="1"/>
  <c r="K42" i="2"/>
  <c r="F28" i="1" s="1"/>
  <c r="K43" i="2"/>
  <c r="F29" i="1" s="1"/>
  <c r="K44" i="2"/>
  <c r="F30" i="1" s="1"/>
  <c r="K45" i="2"/>
  <c r="F31" i="1" s="1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K47" i="2"/>
  <c r="G12" i="1" s="1"/>
  <c r="K48" i="2"/>
  <c r="G13" i="1" s="1"/>
  <c r="K49" i="2"/>
  <c r="G14" i="1" s="1"/>
  <c r="K50" i="2"/>
  <c r="G15" i="1" s="1"/>
  <c r="K51" i="2"/>
  <c r="G16" i="1" s="1"/>
  <c r="K52" i="2"/>
  <c r="G17" i="1" s="1"/>
  <c r="K53" i="2"/>
  <c r="G18" i="1" s="1"/>
  <c r="K54" i="2"/>
  <c r="G19" i="1" s="1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K56" i="2"/>
  <c r="G21" i="1" s="1"/>
  <c r="K57" i="2"/>
  <c r="G22" i="1" s="1"/>
  <c r="K58" i="2"/>
  <c r="G23" i="1" s="1"/>
  <c r="K59" i="2"/>
  <c r="G24" i="1" s="1"/>
  <c r="K60" i="2"/>
  <c r="G25" i="1" s="1"/>
  <c r="K61" i="2"/>
  <c r="G26" i="1" s="1"/>
  <c r="K62" i="2"/>
  <c r="G27" i="1" s="1"/>
  <c r="K63" i="2"/>
  <c r="G28" i="1" s="1"/>
  <c r="K64" i="2"/>
  <c r="G29" i="1" s="1"/>
  <c r="K65" i="2"/>
  <c r="G30" i="1" s="1"/>
  <c r="K66" i="2"/>
  <c r="G31" i="1" s="1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K68" i="2"/>
  <c r="H12" i="1" s="1"/>
  <c r="K69" i="2"/>
  <c r="H13" i="1" s="1"/>
  <c r="K70" i="2"/>
  <c r="H14" i="1" s="1"/>
  <c r="K71" i="2"/>
  <c r="H15" i="1" s="1"/>
  <c r="K72" i="2"/>
  <c r="H16" i="1" s="1"/>
  <c r="K73" i="2"/>
  <c r="H17" i="1" s="1"/>
  <c r="K74" i="2"/>
  <c r="H18" i="1" s="1"/>
  <c r="K75" i="2"/>
  <c r="H19" i="1" s="1"/>
  <c r="N76" i="2"/>
  <c r="O76" i="2"/>
  <c r="P76" i="2"/>
  <c r="Q76" i="2"/>
  <c r="R76" i="2"/>
  <c r="S76" i="2"/>
  <c r="T76" i="2"/>
  <c r="U76" i="2"/>
  <c r="V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L76" i="2"/>
  <c r="K77" i="2"/>
  <c r="H21" i="1" s="1"/>
  <c r="K78" i="2"/>
  <c r="H22" i="1" s="1"/>
  <c r="K79" i="2"/>
  <c r="H23" i="1" s="1"/>
  <c r="K80" i="2"/>
  <c r="H24" i="1" s="1"/>
  <c r="K81" i="2"/>
  <c r="H25" i="1" s="1"/>
  <c r="K82" i="2"/>
  <c r="H26" i="1" s="1"/>
  <c r="K83" i="2"/>
  <c r="H27" i="1" s="1"/>
  <c r="K84" i="2"/>
  <c r="H28" i="1" s="1"/>
  <c r="K85" i="2"/>
  <c r="H29" i="1" s="1"/>
  <c r="K86" i="2"/>
  <c r="H30" i="1" s="1"/>
  <c r="K87" i="2"/>
  <c r="H31" i="1" s="1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K89" i="2"/>
  <c r="I12" i="1" s="1"/>
  <c r="K90" i="2"/>
  <c r="I13" i="1" s="1"/>
  <c r="K91" i="2"/>
  <c r="I14" i="1" s="1"/>
  <c r="K92" i="2"/>
  <c r="I15" i="1" s="1"/>
  <c r="K93" i="2"/>
  <c r="I16" i="1" s="1"/>
  <c r="K94" i="2"/>
  <c r="I17" i="1" s="1"/>
  <c r="K95" i="2"/>
  <c r="I18" i="1" s="1"/>
  <c r="K96" i="2"/>
  <c r="I19" i="1" s="1"/>
  <c r="N97" i="2"/>
  <c r="O97" i="2"/>
  <c r="P97" i="2"/>
  <c r="Q97" i="2"/>
  <c r="R97" i="2"/>
  <c r="S97" i="2"/>
  <c r="T97" i="2"/>
  <c r="U97" i="2"/>
  <c r="V97" i="2"/>
  <c r="X97" i="2"/>
  <c r="Y97" i="2"/>
  <c r="Z97" i="2"/>
  <c r="AA97" i="2"/>
  <c r="AB97" i="2"/>
  <c r="AC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K98" i="2"/>
  <c r="I21" i="1" s="1"/>
  <c r="K99" i="2"/>
  <c r="I22" i="1" s="1"/>
  <c r="K100" i="2"/>
  <c r="I23" i="1" s="1"/>
  <c r="K101" i="2"/>
  <c r="I24" i="1" s="1"/>
  <c r="K102" i="2"/>
  <c r="I25" i="1" s="1"/>
  <c r="K103" i="2"/>
  <c r="I26" i="1" s="1"/>
  <c r="K104" i="2"/>
  <c r="I27" i="1" s="1"/>
  <c r="K105" i="2"/>
  <c r="I28" i="1" s="1"/>
  <c r="K106" i="2"/>
  <c r="I29" i="1" s="1"/>
  <c r="K107" i="2"/>
  <c r="I30" i="1" s="1"/>
  <c r="K108" i="2"/>
  <c r="I31" i="1" s="1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K110" i="2"/>
  <c r="J12" i="1" s="1"/>
  <c r="K111" i="2"/>
  <c r="J13" i="1" s="1"/>
  <c r="K112" i="2"/>
  <c r="J14" i="1" s="1"/>
  <c r="K113" i="2"/>
  <c r="J15" i="1" s="1"/>
  <c r="K114" i="2"/>
  <c r="J16" i="1" s="1"/>
  <c r="K115" i="2"/>
  <c r="J17" i="1" s="1"/>
  <c r="K116" i="2"/>
  <c r="J18" i="1" s="1"/>
  <c r="K117" i="2"/>
  <c r="J19" i="1" s="1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K119" i="2"/>
  <c r="J21" i="1" s="1"/>
  <c r="K120" i="2"/>
  <c r="J22" i="1" s="1"/>
  <c r="K121" i="2"/>
  <c r="J23" i="1" s="1"/>
  <c r="K122" i="2"/>
  <c r="J24" i="1" s="1"/>
  <c r="K123" i="2"/>
  <c r="J25" i="1" s="1"/>
  <c r="K124" i="2"/>
  <c r="J26" i="1" s="1"/>
  <c r="K125" i="2"/>
  <c r="J27" i="1" s="1"/>
  <c r="K126" i="2"/>
  <c r="J28" i="1" s="1"/>
  <c r="K127" i="2"/>
  <c r="J29" i="1" s="1"/>
  <c r="K128" i="2"/>
  <c r="J30" i="1" s="1"/>
  <c r="K129" i="2"/>
  <c r="J31" i="1" s="1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K131" i="2"/>
  <c r="K12" i="1" s="1"/>
  <c r="K132" i="2"/>
  <c r="K13" i="1" s="1"/>
  <c r="K133" i="2"/>
  <c r="K14" i="1" s="1"/>
  <c r="K134" i="2"/>
  <c r="K15" i="1" s="1"/>
  <c r="K135" i="2"/>
  <c r="K16" i="1" s="1"/>
  <c r="K136" i="2"/>
  <c r="K17" i="1" s="1"/>
  <c r="K137" i="2"/>
  <c r="K18" i="1" s="1"/>
  <c r="K138" i="2"/>
  <c r="K19" i="1" s="1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K140" i="2"/>
  <c r="K21" i="1" s="1"/>
  <c r="K141" i="2"/>
  <c r="K22" i="1" s="1"/>
  <c r="K142" i="2"/>
  <c r="K23" i="1" s="1"/>
  <c r="K143" i="2"/>
  <c r="K24" i="1" s="1"/>
  <c r="K144" i="2"/>
  <c r="K25" i="1" s="1"/>
  <c r="K145" i="2"/>
  <c r="K26" i="1" s="1"/>
  <c r="K146" i="2"/>
  <c r="K27" i="1" s="1"/>
  <c r="K147" i="2"/>
  <c r="K28" i="1" s="1"/>
  <c r="K148" i="2"/>
  <c r="K29" i="1" s="1"/>
  <c r="K149" i="2"/>
  <c r="K30" i="1" s="1"/>
  <c r="K150" i="2"/>
  <c r="K31" i="1" s="1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BF151" i="2"/>
  <c r="BG151" i="2"/>
  <c r="BH151" i="2"/>
  <c r="BI151" i="2"/>
  <c r="BJ151" i="2"/>
  <c r="BK151" i="2"/>
  <c r="BL151" i="2"/>
  <c r="K152" i="2"/>
  <c r="L12" i="1" s="1"/>
  <c r="K153" i="2"/>
  <c r="L13" i="1" s="1"/>
  <c r="K154" i="2"/>
  <c r="L14" i="1" s="1"/>
  <c r="K155" i="2"/>
  <c r="L15" i="1" s="1"/>
  <c r="K156" i="2"/>
  <c r="L16" i="1" s="1"/>
  <c r="K157" i="2"/>
  <c r="L17" i="1" s="1"/>
  <c r="K158" i="2"/>
  <c r="L18" i="1" s="1"/>
  <c r="K159" i="2"/>
  <c r="L19" i="1" s="1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BF160" i="2"/>
  <c r="BG160" i="2"/>
  <c r="BH160" i="2"/>
  <c r="BI160" i="2"/>
  <c r="BJ160" i="2"/>
  <c r="BK160" i="2"/>
  <c r="BL160" i="2"/>
  <c r="K161" i="2"/>
  <c r="L21" i="1" s="1"/>
  <c r="K162" i="2"/>
  <c r="L22" i="1" s="1"/>
  <c r="K163" i="2"/>
  <c r="L23" i="1" s="1"/>
  <c r="K164" i="2"/>
  <c r="L24" i="1" s="1"/>
  <c r="K165" i="2"/>
  <c r="L25" i="1" s="1"/>
  <c r="K166" i="2"/>
  <c r="L26" i="1" s="1"/>
  <c r="K167" i="2"/>
  <c r="L27" i="1" s="1"/>
  <c r="K168" i="2"/>
  <c r="L28" i="1" s="1"/>
  <c r="K169" i="2"/>
  <c r="L29" i="1" s="1"/>
  <c r="K170" i="2"/>
  <c r="L30" i="1" s="1"/>
  <c r="K171" i="2"/>
  <c r="L31" i="1" s="1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AL172" i="2"/>
  <c r="AM172" i="2"/>
  <c r="AN172" i="2"/>
  <c r="AO172" i="2"/>
  <c r="AP172" i="2"/>
  <c r="AQ172" i="2"/>
  <c r="AR172" i="2"/>
  <c r="AS172" i="2"/>
  <c r="AT172" i="2"/>
  <c r="AU172" i="2"/>
  <c r="AV172" i="2"/>
  <c r="AW172" i="2"/>
  <c r="AX172" i="2"/>
  <c r="AY172" i="2"/>
  <c r="AZ172" i="2"/>
  <c r="BA172" i="2"/>
  <c r="BB172" i="2"/>
  <c r="BC172" i="2"/>
  <c r="BD172" i="2"/>
  <c r="BE172" i="2"/>
  <c r="BF172" i="2"/>
  <c r="BG172" i="2"/>
  <c r="BH172" i="2"/>
  <c r="BI172" i="2"/>
  <c r="BJ172" i="2"/>
  <c r="BK172" i="2"/>
  <c r="BL172" i="2"/>
  <c r="K173" i="2"/>
  <c r="M12" i="1" s="1"/>
  <c r="K174" i="2"/>
  <c r="M13" i="1" s="1"/>
  <c r="K175" i="2"/>
  <c r="M14" i="1" s="1"/>
  <c r="K176" i="2"/>
  <c r="M15" i="1" s="1"/>
  <c r="K177" i="2"/>
  <c r="M16" i="1" s="1"/>
  <c r="K178" i="2"/>
  <c r="M17" i="1" s="1"/>
  <c r="K179" i="2"/>
  <c r="M18" i="1" s="1"/>
  <c r="K180" i="2"/>
  <c r="M19" i="1" s="1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AP181" i="2"/>
  <c r="AQ181" i="2"/>
  <c r="AR181" i="2"/>
  <c r="AS181" i="2"/>
  <c r="AT181" i="2"/>
  <c r="AU181" i="2"/>
  <c r="AV181" i="2"/>
  <c r="AW181" i="2"/>
  <c r="AX181" i="2"/>
  <c r="AY181" i="2"/>
  <c r="AZ181" i="2"/>
  <c r="BA181" i="2"/>
  <c r="BB181" i="2"/>
  <c r="BD181" i="2"/>
  <c r="BE181" i="2"/>
  <c r="BF181" i="2"/>
  <c r="BG181" i="2"/>
  <c r="BH181" i="2"/>
  <c r="BI181" i="2"/>
  <c r="BJ181" i="2"/>
  <c r="BK181" i="2"/>
  <c r="BL181" i="2"/>
  <c r="K182" i="2"/>
  <c r="M21" i="1" s="1"/>
  <c r="K183" i="2"/>
  <c r="M22" i="1" s="1"/>
  <c r="K184" i="2"/>
  <c r="M23" i="1" s="1"/>
  <c r="K185" i="2"/>
  <c r="M24" i="1" s="1"/>
  <c r="K186" i="2"/>
  <c r="M25" i="1" s="1"/>
  <c r="K187" i="2"/>
  <c r="M26" i="1" s="1"/>
  <c r="K188" i="2"/>
  <c r="M27" i="1" s="1"/>
  <c r="K189" i="2"/>
  <c r="M28" i="1" s="1"/>
  <c r="K190" i="2"/>
  <c r="M29" i="1" s="1"/>
  <c r="K191" i="2"/>
  <c r="M30" i="1" s="1"/>
  <c r="K192" i="2"/>
  <c r="M31" i="1" s="1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AL193" i="2"/>
  <c r="AM193" i="2"/>
  <c r="AN193" i="2"/>
  <c r="AO193" i="2"/>
  <c r="AP193" i="2"/>
  <c r="AQ193" i="2"/>
  <c r="AR193" i="2"/>
  <c r="AS193" i="2"/>
  <c r="AT193" i="2"/>
  <c r="AU193" i="2"/>
  <c r="AV193" i="2"/>
  <c r="AW193" i="2"/>
  <c r="AX193" i="2"/>
  <c r="AY193" i="2"/>
  <c r="AZ193" i="2"/>
  <c r="BA193" i="2"/>
  <c r="BB193" i="2"/>
  <c r="BC193" i="2"/>
  <c r="BD193" i="2"/>
  <c r="BE193" i="2"/>
  <c r="BF193" i="2"/>
  <c r="BG193" i="2"/>
  <c r="BH193" i="2"/>
  <c r="BI193" i="2"/>
  <c r="BJ193" i="2"/>
  <c r="BK193" i="2"/>
  <c r="BL193" i="2"/>
  <c r="K194" i="2"/>
  <c r="N12" i="1" s="1"/>
  <c r="K195" i="2"/>
  <c r="N13" i="1" s="1"/>
  <c r="K196" i="2"/>
  <c r="N14" i="1" s="1"/>
  <c r="K197" i="2"/>
  <c r="N15" i="1" s="1"/>
  <c r="K198" i="2"/>
  <c r="N16" i="1" s="1"/>
  <c r="K199" i="2"/>
  <c r="N17" i="1" s="1"/>
  <c r="K200" i="2"/>
  <c r="N18" i="1" s="1"/>
  <c r="K201" i="2"/>
  <c r="N19" i="1" s="1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K203" i="2"/>
  <c r="N21" i="1" s="1"/>
  <c r="K204" i="2"/>
  <c r="N22" i="1" s="1"/>
  <c r="K205" i="2"/>
  <c r="N23" i="1" s="1"/>
  <c r="K206" i="2"/>
  <c r="N24" i="1" s="1"/>
  <c r="K207" i="2"/>
  <c r="N25" i="1" s="1"/>
  <c r="K208" i="2"/>
  <c r="N26" i="1" s="1"/>
  <c r="K209" i="2"/>
  <c r="N27" i="1" s="1"/>
  <c r="K210" i="2"/>
  <c r="N28" i="1" s="1"/>
  <c r="K211" i="2"/>
  <c r="N29" i="1" s="1"/>
  <c r="K212" i="2"/>
  <c r="N30" i="1" s="1"/>
  <c r="K213" i="2"/>
  <c r="N31" i="1" s="1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AL214" i="2"/>
  <c r="AM214" i="2"/>
  <c r="AN214" i="2"/>
  <c r="AO214" i="2"/>
  <c r="AP214" i="2"/>
  <c r="AQ214" i="2"/>
  <c r="AR214" i="2"/>
  <c r="AS214" i="2"/>
  <c r="AT214" i="2"/>
  <c r="AU214" i="2"/>
  <c r="AV214" i="2"/>
  <c r="AW214" i="2"/>
  <c r="AX214" i="2"/>
  <c r="AY214" i="2"/>
  <c r="AZ214" i="2"/>
  <c r="BA214" i="2"/>
  <c r="BB214" i="2"/>
  <c r="BC214" i="2"/>
  <c r="BD214" i="2"/>
  <c r="BE214" i="2"/>
  <c r="BF214" i="2"/>
  <c r="BG214" i="2"/>
  <c r="BH214" i="2"/>
  <c r="BI214" i="2"/>
  <c r="BJ214" i="2"/>
  <c r="BK214" i="2"/>
  <c r="BL214" i="2"/>
  <c r="K215" i="2"/>
  <c r="O12" i="1" s="1"/>
  <c r="K216" i="2"/>
  <c r="O13" i="1" s="1"/>
  <c r="K217" i="2"/>
  <c r="O14" i="1" s="1"/>
  <c r="K218" i="2"/>
  <c r="O15" i="1" s="1"/>
  <c r="K219" i="2"/>
  <c r="O16" i="1" s="1"/>
  <c r="K220" i="2"/>
  <c r="O17" i="1" s="1"/>
  <c r="K221" i="2"/>
  <c r="O18" i="1" s="1"/>
  <c r="K222" i="2"/>
  <c r="O19" i="1" s="1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AL223" i="2"/>
  <c r="AM223" i="2"/>
  <c r="AN223" i="2"/>
  <c r="AO223" i="2"/>
  <c r="AP223" i="2"/>
  <c r="AQ223" i="2"/>
  <c r="AR223" i="2"/>
  <c r="AS223" i="2"/>
  <c r="AT223" i="2"/>
  <c r="AU223" i="2"/>
  <c r="AV223" i="2"/>
  <c r="AW223" i="2"/>
  <c r="AX223" i="2"/>
  <c r="AY223" i="2"/>
  <c r="AZ223" i="2"/>
  <c r="BA223" i="2"/>
  <c r="BB223" i="2"/>
  <c r="BC223" i="2"/>
  <c r="BD223" i="2"/>
  <c r="BE223" i="2"/>
  <c r="BF223" i="2"/>
  <c r="BG223" i="2"/>
  <c r="BH223" i="2"/>
  <c r="BI223" i="2"/>
  <c r="BJ223" i="2"/>
  <c r="BK223" i="2"/>
  <c r="BL223" i="2"/>
  <c r="K224" i="2"/>
  <c r="O21" i="1" s="1"/>
  <c r="K225" i="2"/>
  <c r="O22" i="1" s="1"/>
  <c r="K226" i="2"/>
  <c r="O23" i="1" s="1"/>
  <c r="K227" i="2"/>
  <c r="O24" i="1" s="1"/>
  <c r="K228" i="2"/>
  <c r="O25" i="1" s="1"/>
  <c r="K229" i="2"/>
  <c r="O26" i="1" s="1"/>
  <c r="K230" i="2"/>
  <c r="O27" i="1" s="1"/>
  <c r="K231" i="2"/>
  <c r="O28" i="1" s="1"/>
  <c r="K232" i="2"/>
  <c r="O29" i="1" s="1"/>
  <c r="K233" i="2"/>
  <c r="O30" i="1" s="1"/>
  <c r="K234" i="2"/>
  <c r="O31" i="1" s="1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AL235" i="2"/>
  <c r="AM235" i="2"/>
  <c r="AN235" i="2"/>
  <c r="AO235" i="2"/>
  <c r="AP235" i="2"/>
  <c r="AQ235" i="2"/>
  <c r="AR235" i="2"/>
  <c r="AS235" i="2"/>
  <c r="AT235" i="2"/>
  <c r="AU235" i="2"/>
  <c r="AV235" i="2"/>
  <c r="AW235" i="2"/>
  <c r="AX235" i="2"/>
  <c r="AY235" i="2"/>
  <c r="AZ235" i="2"/>
  <c r="BA235" i="2"/>
  <c r="BB235" i="2"/>
  <c r="BC235" i="2"/>
  <c r="BD235" i="2"/>
  <c r="BE235" i="2"/>
  <c r="BF235" i="2"/>
  <c r="BG235" i="2"/>
  <c r="BH235" i="2"/>
  <c r="BI235" i="2"/>
  <c r="BJ235" i="2"/>
  <c r="BK235" i="2"/>
  <c r="BL235" i="2"/>
  <c r="K236" i="2"/>
  <c r="P12" i="1" s="1"/>
  <c r="K237" i="2"/>
  <c r="P13" i="1" s="1"/>
  <c r="K238" i="2"/>
  <c r="P14" i="1" s="1"/>
  <c r="K239" i="2"/>
  <c r="P15" i="1" s="1"/>
  <c r="K240" i="2"/>
  <c r="P16" i="1" s="1"/>
  <c r="K241" i="2"/>
  <c r="P17" i="1" s="1"/>
  <c r="K242" i="2"/>
  <c r="P18" i="1" s="1"/>
  <c r="K243" i="2"/>
  <c r="P19" i="1" s="1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G244" i="2"/>
  <c r="AH244" i="2"/>
  <c r="AI244" i="2"/>
  <c r="AK244" i="2"/>
  <c r="AL244" i="2"/>
  <c r="AM244" i="2"/>
  <c r="AN244" i="2"/>
  <c r="AO244" i="2"/>
  <c r="AP244" i="2"/>
  <c r="AQ244" i="2"/>
  <c r="AR244" i="2"/>
  <c r="AS244" i="2"/>
  <c r="AT244" i="2"/>
  <c r="AU244" i="2"/>
  <c r="AV244" i="2"/>
  <c r="AW244" i="2"/>
  <c r="AX244" i="2"/>
  <c r="AY244" i="2"/>
  <c r="AZ244" i="2"/>
  <c r="BA244" i="2"/>
  <c r="BB244" i="2"/>
  <c r="BC244" i="2"/>
  <c r="BD244" i="2"/>
  <c r="BE244" i="2"/>
  <c r="BF244" i="2"/>
  <c r="BG244" i="2"/>
  <c r="BH244" i="2"/>
  <c r="BI244" i="2"/>
  <c r="BJ244" i="2"/>
  <c r="BK244" i="2"/>
  <c r="BL244" i="2"/>
  <c r="K245" i="2"/>
  <c r="P21" i="1" s="1"/>
  <c r="K246" i="2"/>
  <c r="P22" i="1" s="1"/>
  <c r="K247" i="2"/>
  <c r="P23" i="1" s="1"/>
  <c r="K248" i="2"/>
  <c r="P24" i="1" s="1"/>
  <c r="K249" i="2"/>
  <c r="P25" i="1" s="1"/>
  <c r="K250" i="2"/>
  <c r="P26" i="1" s="1"/>
  <c r="K251" i="2"/>
  <c r="P27" i="1" s="1"/>
  <c r="K252" i="2"/>
  <c r="P28" i="1" s="1"/>
  <c r="K253" i="2"/>
  <c r="P29" i="1" s="1"/>
  <c r="K254" i="2"/>
  <c r="P30" i="1" s="1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AL277" i="2"/>
  <c r="AM277" i="2"/>
  <c r="AN277" i="2"/>
  <c r="AO277" i="2"/>
  <c r="AP277" i="2"/>
  <c r="AQ277" i="2"/>
  <c r="AR277" i="2"/>
  <c r="AS277" i="2"/>
  <c r="AT277" i="2"/>
  <c r="AU277" i="2"/>
  <c r="AV277" i="2"/>
  <c r="AW277" i="2"/>
  <c r="AX277" i="2"/>
  <c r="AY277" i="2"/>
  <c r="AZ277" i="2"/>
  <c r="BA277" i="2"/>
  <c r="BB277" i="2"/>
  <c r="BC277" i="2"/>
  <c r="BD277" i="2"/>
  <c r="BE277" i="2"/>
  <c r="BF277" i="2"/>
  <c r="BG277" i="2"/>
  <c r="BH277" i="2"/>
  <c r="BI277" i="2"/>
  <c r="BJ277" i="2"/>
  <c r="BK277" i="2"/>
  <c r="BL277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AG286" i="2"/>
  <c r="AJ286" i="2"/>
  <c r="AK286" i="2"/>
  <c r="AL286" i="2"/>
  <c r="AM286" i="2"/>
  <c r="AN286" i="2"/>
  <c r="AO286" i="2"/>
  <c r="AP286" i="2"/>
  <c r="AQ286" i="2"/>
  <c r="AR286" i="2"/>
  <c r="AS286" i="2"/>
  <c r="AT286" i="2"/>
  <c r="AU286" i="2"/>
  <c r="AV286" i="2"/>
  <c r="AW286" i="2"/>
  <c r="AX286" i="2"/>
  <c r="AY286" i="2"/>
  <c r="AZ286" i="2"/>
  <c r="BA286" i="2"/>
  <c r="BB286" i="2"/>
  <c r="BC286" i="2"/>
  <c r="BD286" i="2"/>
  <c r="BE286" i="2"/>
  <c r="BF286" i="2"/>
  <c r="BG286" i="2"/>
  <c r="BH286" i="2"/>
  <c r="BI286" i="2"/>
  <c r="BJ286" i="2"/>
  <c r="BK286" i="2"/>
  <c r="BL286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AF298" i="2"/>
  <c r="AG298" i="2"/>
  <c r="AH298" i="2"/>
  <c r="AI298" i="2"/>
  <c r="AJ298" i="2"/>
  <c r="AK298" i="2"/>
  <c r="AL298" i="2"/>
  <c r="AM298" i="2"/>
  <c r="AN298" i="2"/>
  <c r="AO298" i="2"/>
  <c r="AP298" i="2"/>
  <c r="AQ298" i="2"/>
  <c r="AR298" i="2"/>
  <c r="AS298" i="2"/>
  <c r="AT298" i="2"/>
  <c r="AU298" i="2"/>
  <c r="AV298" i="2"/>
  <c r="AW298" i="2"/>
  <c r="AX298" i="2"/>
  <c r="AY298" i="2"/>
  <c r="AZ298" i="2"/>
  <c r="BA298" i="2"/>
  <c r="BB298" i="2"/>
  <c r="BC298" i="2"/>
  <c r="BD298" i="2"/>
  <c r="BE298" i="2"/>
  <c r="BF298" i="2"/>
  <c r="BG298" i="2"/>
  <c r="BH298" i="2"/>
  <c r="BI298" i="2"/>
  <c r="BJ298" i="2"/>
  <c r="BK298" i="2"/>
  <c r="BL298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AG307" i="2"/>
  <c r="AH307" i="2"/>
  <c r="AI307" i="2"/>
  <c r="AJ307" i="2"/>
  <c r="AK307" i="2"/>
  <c r="AL307" i="2"/>
  <c r="AM307" i="2"/>
  <c r="AN307" i="2"/>
  <c r="AO307" i="2"/>
  <c r="AP307" i="2"/>
  <c r="AQ307" i="2"/>
  <c r="AR307" i="2"/>
  <c r="AS307" i="2"/>
  <c r="AT307" i="2"/>
  <c r="AU307" i="2"/>
  <c r="AV307" i="2"/>
  <c r="AW307" i="2"/>
  <c r="AX307" i="2"/>
  <c r="AY307" i="2"/>
  <c r="AZ307" i="2"/>
  <c r="BA307" i="2"/>
  <c r="BB307" i="2"/>
  <c r="BC307" i="2"/>
  <c r="BD307" i="2"/>
  <c r="BE307" i="2"/>
  <c r="BF307" i="2"/>
  <c r="BG307" i="2"/>
  <c r="BH307" i="2"/>
  <c r="BI307" i="2"/>
  <c r="BJ307" i="2"/>
  <c r="BK307" i="2"/>
  <c r="BL307" i="2"/>
  <c r="N319" i="2"/>
  <c r="O319" i="2"/>
  <c r="P319" i="2"/>
  <c r="Q319" i="2"/>
  <c r="R319" i="2"/>
  <c r="S319" i="2"/>
  <c r="T319" i="2"/>
  <c r="U319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AF328" i="2"/>
  <c r="AG328" i="2"/>
  <c r="AH328" i="2"/>
  <c r="AI328" i="2"/>
  <c r="AJ328" i="2"/>
  <c r="AK328" i="2"/>
  <c r="AL328" i="2"/>
  <c r="AM328" i="2"/>
  <c r="AN328" i="2"/>
  <c r="AO328" i="2"/>
  <c r="AP328" i="2"/>
  <c r="AQ328" i="2"/>
  <c r="AR328" i="2"/>
  <c r="AS328" i="2"/>
  <c r="AT328" i="2"/>
  <c r="AU328" i="2"/>
  <c r="AV328" i="2"/>
  <c r="AW328" i="2"/>
  <c r="AX328" i="2"/>
  <c r="AY328" i="2"/>
  <c r="AZ328" i="2"/>
  <c r="BA328" i="2"/>
  <c r="BB328" i="2"/>
  <c r="BC328" i="2"/>
  <c r="BD328" i="2"/>
  <c r="BE328" i="2"/>
  <c r="BF328" i="2"/>
  <c r="BG328" i="2"/>
  <c r="BH328" i="2"/>
  <c r="BI328" i="2"/>
  <c r="BJ328" i="2"/>
  <c r="BK328" i="2"/>
  <c r="BL328" i="2"/>
  <c r="N340" i="2"/>
  <c r="O340" i="2"/>
  <c r="P340" i="2"/>
  <c r="Q340" i="2"/>
  <c r="R340" i="2"/>
  <c r="S340" i="2"/>
  <c r="U340" i="2"/>
  <c r="V340" i="2"/>
  <c r="W340" i="2"/>
  <c r="X340" i="2"/>
  <c r="Y340" i="2"/>
  <c r="Z340" i="2"/>
  <c r="AA340" i="2"/>
  <c r="AB340" i="2"/>
  <c r="AC340" i="2"/>
  <c r="AD340" i="2"/>
  <c r="AE340" i="2"/>
  <c r="AF340" i="2"/>
  <c r="AG340" i="2"/>
  <c r="AH340" i="2"/>
  <c r="AI340" i="2"/>
  <c r="AJ340" i="2"/>
  <c r="AK340" i="2"/>
  <c r="AL340" i="2"/>
  <c r="AM340" i="2"/>
  <c r="AN340" i="2"/>
  <c r="AO340" i="2"/>
  <c r="AP340" i="2"/>
  <c r="AQ340" i="2"/>
  <c r="AR340" i="2"/>
  <c r="AS340" i="2"/>
  <c r="AT340" i="2"/>
  <c r="AU340" i="2"/>
  <c r="AV340" i="2"/>
  <c r="AW340" i="2"/>
  <c r="AX340" i="2"/>
  <c r="AY340" i="2"/>
  <c r="AZ340" i="2"/>
  <c r="BA340" i="2"/>
  <c r="BB340" i="2"/>
  <c r="BC340" i="2"/>
  <c r="BD340" i="2"/>
  <c r="BE340" i="2"/>
  <c r="BF340" i="2"/>
  <c r="BG340" i="2"/>
  <c r="BH340" i="2"/>
  <c r="BI340" i="2"/>
  <c r="BJ340" i="2"/>
  <c r="BK340" i="2"/>
  <c r="BL340" i="2"/>
  <c r="N349" i="2"/>
  <c r="O349" i="2"/>
  <c r="P349" i="2"/>
  <c r="Q349" i="2"/>
  <c r="R349" i="2"/>
  <c r="S349" i="2"/>
  <c r="U349" i="2"/>
  <c r="V349" i="2"/>
  <c r="W349" i="2"/>
  <c r="X349" i="2"/>
  <c r="Y349" i="2"/>
  <c r="Z349" i="2"/>
  <c r="AA349" i="2"/>
  <c r="AB349" i="2"/>
  <c r="AC349" i="2"/>
  <c r="AD349" i="2"/>
  <c r="AE349" i="2"/>
  <c r="AF349" i="2"/>
  <c r="AG349" i="2"/>
  <c r="AH349" i="2"/>
  <c r="AI349" i="2"/>
  <c r="AJ349" i="2"/>
  <c r="AK349" i="2"/>
  <c r="AL349" i="2"/>
  <c r="AM349" i="2"/>
  <c r="AN349" i="2"/>
  <c r="AO349" i="2"/>
  <c r="AP349" i="2"/>
  <c r="AQ349" i="2"/>
  <c r="AR349" i="2"/>
  <c r="AS349" i="2"/>
  <c r="AT349" i="2"/>
  <c r="AU349" i="2"/>
  <c r="AV349" i="2"/>
  <c r="AW349" i="2"/>
  <c r="AX349" i="2"/>
  <c r="AY349" i="2"/>
  <c r="AZ349" i="2"/>
  <c r="BA349" i="2"/>
  <c r="BB349" i="2"/>
  <c r="BC349" i="2"/>
  <c r="BD349" i="2"/>
  <c r="BE349" i="2"/>
  <c r="BF349" i="2"/>
  <c r="BG349" i="2"/>
  <c r="BH349" i="2"/>
  <c r="BI349" i="2"/>
  <c r="BJ349" i="2"/>
  <c r="BK349" i="2"/>
  <c r="BL349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AC361" i="2"/>
  <c r="AD361" i="2"/>
  <c r="AE361" i="2"/>
  <c r="AF361" i="2"/>
  <c r="AG361" i="2"/>
  <c r="AH361" i="2"/>
  <c r="AI361" i="2"/>
  <c r="AJ361" i="2"/>
  <c r="AK361" i="2"/>
  <c r="AL361" i="2"/>
  <c r="AM361" i="2"/>
  <c r="AN361" i="2"/>
  <c r="AO361" i="2"/>
  <c r="AP361" i="2"/>
  <c r="AQ361" i="2"/>
  <c r="AR361" i="2"/>
  <c r="AS361" i="2"/>
  <c r="AT361" i="2"/>
  <c r="AU361" i="2"/>
  <c r="AV361" i="2"/>
  <c r="AW361" i="2"/>
  <c r="AX361" i="2"/>
  <c r="AY361" i="2"/>
  <c r="AZ361" i="2"/>
  <c r="BA361" i="2"/>
  <c r="BB361" i="2"/>
  <c r="BC361" i="2"/>
  <c r="BD361" i="2"/>
  <c r="BE361" i="2"/>
  <c r="BF361" i="2"/>
  <c r="BG361" i="2"/>
  <c r="BH361" i="2"/>
  <c r="BI361" i="2"/>
  <c r="BJ361" i="2"/>
  <c r="BK361" i="2"/>
  <c r="BL361" i="2"/>
  <c r="N370" i="2"/>
  <c r="O370" i="2"/>
  <c r="P370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AC370" i="2"/>
  <c r="AD370" i="2"/>
  <c r="AF370" i="2"/>
  <c r="AG370" i="2"/>
  <c r="AH370" i="2"/>
  <c r="AI370" i="2"/>
  <c r="AK370" i="2"/>
  <c r="AL370" i="2"/>
  <c r="AM370" i="2"/>
  <c r="AN370" i="2"/>
  <c r="AO370" i="2"/>
  <c r="AP370" i="2"/>
  <c r="AQ370" i="2"/>
  <c r="AR370" i="2"/>
  <c r="AS370" i="2"/>
  <c r="AT370" i="2"/>
  <c r="AU370" i="2"/>
  <c r="AV370" i="2"/>
  <c r="AW370" i="2"/>
  <c r="AX370" i="2"/>
  <c r="AY370" i="2"/>
  <c r="AZ370" i="2"/>
  <c r="BA370" i="2"/>
  <c r="BB370" i="2"/>
  <c r="BC370" i="2"/>
  <c r="BD370" i="2"/>
  <c r="BE370" i="2"/>
  <c r="BF370" i="2"/>
  <c r="BG370" i="2"/>
  <c r="BH370" i="2"/>
  <c r="BI370" i="2"/>
  <c r="BJ370" i="2"/>
  <c r="BK370" i="2"/>
  <c r="BL370" i="2"/>
  <c r="B407" i="2"/>
  <c r="B409" i="2"/>
  <c r="M9" i="7"/>
  <c r="N20" i="7"/>
  <c r="O17" i="7"/>
  <c r="O25" i="7"/>
  <c r="N23" i="7"/>
  <c r="BS257" i="2"/>
  <c r="BS259" i="2"/>
  <c r="H13" i="2"/>
  <c r="G13" i="2" s="1"/>
  <c r="F13" i="2"/>
  <c r="M11" i="7"/>
  <c r="N21" i="7"/>
  <c r="N26" i="7"/>
  <c r="O11" i="7"/>
  <c r="N27" i="7"/>
  <c r="N19" i="7"/>
  <c r="O14" i="7"/>
  <c r="N11" i="7"/>
  <c r="N18" i="7"/>
  <c r="N28" i="7"/>
  <c r="O27" i="7"/>
  <c r="N14" i="7"/>
  <c r="O10" i="7"/>
  <c r="N24" i="7"/>
  <c r="N22" i="7"/>
  <c r="N17" i="7"/>
  <c r="N15" i="7"/>
  <c r="N8" i="7" s="1"/>
  <c r="N33" i="7" s="1"/>
  <c r="N10" i="7"/>
  <c r="O13" i="7"/>
  <c r="O15" i="7"/>
  <c r="O9" i="7"/>
  <c r="O20" i="7"/>
  <c r="O40" i="1"/>
  <c r="O26" i="7"/>
  <c r="N25" i="7"/>
  <c r="O18" i="7"/>
  <c r="O16" i="7"/>
  <c r="N12" i="7"/>
  <c r="N9" i="7"/>
  <c r="O21" i="7"/>
  <c r="O19" i="7"/>
  <c r="N13" i="7"/>
  <c r="N16" i="7"/>
  <c r="O22" i="7"/>
  <c r="O24" i="7"/>
  <c r="O23" i="7"/>
  <c r="O12" i="7"/>
  <c r="O28" i="7"/>
  <c r="M12" i="7"/>
  <c r="M10" i="7"/>
  <c r="O8" i="7"/>
  <c r="M33" i="7"/>
  <c r="L33" i="7"/>
  <c r="I277" i="7"/>
  <c r="N7" i="7" l="1"/>
  <c r="B6" i="7"/>
  <c r="P20" i="7"/>
  <c r="P10" i="7"/>
  <c r="P18" i="7"/>
  <c r="P21" i="7"/>
  <c r="J125" i="2"/>
  <c r="BS251" i="2"/>
  <c r="J107" i="2"/>
  <c r="BS330" i="2"/>
  <c r="M17" i="7"/>
  <c r="P17" i="7" s="1"/>
  <c r="BS41" i="2"/>
  <c r="BS346" i="2"/>
  <c r="BS324" i="2"/>
  <c r="M23" i="7"/>
  <c r="P23" i="7" s="1"/>
  <c r="BS212" i="2"/>
  <c r="BS208" i="2"/>
  <c r="BS149" i="2"/>
  <c r="BS112" i="2"/>
  <c r="BS56" i="2"/>
  <c r="BS332" i="2"/>
  <c r="BS271" i="2"/>
  <c r="I273" i="7"/>
  <c r="I272" i="7"/>
  <c r="M15" i="7"/>
  <c r="M8" i="7" s="1"/>
  <c r="O33" i="7" s="1"/>
  <c r="BS254" i="2"/>
  <c r="BS188" i="2"/>
  <c r="BS106" i="2"/>
  <c r="BS105" i="2"/>
  <c r="BS102" i="2"/>
  <c r="BS101" i="2"/>
  <c r="BS40" i="2"/>
  <c r="J369" i="2"/>
  <c r="J291" i="2"/>
  <c r="J43" i="2"/>
  <c r="J281" i="2"/>
  <c r="J85" i="2"/>
  <c r="J329" i="2"/>
  <c r="J32" i="2"/>
  <c r="J110" i="2"/>
  <c r="BS378" i="2"/>
  <c r="BS371" i="2"/>
  <c r="BS354" i="2"/>
  <c r="BS347" i="2"/>
  <c r="BS325" i="2"/>
  <c r="BS283" i="2"/>
  <c r="BS248" i="2"/>
  <c r="BS230" i="2"/>
  <c r="BS220" i="2"/>
  <c r="BS199" i="2"/>
  <c r="BS183" i="2"/>
  <c r="BS150" i="2"/>
  <c r="BS128" i="2"/>
  <c r="BS126" i="2"/>
  <c r="BS108" i="2"/>
  <c r="BS104" i="2"/>
  <c r="BS85" i="2"/>
  <c r="BS42" i="2"/>
  <c r="BS37" i="2"/>
  <c r="BS36" i="2"/>
  <c r="BS22" i="2"/>
  <c r="BS15" i="2"/>
  <c r="J255" i="2"/>
  <c r="J245" i="2"/>
  <c r="J248" i="2"/>
  <c r="J38" i="2"/>
  <c r="J335" i="2"/>
  <c r="J157" i="2"/>
  <c r="J113" i="2"/>
  <c r="J225" i="2"/>
  <c r="J40" i="2"/>
  <c r="J18" i="2"/>
  <c r="J352" i="2"/>
  <c r="J198" i="2"/>
  <c r="J166" i="2"/>
  <c r="J16" i="2"/>
  <c r="J238" i="2"/>
  <c r="J371" i="2"/>
  <c r="J167" i="2"/>
  <c r="J257" i="2"/>
  <c r="BS373" i="2"/>
  <c r="BS359" i="2"/>
  <c r="BS352" i="2"/>
  <c r="BS343" i="2"/>
  <c r="BS341" i="2"/>
  <c r="BS331" i="2"/>
  <c r="BS314" i="2"/>
  <c r="BS296" i="2"/>
  <c r="BS284" i="2"/>
  <c r="BS282" i="2"/>
  <c r="BS275" i="2"/>
  <c r="BS273" i="2"/>
  <c r="BS272" i="2"/>
  <c r="BS270" i="2"/>
  <c r="BS269" i="2"/>
  <c r="BS267" i="2"/>
  <c r="BS266" i="2"/>
  <c r="I270" i="7"/>
  <c r="BS264" i="2"/>
  <c r="BS253" i="2"/>
  <c r="BS234" i="2"/>
  <c r="BS225" i="2"/>
  <c r="BS206" i="2"/>
  <c r="BS184" i="2"/>
  <c r="BS167" i="2"/>
  <c r="BS158" i="2"/>
  <c r="BS148" i="2"/>
  <c r="BS138" i="2"/>
  <c r="BS127" i="2"/>
  <c r="BS120" i="2"/>
  <c r="BS107" i="2"/>
  <c r="BS83" i="2"/>
  <c r="BS57" i="2"/>
  <c r="BS51" i="2"/>
  <c r="BS43" i="2"/>
  <c r="BS24" i="2"/>
  <c r="BS23" i="2"/>
  <c r="BS21" i="2"/>
  <c r="BS10" i="2"/>
  <c r="H38" i="1"/>
  <c r="J234" i="2"/>
  <c r="J295" i="2"/>
  <c r="J359" i="2"/>
  <c r="J176" i="2"/>
  <c r="J299" i="2"/>
  <c r="J64" i="2"/>
  <c r="J173" i="2"/>
  <c r="J362" i="2"/>
  <c r="J183" i="2"/>
  <c r="J53" i="2"/>
  <c r="J184" i="2"/>
  <c r="J42" i="2"/>
  <c r="J302" i="2"/>
  <c r="J323" i="2"/>
  <c r="J296" i="2"/>
  <c r="J95" i="2"/>
  <c r="J247" i="2"/>
  <c r="J338" i="2"/>
  <c r="J14" i="2"/>
  <c r="J71" i="2"/>
  <c r="J114" i="2"/>
  <c r="J96" i="2"/>
  <c r="J134" i="2"/>
  <c r="J251" i="2"/>
  <c r="J333" i="2"/>
  <c r="J190" i="2"/>
  <c r="J283" i="2"/>
  <c r="J266" i="2"/>
  <c r="J211" i="2"/>
  <c r="J239" i="2"/>
  <c r="J120" i="2"/>
  <c r="J345" i="2"/>
  <c r="J104" i="2"/>
  <c r="J254" i="2"/>
  <c r="J24" i="2"/>
  <c r="J189" i="2"/>
  <c r="J208" i="2"/>
  <c r="J152" i="2"/>
  <c r="J284" i="2"/>
  <c r="J228" i="2"/>
  <c r="J106" i="2"/>
  <c r="J102" i="2"/>
  <c r="J105" i="2"/>
  <c r="J69" i="2"/>
  <c r="J303" i="2"/>
  <c r="J186" i="2"/>
  <c r="J121" i="2"/>
  <c r="J57" i="2"/>
  <c r="J192" i="2"/>
  <c r="J200" i="2"/>
  <c r="J162" i="2"/>
  <c r="J354" i="2"/>
  <c r="J289" i="2"/>
  <c r="J358" i="2"/>
  <c r="J330" i="2"/>
  <c r="J374" i="2"/>
  <c r="J366" i="2"/>
  <c r="J133" i="2"/>
  <c r="J63" i="2"/>
  <c r="J58" i="2"/>
  <c r="J263" i="2"/>
  <c r="J132" i="2"/>
  <c r="J129" i="2"/>
  <c r="J222" i="2"/>
  <c r="J368" i="2"/>
  <c r="J171" i="2"/>
  <c r="J350" i="2"/>
  <c r="J293" i="2"/>
  <c r="J119" i="2"/>
  <c r="J29" i="2"/>
  <c r="J148" i="2"/>
  <c r="J348" i="2"/>
  <c r="J123" i="2"/>
  <c r="J194" i="2"/>
  <c r="J127" i="2"/>
  <c r="J28" i="2"/>
  <c r="J62" i="2"/>
  <c r="J182" i="2"/>
  <c r="J135" i="2"/>
  <c r="J309" i="2"/>
  <c r="J218" i="2"/>
  <c r="J237" i="2"/>
  <c r="J206" i="2"/>
  <c r="J363" i="2"/>
  <c r="J347" i="2"/>
  <c r="J31" i="2"/>
  <c r="J217" i="2"/>
  <c r="J279" i="2"/>
  <c r="J304" i="2"/>
  <c r="J98" i="2"/>
  <c r="J317" i="2"/>
  <c r="J224" i="2"/>
  <c r="J83" i="2"/>
  <c r="J205" i="2"/>
  <c r="J84" i="2"/>
  <c r="J242" i="2"/>
  <c r="J116" i="2"/>
  <c r="J191" i="2"/>
  <c r="J175" i="2"/>
  <c r="J215" i="2"/>
  <c r="J73" i="2"/>
  <c r="J373" i="2"/>
  <c r="J11" i="2"/>
  <c r="J337" i="2"/>
  <c r="J322" i="2"/>
  <c r="J33" i="2"/>
  <c r="J199" i="2"/>
  <c r="J142" i="2"/>
  <c r="J221" i="2"/>
  <c r="J346" i="2"/>
  <c r="J61" i="2"/>
  <c r="J272" i="2"/>
  <c r="J74" i="2"/>
  <c r="J246" i="2"/>
  <c r="J261" i="2"/>
  <c r="J258" i="2"/>
  <c r="J70" i="2"/>
  <c r="J243" i="2"/>
  <c r="J163" i="2"/>
  <c r="J343" i="2"/>
  <c r="J7" i="2"/>
  <c r="J131" i="2"/>
  <c r="J288" i="2"/>
  <c r="J170" i="2"/>
  <c r="J52" i="2"/>
  <c r="J156" i="2"/>
  <c r="J262" i="2"/>
  <c r="J141" i="2"/>
  <c r="J140" i="2"/>
  <c r="J278" i="2"/>
  <c r="J51" i="2"/>
  <c r="J315" i="2"/>
  <c r="J165" i="2"/>
  <c r="J177" i="2"/>
  <c r="J45" i="2"/>
  <c r="J35" i="2"/>
  <c r="J17" i="2"/>
  <c r="J90" i="2"/>
  <c r="J65" i="2"/>
  <c r="J312" i="2"/>
  <c r="J365" i="2"/>
  <c r="J353" i="2"/>
  <c r="J149" i="2"/>
  <c r="J27" i="2"/>
  <c r="J203" i="2"/>
  <c r="J124" i="2"/>
  <c r="J274" i="2"/>
  <c r="J273" i="2"/>
  <c r="J372" i="2"/>
  <c r="J305" i="2"/>
  <c r="J39" i="2"/>
  <c r="J23" i="2"/>
  <c r="J99" i="2"/>
  <c r="J128" i="2"/>
  <c r="J153" i="2"/>
  <c r="J275" i="2"/>
  <c r="J66" i="2"/>
  <c r="J180" i="2"/>
  <c r="J249" i="2"/>
  <c r="J81" i="2"/>
  <c r="J276" i="2"/>
  <c r="J115" i="2"/>
  <c r="J155" i="2"/>
  <c r="J339" i="2"/>
  <c r="J316" i="2"/>
  <c r="J232" i="2"/>
  <c r="J78" i="2"/>
  <c r="J137" i="2"/>
  <c r="J226" i="2"/>
  <c r="J188" i="2"/>
  <c r="J379" i="2"/>
  <c r="J6" i="2"/>
  <c r="J327" i="2"/>
  <c r="J219" i="2"/>
  <c r="J325" i="2"/>
  <c r="J92" i="2"/>
  <c r="J3" i="2"/>
  <c r="J146" i="2"/>
  <c r="J364" i="2"/>
  <c r="J264" i="2"/>
  <c r="J187" i="2"/>
  <c r="J100" i="2"/>
  <c r="J117" i="2"/>
  <c r="J143" i="2"/>
  <c r="J94" i="2"/>
  <c r="J15" i="2"/>
  <c r="J381" i="2"/>
  <c r="J5" i="2"/>
  <c r="J2" i="2"/>
  <c r="J196" i="2"/>
  <c r="J122" i="2"/>
  <c r="J300" i="2"/>
  <c r="J60" i="2"/>
  <c r="J108" i="2"/>
  <c r="J285" i="2"/>
  <c r="J49" i="2"/>
  <c r="J253" i="2"/>
  <c r="J75" i="2"/>
  <c r="J164" i="2"/>
  <c r="J50" i="2"/>
  <c r="J30" i="2"/>
  <c r="J287" i="2"/>
  <c r="J168" i="2"/>
  <c r="J241" i="2"/>
  <c r="J306" i="2"/>
  <c r="J252" i="2"/>
  <c r="J314" i="2"/>
  <c r="J331" i="2"/>
  <c r="J336" i="2"/>
  <c r="J111" i="2"/>
  <c r="J154" i="2"/>
  <c r="J37" i="2"/>
  <c r="J231" i="2"/>
  <c r="J59" i="2"/>
  <c r="J318" i="2"/>
  <c r="J344" i="2"/>
  <c r="J268" i="2"/>
  <c r="J260" i="2"/>
  <c r="J89" i="2"/>
  <c r="J82" i="2"/>
  <c r="J21" i="2"/>
  <c r="J269" i="2"/>
  <c r="J313" i="2"/>
  <c r="J93" i="2"/>
  <c r="J195" i="2"/>
  <c r="J334" i="2"/>
  <c r="J48" i="2"/>
  <c r="J178" i="2"/>
  <c r="J250" i="2"/>
  <c r="J342" i="2"/>
  <c r="J341" i="2"/>
  <c r="J375" i="2"/>
  <c r="J301" i="2"/>
  <c r="J297" i="2"/>
  <c r="J213" i="2"/>
  <c r="J367" i="2"/>
  <c r="J212" i="2"/>
  <c r="J280" i="2"/>
  <c r="J150" i="2"/>
  <c r="J376" i="2"/>
  <c r="J230" i="2"/>
  <c r="J229" i="2"/>
  <c r="J377" i="2"/>
  <c r="J10" i="2"/>
  <c r="J72" i="2"/>
  <c r="J201" i="2"/>
  <c r="J103" i="2"/>
  <c r="J77" i="2"/>
  <c r="J19" i="2"/>
  <c r="J144" i="2"/>
  <c r="J355" i="2"/>
  <c r="J138" i="2"/>
  <c r="J9" i="2"/>
  <c r="J161" i="2"/>
  <c r="J54" i="2"/>
  <c r="J41" i="2"/>
  <c r="J68" i="2"/>
  <c r="J292" i="2"/>
  <c r="J22" i="2"/>
  <c r="J158" i="2"/>
  <c r="J233" i="2"/>
  <c r="J310" i="2"/>
  <c r="J360" i="2"/>
  <c r="J357" i="2"/>
  <c r="J290" i="2"/>
  <c r="J185" i="2"/>
  <c r="J169" i="2"/>
  <c r="J12" i="2"/>
  <c r="J227" i="2"/>
  <c r="J320" i="2"/>
  <c r="J294" i="2"/>
  <c r="J259" i="2"/>
  <c r="J87" i="2"/>
  <c r="J380" i="2"/>
  <c r="J80" i="2"/>
  <c r="J136" i="2"/>
  <c r="J126" i="2"/>
  <c r="J311" i="2"/>
  <c r="J378" i="2"/>
  <c r="J159" i="2"/>
  <c r="J240" i="2"/>
  <c r="J321" i="2"/>
  <c r="J204" i="2"/>
  <c r="J174" i="2"/>
  <c r="J267" i="2"/>
  <c r="J179" i="2"/>
  <c r="J36" i="2"/>
  <c r="J91" i="2"/>
  <c r="J270" i="2"/>
  <c r="J220" i="2"/>
  <c r="J236" i="2"/>
  <c r="B391" i="2" s="1"/>
  <c r="J324" i="2"/>
  <c r="J20" i="2"/>
  <c r="J207" i="2"/>
  <c r="J197" i="2"/>
  <c r="J216" i="2"/>
  <c r="J209" i="2"/>
  <c r="J112" i="2"/>
  <c r="J8" i="2"/>
  <c r="J26" i="2"/>
  <c r="J356" i="2"/>
  <c r="J44" i="2"/>
  <c r="J282" i="2"/>
  <c r="J101" i="2"/>
  <c r="J79" i="2"/>
  <c r="J86" i="2"/>
  <c r="J47" i="2"/>
  <c r="J210" i="2"/>
  <c r="J326" i="2"/>
  <c r="J271" i="2"/>
  <c r="J145" i="2"/>
  <c r="J147" i="2"/>
  <c r="J308" i="2"/>
  <c r="J56" i="2"/>
  <c r="J351" i="2"/>
  <c r="BS381" i="2"/>
  <c r="BS380" i="2"/>
  <c r="BS379" i="2"/>
  <c r="BS377" i="2"/>
  <c r="BS375" i="2"/>
  <c r="BS374" i="2"/>
  <c r="BS372" i="2"/>
  <c r="BS360" i="2"/>
  <c r="BS358" i="2"/>
  <c r="BS333" i="2"/>
  <c r="BS316" i="2"/>
  <c r="BS313" i="2"/>
  <c r="BS276" i="2"/>
  <c r="M26" i="7"/>
  <c r="P26" i="7" s="1"/>
  <c r="BS274" i="2"/>
  <c r="BS263" i="2"/>
  <c r="BS262" i="2"/>
  <c r="BS261" i="2"/>
  <c r="BS260" i="2"/>
  <c r="BS255" i="2"/>
  <c r="BS252" i="2"/>
  <c r="BS250" i="2"/>
  <c r="BS245" i="2"/>
  <c r="BS232" i="2"/>
  <c r="BS233" i="2"/>
  <c r="BS231" i="2"/>
  <c r="BS227" i="2"/>
  <c r="BS226" i="2"/>
  <c r="BS221" i="2"/>
  <c r="BS205" i="2"/>
  <c r="BS204" i="2"/>
  <c r="BS189" i="2"/>
  <c r="BS187" i="2"/>
  <c r="BS186" i="2"/>
  <c r="BS185" i="2"/>
  <c r="BS182" i="2"/>
  <c r="BS180" i="2"/>
  <c r="BS178" i="2"/>
  <c r="BS177" i="2"/>
  <c r="BS166" i="2"/>
  <c r="BS165" i="2"/>
  <c r="BS141" i="2"/>
  <c r="BS134" i="2"/>
  <c r="BS129" i="2"/>
  <c r="BS123" i="2"/>
  <c r="BS122" i="2"/>
  <c r="BS121" i="2"/>
  <c r="BS91" i="2"/>
  <c r="BS89" i="2"/>
  <c r="BS87" i="2"/>
  <c r="BS86" i="2"/>
  <c r="BS75" i="2"/>
  <c r="BS74" i="2"/>
  <c r="BS73" i="2"/>
  <c r="BS72" i="2"/>
  <c r="BS70" i="2"/>
  <c r="BS45" i="2"/>
  <c r="BS44" i="2"/>
  <c r="BS39" i="2"/>
  <c r="BS38" i="2"/>
  <c r="BS32" i="2"/>
  <c r="BS31" i="2"/>
  <c r="BS20" i="2"/>
  <c r="BS19" i="2"/>
  <c r="BS18" i="2"/>
  <c r="BS17" i="2"/>
  <c r="BS14" i="2"/>
  <c r="P12" i="7"/>
  <c r="M13" i="7"/>
  <c r="P13" i="7" s="1"/>
  <c r="M16" i="7"/>
  <c r="P16" i="7" s="1"/>
  <c r="M25" i="7"/>
  <c r="P25" i="7" s="1"/>
  <c r="M19" i="7"/>
  <c r="P19" i="7" s="1"/>
  <c r="BS8" i="2"/>
  <c r="BS356" i="2"/>
  <c r="BS355" i="2"/>
  <c r="BS337" i="2"/>
  <c r="BS336" i="2"/>
  <c r="BS335" i="2"/>
  <c r="BS334" i="2"/>
  <c r="BS190" i="2"/>
  <c r="BS175" i="2"/>
  <c r="BS161" i="2"/>
  <c r="M27" i="7"/>
  <c r="P27" i="7" s="1"/>
  <c r="P11" i="7"/>
  <c r="P9" i="7"/>
  <c r="C9" i="1"/>
  <c r="BS11" i="2"/>
  <c r="BS376" i="2"/>
  <c r="BS357" i="2"/>
  <c r="BS351" i="2"/>
  <c r="BS350" i="2"/>
  <c r="BS348" i="2"/>
  <c r="BS339" i="2"/>
  <c r="BS329" i="2"/>
  <c r="BS318" i="2"/>
  <c r="BS219" i="2"/>
  <c r="BS210" i="2"/>
  <c r="BS209" i="2"/>
  <c r="BS168" i="2"/>
  <c r="BS124" i="2"/>
  <c r="BS82" i="2"/>
  <c r="BS79" i="2"/>
  <c r="BS66" i="2"/>
  <c r="BS35" i="2"/>
  <c r="BS268" i="2"/>
  <c r="BS312" i="2"/>
  <c r="BS311" i="2"/>
  <c r="BS310" i="2"/>
  <c r="BS309" i="2"/>
  <c r="BS308" i="2"/>
  <c r="BS295" i="2"/>
  <c r="BS294" i="2"/>
  <c r="BS293" i="2"/>
  <c r="BS292" i="2"/>
  <c r="BS291" i="2"/>
  <c r="BS290" i="2"/>
  <c r="BS289" i="2"/>
  <c r="BS288" i="2"/>
  <c r="BS249" i="2"/>
  <c r="BS247" i="2"/>
  <c r="BS246" i="2"/>
  <c r="BS229" i="2"/>
  <c r="BS228" i="2"/>
  <c r="BS224" i="2"/>
  <c r="BS213" i="2"/>
  <c r="BS200" i="2"/>
  <c r="BS192" i="2"/>
  <c r="BS191" i="2"/>
  <c r="BS171" i="2"/>
  <c r="BS170" i="2"/>
  <c r="BS169" i="2"/>
  <c r="BS164" i="2"/>
  <c r="BS163" i="2"/>
  <c r="BS162" i="2"/>
  <c r="BS140" i="2"/>
  <c r="BS125" i="2"/>
  <c r="BS116" i="2"/>
  <c r="BS115" i="2"/>
  <c r="BS114" i="2"/>
  <c r="BS100" i="2"/>
  <c r="BS99" i="2"/>
  <c r="BS98" i="2"/>
  <c r="BS96" i="2"/>
  <c r="BS95" i="2"/>
  <c r="BS94" i="2"/>
  <c r="BS93" i="2"/>
  <c r="BS90" i="2"/>
  <c r="BS81" i="2"/>
  <c r="BS80" i="2"/>
  <c r="BS78" i="2"/>
  <c r="BS63" i="2"/>
  <c r="BS62" i="2"/>
  <c r="BS61" i="2"/>
  <c r="BS60" i="2"/>
  <c r="BS59" i="2"/>
  <c r="BS58" i="2"/>
  <c r="BS53" i="2"/>
  <c r="BS52" i="2"/>
  <c r="BS48" i="2"/>
  <c r="BS16" i="2"/>
  <c r="M22" i="7"/>
  <c r="P22" i="7" s="1"/>
  <c r="BS353" i="2"/>
  <c r="BS345" i="2"/>
  <c r="BS338" i="2"/>
  <c r="BS317" i="2"/>
  <c r="BS315" i="2"/>
  <c r="BS297" i="2"/>
  <c r="BS287" i="2"/>
  <c r="BS242" i="2"/>
  <c r="BS241" i="2"/>
  <c r="BS211" i="2"/>
  <c r="BS207" i="2"/>
  <c r="BS203" i="2"/>
  <c r="BS157" i="2"/>
  <c r="BS119" i="2"/>
  <c r="BS103" i="2"/>
  <c r="BS84" i="2"/>
  <c r="M24" i="7"/>
  <c r="P24" i="7" s="1"/>
  <c r="M28" i="7"/>
  <c r="P28" i="7" s="1"/>
  <c r="E38" i="1"/>
  <c r="I279" i="7"/>
  <c r="I276" i="7"/>
  <c r="M14" i="7"/>
  <c r="P14" i="7" s="1"/>
  <c r="BQ382" i="2"/>
  <c r="BS77" i="2"/>
  <c r="BQ383" i="2"/>
  <c r="BS12" i="2"/>
  <c r="BQ384" i="2"/>
  <c r="BS7" i="2"/>
  <c r="BS9" i="2"/>
  <c r="X13" i="1"/>
  <c r="W12" i="1"/>
  <c r="X25" i="1"/>
  <c r="W23" i="1"/>
  <c r="Y17" i="1"/>
  <c r="X21" i="1"/>
  <c r="Y25" i="1"/>
  <c r="W30" i="1"/>
  <c r="X28" i="1"/>
  <c r="X24" i="1"/>
  <c r="X18" i="1"/>
  <c r="X14" i="1"/>
  <c r="Y15" i="1"/>
  <c r="X29" i="1"/>
  <c r="X22" i="1"/>
  <c r="Y19" i="1"/>
  <c r="Y16" i="1"/>
  <c r="W29" i="1"/>
  <c r="W19" i="1"/>
  <c r="Y24" i="1"/>
  <c r="W22" i="1"/>
  <c r="Y13" i="1"/>
  <c r="Y29" i="1"/>
  <c r="W21" i="1"/>
  <c r="Y31" i="1"/>
  <c r="X27" i="1"/>
  <c r="Y23" i="1"/>
  <c r="Y22" i="1"/>
  <c r="X19" i="1"/>
  <c r="Y21" i="1"/>
  <c r="X15" i="1"/>
  <c r="W15" i="1"/>
  <c r="X16" i="1"/>
  <c r="W16" i="1"/>
  <c r="W24" i="1"/>
  <c r="W17" i="1"/>
  <c r="X17" i="1"/>
  <c r="W13" i="1"/>
  <c r="W25" i="1"/>
  <c r="Y18" i="1"/>
  <c r="W18" i="1"/>
  <c r="Y26" i="1"/>
  <c r="W26" i="1"/>
  <c r="X26" i="1"/>
  <c r="X30" i="1"/>
  <c r="Y30" i="1"/>
  <c r="Y12" i="1"/>
  <c r="X12" i="1"/>
  <c r="W27" i="1"/>
  <c r="Y27" i="1"/>
  <c r="X23" i="1"/>
  <c r="Y14" i="1"/>
  <c r="W14" i="1"/>
  <c r="Y28" i="1"/>
  <c r="W28" i="1"/>
  <c r="X31" i="1"/>
  <c r="W31" i="1"/>
  <c r="P8" i="7" l="1"/>
  <c r="P33" i="7" s="1"/>
  <c r="P15" i="7"/>
  <c r="F23" i="2"/>
  <c r="E59" i="1" s="1"/>
  <c r="H59" i="1" s="1"/>
  <c r="K59" i="1" s="1"/>
  <c r="H10" i="2"/>
  <c r="G10" i="2" s="1"/>
  <c r="F46" i="1" s="1"/>
  <c r="I46" i="1" s="1"/>
  <c r="L46" i="1" s="1"/>
  <c r="F7" i="2"/>
  <c r="E43" i="1" s="1"/>
  <c r="H43" i="1" s="1"/>
  <c r="K43" i="1" s="1"/>
  <c r="H16" i="2"/>
  <c r="G16" i="2" s="1"/>
  <c r="F52" i="1" s="1"/>
  <c r="I52" i="1" s="1"/>
  <c r="L52" i="1" s="1"/>
  <c r="H20" i="2"/>
  <c r="G20" i="2" s="1"/>
  <c r="F56" i="1" s="1"/>
  <c r="I56" i="1" s="1"/>
  <c r="L56" i="1" s="1"/>
  <c r="F21" i="2"/>
  <c r="E57" i="1" s="1"/>
  <c r="H57" i="1" s="1"/>
  <c r="K57" i="1" s="1"/>
  <c r="F14" i="2"/>
  <c r="E50" i="1" s="1"/>
  <c r="H50" i="1" s="1"/>
  <c r="K50" i="1" s="1"/>
  <c r="H14" i="2"/>
  <c r="G14" i="2" s="1"/>
  <c r="F50" i="1" s="1"/>
  <c r="I50" i="1" s="1"/>
  <c r="L50" i="1" s="1"/>
  <c r="F16" i="2"/>
  <c r="E52" i="1" s="1"/>
  <c r="H52" i="1" s="1"/>
  <c r="K52" i="1" s="1"/>
  <c r="F5" i="2"/>
  <c r="E41" i="1" s="1"/>
  <c r="H41" i="1" s="1"/>
  <c r="K41" i="1" s="1"/>
  <c r="H23" i="2"/>
  <c r="G23" i="2" s="1"/>
  <c r="F59" i="1" s="1"/>
  <c r="H9" i="2"/>
  <c r="G9" i="2" s="1"/>
  <c r="F45" i="1" s="1"/>
  <c r="I45" i="1" s="1"/>
  <c r="L45" i="1" s="1"/>
  <c r="H22" i="2"/>
  <c r="G22" i="2" s="1"/>
  <c r="F58" i="1" s="1"/>
  <c r="I58" i="1" s="1"/>
  <c r="L58" i="1" s="1"/>
  <c r="F24" i="2"/>
  <c r="E60" i="1" s="1"/>
  <c r="H60" i="1" s="1"/>
  <c r="K60" i="1" s="1"/>
  <c r="H5" i="2"/>
  <c r="G5" i="2" s="1"/>
  <c r="F41" i="1" s="1"/>
  <c r="I41" i="1" s="1"/>
  <c r="L41" i="1" s="1"/>
  <c r="H11" i="2"/>
  <c r="G11" i="2" s="1"/>
  <c r="F47" i="1" s="1"/>
  <c r="I47" i="1" s="1"/>
  <c r="L47" i="1" s="1"/>
  <c r="H15" i="2"/>
  <c r="G15" i="2" s="1"/>
  <c r="F51" i="1" s="1"/>
  <c r="I51" i="1" s="1"/>
  <c r="L51" i="1" s="1"/>
  <c r="F22" i="2"/>
  <c r="E58" i="1" s="1"/>
  <c r="F20" i="2"/>
  <c r="E56" i="1" s="1"/>
  <c r="H56" i="1" s="1"/>
  <c r="K56" i="1" s="1"/>
  <c r="F15" i="2"/>
  <c r="E51" i="1" s="1"/>
  <c r="H12" i="2"/>
  <c r="G12" i="2" s="1"/>
  <c r="F48" i="1" s="1"/>
  <c r="I48" i="1" s="1"/>
  <c r="L48" i="1" s="1"/>
  <c r="F9" i="2"/>
  <c r="E45" i="1" s="1"/>
  <c r="F10" i="2"/>
  <c r="E46" i="1" s="1"/>
  <c r="H46" i="1" s="1"/>
  <c r="K46" i="1" s="1"/>
  <c r="H19" i="2"/>
  <c r="G19" i="2" s="1"/>
  <c r="F55" i="1" s="1"/>
  <c r="H17" i="2"/>
  <c r="G17" i="2" s="1"/>
  <c r="F53" i="1" s="1"/>
  <c r="I53" i="1" s="1"/>
  <c r="L53" i="1" s="1"/>
  <c r="H18" i="2"/>
  <c r="G54" i="1" s="1"/>
  <c r="H6" i="2"/>
  <c r="G6" i="2" s="1"/>
  <c r="F42" i="1" s="1"/>
  <c r="I42" i="1" s="1"/>
  <c r="L42" i="1" s="1"/>
  <c r="H24" i="2"/>
  <c r="G60" i="1" s="1"/>
  <c r="F18" i="2"/>
  <c r="E54" i="1" s="1"/>
  <c r="H54" i="1" s="1"/>
  <c r="K54" i="1" s="1"/>
  <c r="H7" i="2"/>
  <c r="G7" i="2" s="1"/>
  <c r="F43" i="1" s="1"/>
  <c r="I43" i="1" s="1"/>
  <c r="L43" i="1" s="1"/>
  <c r="F11" i="2"/>
  <c r="E47" i="1" s="1"/>
  <c r="H47" i="1" s="1"/>
  <c r="K47" i="1" s="1"/>
  <c r="F8" i="2"/>
  <c r="E44" i="1" s="1"/>
  <c r="H44" i="1" s="1"/>
  <c r="K44" i="1" s="1"/>
  <c r="H21" i="2"/>
  <c r="G21" i="2" s="1"/>
  <c r="F57" i="1" s="1"/>
  <c r="I57" i="1" s="1"/>
  <c r="L57" i="1" s="1"/>
  <c r="F19" i="2"/>
  <c r="E55" i="1" s="1"/>
  <c r="H55" i="1" s="1"/>
  <c r="K55" i="1" s="1"/>
  <c r="F12" i="2"/>
  <c r="E48" i="1" s="1"/>
  <c r="H48" i="1" s="1"/>
  <c r="K48" i="1" s="1"/>
  <c r="H8" i="2"/>
  <c r="G8" i="2" s="1"/>
  <c r="F44" i="1" s="1"/>
  <c r="I44" i="1" s="1"/>
  <c r="L44" i="1" s="1"/>
  <c r="F17" i="2"/>
  <c r="E53" i="1" s="1"/>
  <c r="H53" i="1" s="1"/>
  <c r="K53" i="1" s="1"/>
  <c r="F6" i="2"/>
  <c r="E42" i="1" s="1"/>
  <c r="H42" i="1" s="1"/>
  <c r="K42" i="1" s="1"/>
  <c r="G41" i="1" l="1"/>
  <c r="J41" i="1" s="1"/>
  <c r="M41" i="1" s="1"/>
  <c r="G46" i="1"/>
  <c r="J46" i="1" s="1"/>
  <c r="G24" i="2"/>
  <c r="F60" i="1" s="1"/>
  <c r="I60" i="1" s="1"/>
  <c r="L60" i="1" s="1"/>
  <c r="G47" i="1"/>
  <c r="J47" i="1" s="1"/>
  <c r="M47" i="1" s="1"/>
  <c r="G18" i="2"/>
  <c r="F54" i="1" s="1"/>
  <c r="I54" i="1" s="1"/>
  <c r="L54" i="1" s="1"/>
  <c r="G59" i="1"/>
  <c r="J59" i="1" s="1"/>
  <c r="M59" i="1" s="1"/>
  <c r="G53" i="1"/>
  <c r="J53" i="1" s="1"/>
  <c r="G58" i="1"/>
  <c r="J58" i="1" s="1"/>
  <c r="G52" i="1"/>
  <c r="J52" i="1" s="1"/>
  <c r="M52" i="1" s="1"/>
  <c r="G51" i="1"/>
  <c r="J51" i="1" s="1"/>
  <c r="M51" i="1" s="1"/>
  <c r="G50" i="1"/>
  <c r="J50" i="1" s="1"/>
  <c r="M50" i="1" s="1"/>
  <c r="G56" i="1"/>
  <c r="J56" i="1" s="1"/>
  <c r="M56" i="1" s="1"/>
  <c r="G45" i="1"/>
  <c r="J45" i="1" s="1"/>
  <c r="M45" i="1" s="1"/>
  <c r="G55" i="1"/>
  <c r="J55" i="1" s="1"/>
  <c r="M55" i="1" s="1"/>
  <c r="G48" i="1"/>
  <c r="J48" i="1" s="1"/>
  <c r="M48" i="1" s="1"/>
  <c r="G43" i="1"/>
  <c r="J43" i="1" s="1"/>
  <c r="M43" i="1" s="1"/>
  <c r="G42" i="1"/>
  <c r="J42" i="1" s="1"/>
  <c r="M42" i="1" s="1"/>
  <c r="G57" i="1"/>
  <c r="J57" i="1" s="1"/>
  <c r="M57" i="1" s="1"/>
  <c r="G44" i="1"/>
  <c r="J44" i="1" s="1"/>
  <c r="M44" i="1" s="1"/>
  <c r="H51" i="1"/>
  <c r="K51" i="1" s="1"/>
  <c r="H45" i="1"/>
  <c r="K45" i="1" s="1"/>
  <c r="H58" i="1"/>
  <c r="K58" i="1" s="1"/>
  <c r="J54" i="1"/>
  <c r="M54" i="1" s="1"/>
  <c r="I59" i="1"/>
  <c r="L59" i="1" s="1"/>
  <c r="J60" i="1"/>
  <c r="M60" i="1" s="1"/>
  <c r="I55" i="1"/>
  <c r="L55" i="1" s="1"/>
  <c r="M58" i="1" l="1"/>
  <c r="M46" i="1"/>
  <c r="M53" i="1"/>
</calcChain>
</file>

<file path=xl/sharedStrings.xml><?xml version="1.0" encoding="utf-8"?>
<sst xmlns="http://schemas.openxmlformats.org/spreadsheetml/2006/main" count="7925" uniqueCount="125">
  <si>
    <t>PREÇOS MÉDIOS RECEBIDOS PELOS AGRICULTORES</t>
  </si>
  <si>
    <t xml:space="preserve">  </t>
  </si>
  <si>
    <t>NOME DO PRODUTO</t>
  </si>
  <si>
    <t>UNIDADE</t>
  </si>
  <si>
    <t>ANÁPOLIS</t>
  </si>
  <si>
    <t>BOM JESUS</t>
  </si>
  <si>
    <t>CATALÃO</t>
  </si>
  <si>
    <t>CERES</t>
  </si>
  <si>
    <t>FORMOSA</t>
  </si>
  <si>
    <t>GOIÂNIA</t>
  </si>
  <si>
    <t>GOIATUBA</t>
  </si>
  <si>
    <t xml:space="preserve">INHUMAS </t>
  </si>
  <si>
    <t>ITUMBIARA</t>
  </si>
  <si>
    <t>MINEIROS</t>
  </si>
  <si>
    <t>PORANGATU</t>
  </si>
  <si>
    <t>POSSE</t>
  </si>
  <si>
    <t>RIO VERDE</t>
  </si>
  <si>
    <t>MENOR PREÇO</t>
  </si>
  <si>
    <t>PREÇO MÉDIO</t>
  </si>
  <si>
    <t>MAIOR PREÇO</t>
  </si>
  <si>
    <t>PREÇOS DE PRODUTOS AGRÍCOLAS</t>
  </si>
  <si>
    <t>Algodão em pluma</t>
  </si>
  <si>
    <t>@</t>
  </si>
  <si>
    <t>Alho</t>
  </si>
  <si>
    <t>Kg</t>
  </si>
  <si>
    <t xml:space="preserve">Arroz em casca     </t>
  </si>
  <si>
    <t>60kg</t>
  </si>
  <si>
    <t>Banana nanica</t>
  </si>
  <si>
    <t>kg</t>
  </si>
  <si>
    <t>Feijão de cor</t>
  </si>
  <si>
    <t xml:space="preserve">Milho                        </t>
  </si>
  <si>
    <t>Soja</t>
  </si>
  <si>
    <t>Tomate</t>
  </si>
  <si>
    <t>PREÇOS DE PRODUTOS PECUÁRIOS</t>
  </si>
  <si>
    <t>Boi gordo p/corte</t>
  </si>
  <si>
    <t>Vaca gorda p/corte</t>
  </si>
  <si>
    <t>Bezerro até 1 ano</t>
  </si>
  <si>
    <t>cab</t>
  </si>
  <si>
    <t>Boi magro c/+2anos</t>
  </si>
  <si>
    <t>Suíno tipo carne</t>
  </si>
  <si>
    <t>Suíno tipo banha</t>
  </si>
  <si>
    <t>Ovo caipira</t>
  </si>
  <si>
    <t>dz</t>
  </si>
  <si>
    <t>obs.: os preços referem-se ao produto no local de comercialização e livres de ICMS</t>
  </si>
  <si>
    <t>Produto</t>
  </si>
  <si>
    <t>Município</t>
  </si>
  <si>
    <t>Anápolis</t>
  </si>
  <si>
    <t>Produtos Agrícolas</t>
  </si>
  <si>
    <t>Produtos Pecuários</t>
  </si>
  <si>
    <t>Unid</t>
  </si>
  <si>
    <t>Lista para</t>
  </si>
  <si>
    <t>Filtro / Seleção</t>
  </si>
  <si>
    <t>Escolha o período</t>
  </si>
  <si>
    <t>Catalão</t>
  </si>
  <si>
    <t>Ceres</t>
  </si>
  <si>
    <t>Formosa</t>
  </si>
  <si>
    <t>Goiânia</t>
  </si>
  <si>
    <t>Goiatuba</t>
  </si>
  <si>
    <t>Inhumas</t>
  </si>
  <si>
    <t>Itumbiara</t>
  </si>
  <si>
    <t>Mineiros</t>
  </si>
  <si>
    <t>Porangatu</t>
  </si>
  <si>
    <t>Posse</t>
  </si>
  <si>
    <t>Rio Verde</t>
  </si>
  <si>
    <t>S. L. Montes Belos</t>
  </si>
  <si>
    <t>Bom Jesus</t>
  </si>
  <si>
    <t>VARIÇÃO - %</t>
  </si>
  <si>
    <t>Menor</t>
  </si>
  <si>
    <t>Médio</t>
  </si>
  <si>
    <t>Maior</t>
  </si>
  <si>
    <t>Preços do Período Anterior</t>
  </si>
  <si>
    <t>xxx</t>
  </si>
  <si>
    <t>SV = sem variação</t>
  </si>
  <si>
    <t>Tomate de mesa</t>
  </si>
  <si>
    <t>Final (54 semanas)</t>
  </si>
  <si>
    <t>ITABERAÍ</t>
  </si>
  <si>
    <t>Itaberaí</t>
  </si>
  <si>
    <t>Bezerro 1 a 2 anos</t>
  </si>
  <si>
    <t>Novilha 2 a 2,5 anos</t>
  </si>
  <si>
    <t>Vaca solteira</t>
  </si>
  <si>
    <t>Vaca com cria</t>
  </si>
  <si>
    <t>Cristalina</t>
  </si>
  <si>
    <t>CRISTALINA</t>
  </si>
  <si>
    <t>S.L. M. BELOS</t>
  </si>
  <si>
    <t>PREÇOS MÉDIOS RECEBIDOS PELOS PRODUTORES (R$)</t>
  </si>
  <si>
    <t>AGÊNCIA GOIANA DE ASSISTÊNCIA TÉCNICA,</t>
  </si>
  <si>
    <t>EXTENSÃO RURAL E PESQUISA AGROPECUÁRIA - EMATER</t>
  </si>
  <si>
    <t>Feijão carioca</t>
  </si>
  <si>
    <t>Vaca comum solteira</t>
  </si>
  <si>
    <t>Vaca comum c/ cria</t>
  </si>
  <si>
    <t/>
  </si>
  <si>
    <t>XXX</t>
  </si>
  <si>
    <t>Unidade</t>
  </si>
  <si>
    <t>Agrícolas</t>
  </si>
  <si>
    <t>Selecione o município</t>
  </si>
  <si>
    <t>Arroz em casca</t>
  </si>
  <si>
    <t>Milho</t>
  </si>
  <si>
    <t>Ano 1</t>
  </si>
  <si>
    <t>Ano 2</t>
  </si>
  <si>
    <t>Ano 3</t>
  </si>
  <si>
    <t>Atualizar datas</t>
  </si>
  <si>
    <t>Média</t>
  </si>
  <si>
    <t>Preço médio anual, nos últimos 3 anos</t>
  </si>
  <si>
    <t>Selecione o produto</t>
  </si>
  <si>
    <t>IPAMERI</t>
  </si>
  <si>
    <t>Ipameri</t>
  </si>
  <si>
    <t>MÉDIASE(M9:O9;"&lt;&gt;0")</t>
  </si>
  <si>
    <t>CONFERÊNCIA DE VALORES</t>
  </si>
  <si>
    <t>Mínimo</t>
  </si>
  <si>
    <t>Máximo</t>
  </si>
  <si>
    <t>ESTADO DE GOIÁS</t>
  </si>
  <si>
    <t>Superintendência Executiva de Agricultura</t>
  </si>
  <si>
    <t>Jataí</t>
  </si>
  <si>
    <t>S. L. M. Belos</t>
  </si>
  <si>
    <t>JATAÍ</t>
  </si>
  <si>
    <t>Repetido</t>
  </si>
  <si>
    <t>Média (3 anos)</t>
  </si>
  <si>
    <t>Legenda:    (SI) - sem informação             (ST) - sem transação          (XXX) - não levanta a informação         (SC) - sem cotação</t>
  </si>
  <si>
    <t>FONTE: Unidades Locais da EMATER. Adaptado pela SED / Superintendência Executiva de Agricultura</t>
  </si>
  <si>
    <t>Boi Gordo</t>
  </si>
  <si>
    <t>SC</t>
  </si>
  <si>
    <t>MUNICÍPIOS QUE NÃO ALTERARAM PREÇOS AO LONGO DE 2018</t>
  </si>
  <si>
    <t>SC = Sem Cotação</t>
  </si>
  <si>
    <t>Gerência de Agronegócio e Estatística</t>
  </si>
  <si>
    <t>Secretaria de Estado de Agricultura, Pecuária e Abastecimento - SEAPA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</si>
</sst>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/m"/>
    <numFmt numFmtId="166" formatCode="dd/mm/yy"/>
    <numFmt numFmtId="167" formatCode="dd\ /\ mmm\ /\ yyyy"/>
    <numFmt numFmtId="168" formatCode="_(* #,##0_);_(* \(#,##0\);_(* &quot;-&quot;??_);_(@_)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b/>
      <i/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i/>
      <sz val="20"/>
      <name val="Arial"/>
      <family val="2"/>
    </font>
    <font>
      <b/>
      <i/>
      <sz val="18"/>
      <name val="Arial"/>
      <family val="2"/>
    </font>
    <font>
      <b/>
      <i/>
      <sz val="8"/>
      <color rgb="FFFF0000"/>
      <name val="Arial"/>
      <family val="2"/>
    </font>
    <font>
      <sz val="8"/>
      <color theme="1"/>
      <name val="Arial"/>
      <family val="2"/>
    </font>
    <font>
      <b/>
      <i/>
      <sz val="14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0"/>
      <color rgb="FF3333FF"/>
      <name val="Arial"/>
      <family val="2"/>
    </font>
    <font>
      <b/>
      <i/>
      <sz val="10"/>
      <color rgb="FFFF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i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15"/>
      </patternFill>
    </fill>
    <fill>
      <patternFill patternType="solid">
        <fgColor indexed="41"/>
        <bgColor indexed="15"/>
      </patternFill>
    </fill>
    <fill>
      <patternFill patternType="solid">
        <fgColor indexed="41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18"/>
      </right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1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1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</borders>
  <cellStyleXfs count="4">
    <xf numFmtId="0" fontId="0" fillId="0" borderId="0"/>
    <xf numFmtId="0" fontId="16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</cellStyleXfs>
  <cellXfs count="272">
    <xf numFmtId="0" fontId="0" fillId="0" borderId="0" xfId="0"/>
    <xf numFmtId="0" fontId="0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39" fontId="6" fillId="2" borderId="5" xfId="0" applyNumberFormat="1" applyFont="1" applyFill="1" applyBorder="1" applyAlignment="1">
      <alignment horizontal="right"/>
    </xf>
    <xf numFmtId="39" fontId="6" fillId="2" borderId="6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3" borderId="8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indent="1"/>
    </xf>
    <xf numFmtId="166" fontId="10" fillId="4" borderId="9" xfId="0" applyNumberFormat="1" applyFont="1" applyFill="1" applyBorder="1" applyAlignment="1" applyProtection="1">
      <alignment horizontal="center" vertical="center" wrapText="1"/>
      <protection hidden="1"/>
    </xf>
    <xf numFmtId="166" fontId="1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1" xfId="0" applyFont="1" applyFill="1" applyBorder="1" applyAlignment="1" applyProtection="1">
      <alignment horizontal="center" vertical="center" shrinkToFit="1"/>
      <protection hidden="1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9" fillId="5" borderId="15" xfId="0" applyFont="1" applyFill="1" applyBorder="1" applyAlignment="1" applyProtection="1">
      <alignment horizontal="center" vertical="center" shrinkToFit="1"/>
      <protection hidden="1"/>
    </xf>
    <xf numFmtId="0" fontId="6" fillId="6" borderId="14" xfId="0" applyFont="1" applyFill="1" applyBorder="1" applyAlignment="1">
      <alignment horizontal="left"/>
    </xf>
    <xf numFmtId="0" fontId="11" fillId="0" borderId="0" xfId="0" applyFont="1" applyBorder="1"/>
    <xf numFmtId="0" fontId="6" fillId="7" borderId="16" xfId="0" applyFont="1" applyFill="1" applyBorder="1" applyAlignment="1">
      <alignment horizontal="center"/>
    </xf>
    <xf numFmtId="0" fontId="7" fillId="0" borderId="0" xfId="0" applyFont="1" applyBorder="1"/>
    <xf numFmtId="0" fontId="12" fillId="5" borderId="11" xfId="0" applyFont="1" applyFill="1" applyBorder="1" applyAlignment="1" applyProtection="1">
      <alignment horizontal="center" vertical="center" shrinkToFit="1"/>
      <protection hidden="1"/>
    </xf>
    <xf numFmtId="0" fontId="12" fillId="5" borderId="15" xfId="0" applyFont="1" applyFill="1" applyBorder="1" applyAlignment="1" applyProtection="1">
      <alignment horizontal="center" vertical="center" shrinkToFit="1"/>
      <protection hidden="1"/>
    </xf>
    <xf numFmtId="164" fontId="11" fillId="6" borderId="14" xfId="3" applyFont="1" applyFill="1" applyBorder="1" applyAlignment="1">
      <alignment horizontal="center"/>
    </xf>
    <xf numFmtId="164" fontId="11" fillId="6" borderId="12" xfId="3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0" fillId="0" borderId="20" xfId="0" applyFont="1" applyBorder="1"/>
    <xf numFmtId="164" fontId="11" fillId="6" borderId="16" xfId="3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left"/>
    </xf>
    <xf numFmtId="0" fontId="8" fillId="6" borderId="14" xfId="0" applyNumberFormat="1" applyFont="1" applyFill="1" applyBorder="1" applyAlignment="1">
      <alignment horizontal="center"/>
    </xf>
    <xf numFmtId="167" fontId="8" fillId="6" borderId="14" xfId="0" applyNumberFormat="1" applyFont="1" applyFill="1" applyBorder="1" applyAlignment="1">
      <alignment horizontal="left" shrinkToFit="1"/>
    </xf>
    <xf numFmtId="0" fontId="8" fillId="6" borderId="12" xfId="0" applyNumberFormat="1" applyFont="1" applyFill="1" applyBorder="1" applyAlignment="1">
      <alignment horizontal="center"/>
    </xf>
    <xf numFmtId="167" fontId="8" fillId="6" borderId="12" xfId="0" applyNumberFormat="1" applyFont="1" applyFill="1" applyBorder="1" applyAlignment="1">
      <alignment horizontal="left" shrinkToFit="1"/>
    </xf>
    <xf numFmtId="167" fontId="8" fillId="6" borderId="16" xfId="0" applyNumberFormat="1" applyFont="1" applyFill="1" applyBorder="1" applyAlignment="1">
      <alignment horizontal="left" shrinkToFit="1"/>
    </xf>
    <xf numFmtId="0" fontId="8" fillId="6" borderId="13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8" fillId="6" borderId="12" xfId="0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/>
    </xf>
    <xf numFmtId="0" fontId="8" fillId="6" borderId="16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left"/>
    </xf>
    <xf numFmtId="164" fontId="11" fillId="6" borderId="21" xfId="3" applyFont="1" applyFill="1" applyBorder="1" applyAlignment="1">
      <alignment horizontal="right"/>
    </xf>
    <xf numFmtId="164" fontId="11" fillId="6" borderId="22" xfId="3" applyFont="1" applyFill="1" applyBorder="1" applyAlignment="1">
      <alignment horizontal="right"/>
    </xf>
    <xf numFmtId="0" fontId="3" fillId="8" borderId="0" xfId="0" applyFont="1" applyFill="1" applyBorder="1" applyAlignment="1" applyProtection="1">
      <alignment horizontal="center"/>
      <protection locked="0"/>
    </xf>
    <xf numFmtId="164" fontId="11" fillId="6" borderId="23" xfId="3" applyFont="1" applyFill="1" applyBorder="1" applyAlignment="1">
      <alignment horizontal="center"/>
    </xf>
    <xf numFmtId="166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166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24" xfId="3" applyFont="1" applyFill="1" applyBorder="1" applyAlignment="1">
      <alignment horizontal="right"/>
    </xf>
    <xf numFmtId="164" fontId="11" fillId="6" borderId="25" xfId="3" applyFont="1" applyFill="1" applyBorder="1" applyAlignment="1">
      <alignment horizontal="right"/>
    </xf>
    <xf numFmtId="164" fontId="11" fillId="6" borderId="26" xfId="3" applyFont="1" applyFill="1" applyBorder="1" applyAlignment="1">
      <alignment horizontal="right"/>
    </xf>
    <xf numFmtId="164" fontId="11" fillId="6" borderId="16" xfId="3" applyFont="1" applyFill="1" applyBorder="1" applyAlignment="1">
      <alignment horizontal="left" shrinkToFit="1"/>
    </xf>
    <xf numFmtId="164" fontId="11" fillId="7" borderId="16" xfId="3" applyFont="1" applyFill="1" applyBorder="1" applyAlignment="1">
      <alignment horizontal="left"/>
    </xf>
    <xf numFmtId="164" fontId="11" fillId="6" borderId="12" xfId="3" applyFont="1" applyFill="1" applyBorder="1" applyAlignment="1">
      <alignment horizontal="left"/>
    </xf>
    <xf numFmtId="164" fontId="11" fillId="6" borderId="12" xfId="3" applyFont="1" applyFill="1" applyBorder="1" applyAlignment="1">
      <alignment horizontal="center" vertical="center"/>
    </xf>
    <xf numFmtId="164" fontId="11" fillId="6" borderId="25" xfId="3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1" fillId="0" borderId="27" xfId="0" applyFont="1" applyBorder="1"/>
    <xf numFmtId="0" fontId="0" fillId="0" borderId="27" xfId="0" applyFont="1" applyBorder="1"/>
    <xf numFmtId="167" fontId="8" fillId="6" borderId="2" xfId="0" applyNumberFormat="1" applyFont="1" applyFill="1" applyBorder="1" applyAlignment="1">
      <alignment horizontal="left" shrinkToFit="1"/>
    </xf>
    <xf numFmtId="164" fontId="0" fillId="0" borderId="0" xfId="0" applyNumberFormat="1" applyFont="1" applyBorder="1"/>
    <xf numFmtId="0" fontId="0" fillId="0" borderId="0" xfId="0" applyFont="1" applyFill="1" applyBorder="1"/>
    <xf numFmtId="0" fontId="15" fillId="0" borderId="0" xfId="0" applyFont="1"/>
    <xf numFmtId="0" fontId="6" fillId="3" borderId="8" xfId="0" applyFont="1" applyFill="1" applyBorder="1" applyProtection="1">
      <protection hidden="1"/>
    </xf>
    <xf numFmtId="0" fontId="8" fillId="3" borderId="8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/>
    <xf numFmtId="0" fontId="6" fillId="3" borderId="2" xfId="0" applyFont="1" applyFill="1" applyBorder="1" applyProtection="1">
      <protection hidden="1"/>
    </xf>
    <xf numFmtId="0" fontId="6" fillId="3" borderId="3" xfId="0" applyFont="1" applyFill="1" applyBorder="1" applyProtection="1">
      <protection hidden="1"/>
    </xf>
    <xf numFmtId="0" fontId="0" fillId="0" borderId="0" xfId="0" applyFont="1" applyBorder="1" applyProtection="1"/>
    <xf numFmtId="0" fontId="6" fillId="3" borderId="4" xfId="0" applyFont="1" applyFill="1" applyBorder="1" applyProtection="1"/>
    <xf numFmtId="0" fontId="6" fillId="3" borderId="4" xfId="0" applyFont="1" applyFill="1" applyBorder="1" applyAlignment="1" applyProtection="1">
      <alignment horizontal="center"/>
    </xf>
    <xf numFmtId="0" fontId="6" fillId="6" borderId="14" xfId="0" applyFont="1" applyFill="1" applyBorder="1" applyAlignment="1" applyProtection="1">
      <alignment horizontal="left"/>
    </xf>
    <xf numFmtId="164" fontId="11" fillId="6" borderId="12" xfId="3" applyFont="1" applyFill="1" applyBorder="1" applyAlignment="1" applyProtection="1">
      <alignment horizontal="left"/>
    </xf>
    <xf numFmtId="0" fontId="6" fillId="6" borderId="17" xfId="0" applyFont="1" applyFill="1" applyBorder="1" applyAlignment="1" applyProtection="1">
      <alignment horizontal="center"/>
    </xf>
    <xf numFmtId="0" fontId="6" fillId="6" borderId="12" xfId="0" applyFont="1" applyFill="1" applyBorder="1" applyAlignment="1" applyProtection="1">
      <alignment horizontal="center"/>
    </xf>
    <xf numFmtId="164" fontId="11" fillId="6" borderId="12" xfId="3" applyFont="1" applyFill="1" applyBorder="1" applyAlignment="1" applyProtection="1">
      <alignment horizontal="center"/>
    </xf>
    <xf numFmtId="0" fontId="6" fillId="6" borderId="18" xfId="0" applyFont="1" applyFill="1" applyBorder="1" applyAlignment="1" applyProtection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39" fontId="6" fillId="2" borderId="29" xfId="0" applyNumberFormat="1" applyFont="1" applyFill="1" applyBorder="1" applyAlignment="1" applyProtection="1">
      <alignment horizontal="right" shrinkToFit="1"/>
      <protection hidden="1"/>
    </xf>
    <xf numFmtId="39" fontId="6" fillId="3" borderId="4" xfId="0" applyNumberFormat="1" applyFont="1" applyFill="1" applyBorder="1" applyAlignment="1">
      <alignment horizontal="right" shrinkToFit="1"/>
    </xf>
    <xf numFmtId="39" fontId="6" fillId="3" borderId="30" xfId="0" applyNumberFormat="1" applyFont="1" applyFill="1" applyBorder="1" applyAlignment="1">
      <alignment horizontal="right" shrinkToFit="1"/>
    </xf>
    <xf numFmtId="39" fontId="8" fillId="9" borderId="31" xfId="0" applyNumberFormat="1" applyFont="1" applyFill="1" applyBorder="1" applyAlignment="1" applyProtection="1">
      <alignment horizontal="right" shrinkToFit="1"/>
      <protection hidden="1"/>
    </xf>
    <xf numFmtId="39" fontId="8" fillId="9" borderId="32" xfId="0" applyNumberFormat="1" applyFont="1" applyFill="1" applyBorder="1" applyAlignment="1" applyProtection="1">
      <alignment horizontal="right" shrinkToFit="1"/>
      <protection hidden="1"/>
    </xf>
    <xf numFmtId="39" fontId="8" fillId="9" borderId="33" xfId="0" applyNumberFormat="1" applyFont="1" applyFill="1" applyBorder="1" applyAlignment="1" applyProtection="1">
      <alignment horizontal="right" shrinkToFit="1"/>
      <protection hidden="1"/>
    </xf>
    <xf numFmtId="39" fontId="6" fillId="3" borderId="4" xfId="0" applyNumberFormat="1" applyFont="1" applyFill="1" applyBorder="1" applyAlignment="1" applyProtection="1">
      <alignment horizontal="right" shrinkToFit="1"/>
      <protection hidden="1"/>
    </xf>
    <xf numFmtId="39" fontId="8" fillId="9" borderId="34" xfId="0" applyNumberFormat="1" applyFont="1" applyFill="1" applyBorder="1" applyAlignment="1" applyProtection="1">
      <alignment horizontal="right" shrinkToFit="1"/>
      <protection hidden="1"/>
    </xf>
    <xf numFmtId="39" fontId="8" fillId="9" borderId="29" xfId="0" applyNumberFormat="1" applyFont="1" applyFill="1" applyBorder="1" applyAlignment="1" applyProtection="1">
      <alignment horizontal="right" shrinkToFit="1"/>
      <protection hidden="1"/>
    </xf>
    <xf numFmtId="39" fontId="8" fillId="9" borderId="35" xfId="0" applyNumberFormat="1" applyFont="1" applyFill="1" applyBorder="1" applyAlignment="1" applyProtection="1">
      <alignment horizontal="right" shrinkToFit="1"/>
      <protection hidden="1"/>
    </xf>
    <xf numFmtId="39" fontId="8" fillId="9" borderId="36" xfId="0" applyNumberFormat="1" applyFont="1" applyFill="1" applyBorder="1" applyAlignment="1" applyProtection="1">
      <alignment horizontal="right" shrinkToFit="1"/>
      <protection hidden="1"/>
    </xf>
    <xf numFmtId="39" fontId="8" fillId="9" borderId="37" xfId="0" applyNumberFormat="1" applyFont="1" applyFill="1" applyBorder="1" applyAlignment="1" applyProtection="1">
      <alignment horizontal="right" shrinkToFit="1"/>
      <protection hidden="1"/>
    </xf>
    <xf numFmtId="39" fontId="8" fillId="9" borderId="38" xfId="0" applyNumberFormat="1" applyFont="1" applyFill="1" applyBorder="1" applyAlignment="1" applyProtection="1">
      <alignment horizontal="right" shrinkToFit="1"/>
      <protection hidden="1"/>
    </xf>
    <xf numFmtId="0" fontId="6" fillId="3" borderId="28" xfId="0" applyFont="1" applyFill="1" applyBorder="1" applyAlignment="1" applyProtection="1">
      <alignment horizontal="center" vertical="center" textRotation="90" wrapText="1" shrinkToFit="1"/>
      <protection hidden="1"/>
    </xf>
    <xf numFmtId="0" fontId="6" fillId="3" borderId="4" xfId="0" applyFont="1" applyFill="1" applyBorder="1" applyAlignment="1" applyProtection="1">
      <alignment horizontal="center" vertical="center" textRotation="90" wrapText="1" shrinkToFit="1"/>
      <protection hidden="1"/>
    </xf>
    <xf numFmtId="0" fontId="6" fillId="3" borderId="28" xfId="0" applyFont="1" applyFill="1" applyBorder="1" applyAlignment="1">
      <alignment horizontal="center" vertical="center" textRotation="90" shrinkToFit="1"/>
    </xf>
    <xf numFmtId="0" fontId="7" fillId="3" borderId="28" xfId="0" applyFont="1" applyFill="1" applyBorder="1" applyAlignment="1">
      <alignment horizontal="center" vertical="center" textRotation="90" wrapText="1" shrinkToFit="1"/>
    </xf>
    <xf numFmtId="0" fontId="6" fillId="3" borderId="28" xfId="0" applyFont="1" applyFill="1" applyBorder="1" applyAlignment="1">
      <alignment horizontal="center" vertical="center" textRotation="90" wrapText="1" shrinkToFit="1"/>
    </xf>
    <xf numFmtId="0" fontId="6" fillId="3" borderId="4" xfId="0" applyFont="1" applyFill="1" applyBorder="1" applyAlignment="1">
      <alignment horizontal="center" vertical="center" textRotation="90" wrapText="1" shrinkToFit="1"/>
    </xf>
    <xf numFmtId="164" fontId="11" fillId="0" borderId="39" xfId="3" applyFont="1" applyBorder="1" applyAlignment="1" applyProtection="1">
      <alignment horizontal="right" shrinkToFit="1"/>
    </xf>
    <xf numFmtId="164" fontId="11" fillId="0" borderId="39" xfId="3" applyFont="1" applyBorder="1" applyAlignment="1" applyProtection="1">
      <alignment horizontal="right" shrinkToFit="1"/>
      <protection locked="0"/>
    </xf>
    <xf numFmtId="167" fontId="17" fillId="6" borderId="12" xfId="0" applyNumberFormat="1" applyFont="1" applyFill="1" applyBorder="1" applyAlignment="1">
      <alignment horizontal="left" shrinkToFit="1"/>
    </xf>
    <xf numFmtId="164" fontId="11" fillId="6" borderId="2" xfId="3" applyFont="1" applyFill="1" applyBorder="1" applyAlignment="1">
      <alignment horizontal="right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8" fillId="6" borderId="22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right"/>
    </xf>
    <xf numFmtId="164" fontId="11" fillId="0" borderId="41" xfId="3" applyFont="1" applyBorder="1" applyAlignment="1" applyProtection="1">
      <alignment horizontal="right" shrinkToFit="1"/>
      <protection locked="0"/>
    </xf>
    <xf numFmtId="168" fontId="22" fillId="0" borderId="42" xfId="3" applyNumberFormat="1" applyFont="1" applyBorder="1" applyAlignment="1">
      <alignment horizontal="right"/>
    </xf>
    <xf numFmtId="166" fontId="10" fillId="4" borderId="9" xfId="1" applyNumberFormat="1" applyFont="1" applyFill="1" applyBorder="1" applyAlignment="1" applyProtection="1">
      <alignment horizontal="center" vertical="center" wrapText="1"/>
      <protection locked="0"/>
    </xf>
    <xf numFmtId="166" fontId="10" fillId="4" borderId="10" xfId="1" applyNumberFormat="1" applyFont="1" applyFill="1" applyBorder="1" applyAlignment="1" applyProtection="1">
      <alignment horizontal="center" vertical="center" wrapText="1"/>
      <protection locked="0"/>
    </xf>
    <xf numFmtId="168" fontId="22" fillId="0" borderId="42" xfId="2" applyNumberFormat="1" applyFont="1" applyBorder="1" applyAlignment="1">
      <alignment horizontal="right"/>
    </xf>
    <xf numFmtId="164" fontId="11" fillId="0" borderId="39" xfId="2" applyFont="1" applyBorder="1" applyAlignment="1" applyProtection="1">
      <alignment horizontal="right" shrinkToFit="1"/>
    </xf>
    <xf numFmtId="164" fontId="11" fillId="0" borderId="39" xfId="2" applyFont="1" applyBorder="1" applyAlignment="1" applyProtection="1">
      <alignment horizontal="right" shrinkToFit="1"/>
      <protection locked="0"/>
    </xf>
    <xf numFmtId="164" fontId="11" fillId="0" borderId="42" xfId="2" applyFont="1" applyBorder="1" applyAlignment="1">
      <alignment shrinkToFit="1"/>
    </xf>
    <xf numFmtId="164" fontId="11" fillId="0" borderId="42" xfId="2" applyFont="1" applyBorder="1" applyAlignment="1">
      <alignment horizontal="right" shrinkToFit="1"/>
    </xf>
    <xf numFmtId="39" fontId="8" fillId="2" borderId="29" xfId="0" applyNumberFormat="1" applyFont="1" applyFill="1" applyBorder="1" applyAlignment="1" applyProtection="1">
      <alignment horizontal="right"/>
      <protection locked="0"/>
    </xf>
    <xf numFmtId="39" fontId="8" fillId="2" borderId="37" xfId="0" applyNumberFormat="1" applyFont="1" applyFill="1" applyBorder="1" applyAlignment="1" applyProtection="1">
      <alignment horizontal="right"/>
      <protection locked="0"/>
    </xf>
    <xf numFmtId="39" fontId="8" fillId="2" borderId="32" xfId="0" applyNumberFormat="1" applyFont="1" applyFill="1" applyBorder="1" applyAlignment="1" applyProtection="1">
      <alignment horizontal="right" vertical="center"/>
      <protection locked="0"/>
    </xf>
    <xf numFmtId="39" fontId="8" fillId="2" borderId="29" xfId="0" applyNumberFormat="1" applyFont="1" applyFill="1" applyBorder="1" applyAlignment="1" applyProtection="1">
      <alignment horizontal="right" vertical="center"/>
      <protection locked="0"/>
    </xf>
    <xf numFmtId="39" fontId="8" fillId="2" borderId="37" xfId="0" applyNumberFormat="1" applyFont="1" applyFill="1" applyBorder="1" applyAlignment="1" applyProtection="1">
      <alignment horizontal="right" vertical="center"/>
      <protection locked="0"/>
    </xf>
    <xf numFmtId="39" fontId="8" fillId="2" borderId="29" xfId="0" applyNumberFormat="1" applyFont="1" applyFill="1" applyBorder="1" applyAlignment="1">
      <alignment horizontal="right"/>
    </xf>
    <xf numFmtId="39" fontId="8" fillId="2" borderId="32" xfId="0" applyNumberFormat="1" applyFont="1" applyFill="1" applyBorder="1" applyAlignment="1">
      <alignment horizontal="right"/>
    </xf>
    <xf numFmtId="39" fontId="8" fillId="2" borderId="37" xfId="0" applyNumberFormat="1" applyFont="1" applyFill="1" applyBorder="1" applyAlignment="1">
      <alignment horizontal="right"/>
    </xf>
    <xf numFmtId="164" fontId="11" fillId="0" borderId="43" xfId="3" applyFont="1" applyBorder="1" applyAlignment="1" applyProtection="1">
      <alignment horizontal="right" shrinkToFit="1"/>
      <protection locked="0"/>
    </xf>
    <xf numFmtId="39" fontId="8" fillId="2" borderId="44" xfId="0" applyNumberFormat="1" applyFont="1" applyFill="1" applyBorder="1" applyAlignment="1" applyProtection="1">
      <alignment horizontal="right"/>
      <protection locked="0"/>
    </xf>
    <xf numFmtId="39" fontId="11" fillId="2" borderId="45" xfId="0" applyNumberFormat="1" applyFont="1" applyFill="1" applyBorder="1" applyAlignment="1" applyProtection="1">
      <alignment horizontal="right"/>
      <protection locked="0"/>
    </xf>
    <xf numFmtId="39" fontId="8" fillId="2" borderId="29" xfId="1" applyNumberFormat="1" applyFont="1" applyFill="1" applyBorder="1" applyAlignment="1" applyProtection="1">
      <alignment horizontal="right"/>
      <protection locked="0"/>
    </xf>
    <xf numFmtId="39" fontId="8" fillId="2" borderId="43" xfId="0" applyNumberFormat="1" applyFont="1" applyFill="1" applyBorder="1" applyAlignment="1" applyProtection="1">
      <alignment horizontal="right"/>
      <protection locked="0"/>
    </xf>
    <xf numFmtId="39" fontId="8" fillId="2" borderId="46" xfId="0" applyNumberFormat="1" applyFont="1" applyFill="1" applyBorder="1" applyAlignment="1" applyProtection="1">
      <alignment horizontal="right"/>
      <protection locked="0"/>
    </xf>
    <xf numFmtId="39" fontId="8" fillId="2" borderId="41" xfId="0" applyNumberFormat="1" applyFont="1" applyFill="1" applyBorder="1" applyAlignment="1" applyProtection="1">
      <alignment horizontal="right"/>
      <protection locked="0"/>
    </xf>
    <xf numFmtId="39" fontId="8" fillId="2" borderId="43" xfId="0" applyNumberFormat="1" applyFont="1" applyFill="1" applyBorder="1" applyAlignment="1">
      <alignment horizontal="right"/>
    </xf>
    <xf numFmtId="39" fontId="8" fillId="2" borderId="46" xfId="0" applyNumberFormat="1" applyFont="1" applyFill="1" applyBorder="1" applyAlignment="1">
      <alignment horizontal="right"/>
    </xf>
    <xf numFmtId="39" fontId="8" fillId="2" borderId="47" xfId="0" applyNumberFormat="1" applyFont="1" applyFill="1" applyBorder="1" applyAlignment="1">
      <alignment horizontal="right"/>
    </xf>
    <xf numFmtId="39" fontId="8" fillId="2" borderId="43" xfId="0" applyNumberFormat="1" applyFont="1" applyFill="1" applyBorder="1" applyAlignment="1" applyProtection="1">
      <alignment horizontal="right" vertical="center"/>
      <protection locked="0"/>
    </xf>
    <xf numFmtId="39" fontId="8" fillId="2" borderId="46" xfId="0" applyNumberFormat="1" applyFont="1" applyFill="1" applyBorder="1" applyAlignment="1" applyProtection="1">
      <alignment horizontal="right" vertical="center"/>
      <protection locked="0"/>
    </xf>
    <xf numFmtId="39" fontId="8" fillId="2" borderId="47" xfId="0" applyNumberFormat="1" applyFont="1" applyFill="1" applyBorder="1" applyAlignment="1" applyProtection="1">
      <alignment horizontal="right" vertical="center"/>
      <protection locked="0"/>
    </xf>
    <xf numFmtId="39" fontId="8" fillId="2" borderId="47" xfId="0" applyNumberFormat="1" applyFont="1" applyFill="1" applyBorder="1" applyAlignment="1" applyProtection="1">
      <alignment horizontal="right"/>
      <protection locked="0"/>
    </xf>
    <xf numFmtId="39" fontId="8" fillId="2" borderId="48" xfId="0" applyNumberFormat="1" applyFont="1" applyFill="1" applyBorder="1" applyAlignment="1" applyProtection="1">
      <alignment horizontal="right"/>
      <protection locked="0"/>
    </xf>
    <xf numFmtId="164" fontId="11" fillId="0" borderId="43" xfId="2" applyFont="1" applyBorder="1" applyAlignment="1" applyProtection="1">
      <alignment horizontal="right" shrinkToFit="1"/>
    </xf>
    <xf numFmtId="164" fontId="11" fillId="0" borderId="43" xfId="3" applyFont="1" applyBorder="1" applyAlignment="1" applyProtection="1">
      <alignment horizontal="right" shrinkToFit="1"/>
    </xf>
    <xf numFmtId="164" fontId="11" fillId="0" borderId="25" xfId="2" applyFont="1" applyBorder="1" applyAlignment="1" applyProtection="1">
      <alignment horizontal="right" shrinkToFit="1"/>
    </xf>
    <xf numFmtId="164" fontId="11" fillId="0" borderId="25" xfId="3" applyFont="1" applyBorder="1" applyAlignment="1" applyProtection="1">
      <alignment horizontal="right" shrinkToFit="1"/>
    </xf>
    <xf numFmtId="39" fontId="8" fillId="2" borderId="46" xfId="0" applyNumberFormat="1" applyFont="1" applyFill="1" applyBorder="1" applyAlignment="1" applyProtection="1">
      <alignment horizontal="right" vertical="center"/>
    </xf>
    <xf numFmtId="164" fontId="11" fillId="0" borderId="25" xfId="3" applyFont="1" applyBorder="1" applyAlignment="1" applyProtection="1">
      <alignment horizontal="right" shrinkToFit="1"/>
      <protection locked="0"/>
    </xf>
    <xf numFmtId="164" fontId="11" fillId="0" borderId="46" xfId="3" applyFont="1" applyBorder="1" applyAlignment="1" applyProtection="1">
      <alignment horizontal="right" shrinkToFit="1"/>
    </xf>
    <xf numFmtId="39" fontId="11" fillId="2" borderId="47" xfId="0" applyNumberFormat="1" applyFont="1" applyFill="1" applyBorder="1" applyAlignment="1" applyProtection="1">
      <alignment horizontal="right"/>
      <protection locked="0"/>
    </xf>
    <xf numFmtId="168" fontId="22" fillId="0" borderId="5" xfId="3" applyNumberFormat="1" applyFont="1" applyBorder="1" applyAlignment="1">
      <alignment horizontal="right"/>
    </xf>
    <xf numFmtId="39" fontId="8" fillId="2" borderId="41" xfId="0" applyNumberFormat="1" applyFont="1" applyFill="1" applyBorder="1" applyAlignment="1">
      <alignment horizontal="right"/>
    </xf>
    <xf numFmtId="168" fontId="22" fillId="0" borderId="49" xfId="3" applyNumberFormat="1" applyFont="1" applyBorder="1" applyAlignment="1">
      <alignment horizontal="right"/>
    </xf>
    <xf numFmtId="168" fontId="22" fillId="0" borderId="0" xfId="3" applyNumberFormat="1" applyFont="1" applyBorder="1" applyAlignment="1">
      <alignment horizontal="right"/>
    </xf>
    <xf numFmtId="39" fontId="23" fillId="2" borderId="47" xfId="0" applyNumberFormat="1" applyFont="1" applyFill="1" applyBorder="1" applyAlignment="1" applyProtection="1">
      <alignment horizontal="right" vertical="center"/>
      <protection locked="0"/>
    </xf>
    <xf numFmtId="39" fontId="8" fillId="2" borderId="50" xfId="0" applyNumberFormat="1" applyFont="1" applyFill="1" applyBorder="1" applyAlignment="1" applyProtection="1">
      <alignment horizontal="right"/>
      <protection locked="0"/>
    </xf>
    <xf numFmtId="39" fontId="8" fillId="2" borderId="51" xfId="0" applyNumberFormat="1" applyFont="1" applyFill="1" applyBorder="1" applyAlignment="1" applyProtection="1">
      <alignment horizontal="right"/>
      <protection locked="0"/>
    </xf>
    <xf numFmtId="39" fontId="8" fillId="2" borderId="50" xfId="0" applyNumberFormat="1" applyFont="1" applyFill="1" applyBorder="1" applyAlignment="1" applyProtection="1">
      <alignment horizontal="right" vertical="center"/>
      <protection locked="0"/>
    </xf>
    <xf numFmtId="39" fontId="8" fillId="2" borderId="48" xfId="0" applyNumberFormat="1" applyFont="1" applyFill="1" applyBorder="1" applyAlignment="1" applyProtection="1">
      <alignment horizontal="right" vertical="center"/>
      <protection locked="0"/>
    </xf>
    <xf numFmtId="39" fontId="8" fillId="2" borderId="51" xfId="0" applyNumberFormat="1" applyFont="1" applyFill="1" applyBorder="1" applyAlignment="1" applyProtection="1">
      <alignment horizontal="right" vertical="center"/>
      <protection locked="0"/>
    </xf>
    <xf numFmtId="39" fontId="8" fillId="2" borderId="31" xfId="0" applyNumberFormat="1" applyFont="1" applyFill="1" applyBorder="1" applyAlignment="1" applyProtection="1">
      <alignment horizontal="right" vertical="center"/>
      <protection locked="0"/>
    </xf>
    <xf numFmtId="39" fontId="8" fillId="2" borderId="34" xfId="0" applyNumberFormat="1" applyFont="1" applyFill="1" applyBorder="1" applyAlignment="1" applyProtection="1">
      <alignment horizontal="right" vertical="center"/>
      <protection locked="0"/>
    </xf>
    <xf numFmtId="39" fontId="8" fillId="2" borderId="52" xfId="0" applyNumberFormat="1" applyFont="1" applyFill="1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 applyProtection="1">
      <alignment horizontal="left"/>
      <protection hidden="1"/>
    </xf>
    <xf numFmtId="0" fontId="18" fillId="0" borderId="0" xfId="0" applyFont="1" applyAlignment="1">
      <alignment horizontal="right"/>
    </xf>
    <xf numFmtId="0" fontId="6" fillId="3" borderId="22" xfId="0" applyFont="1" applyFill="1" applyBorder="1"/>
    <xf numFmtId="0" fontId="6" fillId="0" borderId="13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center"/>
    </xf>
    <xf numFmtId="168" fontId="22" fillId="0" borderId="5" xfId="2" applyNumberFormat="1" applyFont="1" applyBorder="1" applyAlignment="1">
      <alignment horizontal="right"/>
    </xf>
    <xf numFmtId="164" fontId="11" fillId="11" borderId="39" xfId="2" applyFont="1" applyFill="1" applyBorder="1" applyAlignment="1" applyProtection="1">
      <alignment horizontal="right" shrinkToFit="1"/>
    </xf>
    <xf numFmtId="164" fontId="11" fillId="11" borderId="43" xfId="2" applyFont="1" applyFill="1" applyBorder="1" applyAlignment="1" applyProtection="1">
      <alignment horizontal="right" shrinkToFit="1"/>
    </xf>
    <xf numFmtId="164" fontId="11" fillId="11" borderId="25" xfId="2" applyFont="1" applyFill="1" applyBorder="1" applyAlignment="1" applyProtection="1">
      <alignment horizontal="right" shrinkToFit="1"/>
    </xf>
    <xf numFmtId="0" fontId="0" fillId="0" borderId="0" xfId="0" applyFont="1" applyFill="1" applyBorder="1" applyProtection="1"/>
    <xf numFmtId="0" fontId="0" fillId="0" borderId="20" xfId="0" applyFont="1" applyFill="1" applyBorder="1" applyProtection="1"/>
    <xf numFmtId="0" fontId="6" fillId="3" borderId="22" xfId="0" applyFont="1" applyFill="1" applyBorder="1" applyAlignment="1">
      <alignment horizontal="center"/>
    </xf>
    <xf numFmtId="0" fontId="0" fillId="12" borderId="53" xfId="0" applyFill="1" applyBorder="1"/>
    <xf numFmtId="0" fontId="0" fillId="12" borderId="53" xfId="0" applyFill="1" applyBorder="1" applyAlignment="1">
      <alignment horizontal="center"/>
    </xf>
    <xf numFmtId="164" fontId="1" fillId="12" borderId="53" xfId="3" applyFill="1" applyBorder="1"/>
    <xf numFmtId="0" fontId="14" fillId="0" borderId="53" xfId="0" applyFont="1" applyBorder="1" applyAlignment="1">
      <alignment horizontal="center"/>
    </xf>
    <xf numFmtId="0" fontId="14" fillId="0" borderId="53" xfId="0" applyNumberFormat="1" applyFont="1" applyBorder="1" applyAlignment="1">
      <alignment horizontal="center"/>
    </xf>
    <xf numFmtId="0" fontId="19" fillId="12" borderId="0" xfId="0" applyFont="1" applyFill="1"/>
    <xf numFmtId="0" fontId="14" fillId="0" borderId="54" xfId="0" applyNumberFormat="1" applyFont="1" applyBorder="1" applyAlignment="1">
      <alignment horizontal="center"/>
    </xf>
    <xf numFmtId="0" fontId="0" fillId="0" borderId="55" xfId="0" applyBorder="1"/>
    <xf numFmtId="164" fontId="0" fillId="0" borderId="53" xfId="0" applyNumberFormat="1" applyBorder="1"/>
    <xf numFmtId="0" fontId="14" fillId="0" borderId="54" xfId="0" applyFont="1" applyBorder="1" applyAlignment="1">
      <alignment horizontal="right" indent="1"/>
    </xf>
    <xf numFmtId="0" fontId="14" fillId="11" borderId="53" xfId="0" applyFont="1" applyFill="1" applyBorder="1" applyAlignment="1">
      <alignment horizontal="center"/>
    </xf>
    <xf numFmtId="0" fontId="24" fillId="0" borderId="0" xfId="0" applyFont="1" applyAlignment="1" applyProtection="1">
      <alignment horizontal="left" indent="1"/>
      <protection locked="0"/>
    </xf>
    <xf numFmtId="164" fontId="11" fillId="0" borderId="39" xfId="3" applyFont="1" applyBorder="1" applyAlignment="1" applyProtection="1">
      <alignment horizontal="right"/>
    </xf>
    <xf numFmtId="0" fontId="3" fillId="13" borderId="53" xfId="0" applyFont="1" applyFill="1" applyBorder="1" applyAlignment="1" applyProtection="1">
      <alignment horizontal="center"/>
      <protection locked="0"/>
    </xf>
    <xf numFmtId="164" fontId="11" fillId="11" borderId="0" xfId="2" applyFont="1" applyFill="1" applyBorder="1" applyAlignment="1" applyProtection="1">
      <alignment horizontal="right" shrinkToFit="1"/>
    </xf>
    <xf numFmtId="0" fontId="1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indent="1"/>
    </xf>
    <xf numFmtId="164" fontId="1" fillId="0" borderId="56" xfId="3" applyBorder="1" applyAlignment="1">
      <alignment horizontal="right"/>
    </xf>
    <xf numFmtId="164" fontId="1" fillId="0" borderId="57" xfId="3" applyBorder="1" applyAlignment="1">
      <alignment horizontal="right"/>
    </xf>
    <xf numFmtId="164" fontId="1" fillId="0" borderId="58" xfId="3" applyBorder="1" applyAlignment="1">
      <alignment horizontal="right"/>
    </xf>
    <xf numFmtId="0" fontId="0" fillId="0" borderId="16" xfId="0" applyFont="1" applyBorder="1"/>
    <xf numFmtId="164" fontId="1" fillId="11" borderId="59" xfId="3" applyFill="1" applyBorder="1" applyAlignment="1">
      <alignment horizontal="right"/>
    </xf>
    <xf numFmtId="164" fontId="1" fillId="11" borderId="56" xfId="3" applyFill="1" applyBorder="1" applyAlignment="1">
      <alignment horizontal="right"/>
    </xf>
    <xf numFmtId="164" fontId="1" fillId="11" borderId="60" xfId="3" applyFill="1" applyBorder="1" applyAlignment="1">
      <alignment horizontal="right"/>
    </xf>
    <xf numFmtId="0" fontId="6" fillId="6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indent="1"/>
    </xf>
    <xf numFmtId="0" fontId="25" fillId="0" borderId="61" xfId="0" applyFont="1" applyBorder="1" applyAlignment="1">
      <alignment horizontal="left" indent="1"/>
    </xf>
    <xf numFmtId="164" fontId="0" fillId="0" borderId="0" xfId="0" applyNumberFormat="1"/>
    <xf numFmtId="0" fontId="0" fillId="14" borderId="0" xfId="0" applyFont="1" applyFill="1" applyBorder="1"/>
    <xf numFmtId="0" fontId="6" fillId="3" borderId="62" xfId="0" applyFont="1" applyFill="1" applyBorder="1"/>
    <xf numFmtId="0" fontId="6" fillId="3" borderId="63" xfId="0" applyFont="1" applyFill="1" applyBorder="1"/>
    <xf numFmtId="0" fontId="6" fillId="3" borderId="63" xfId="0" applyFont="1" applyFill="1" applyBorder="1" applyProtection="1">
      <protection hidden="1"/>
    </xf>
    <xf numFmtId="0" fontId="5" fillId="3" borderId="63" xfId="0" applyFont="1" applyFill="1" applyBorder="1" applyProtection="1">
      <protection hidden="1"/>
    </xf>
    <xf numFmtId="0" fontId="5" fillId="3" borderId="63" xfId="0" applyFont="1" applyFill="1" applyBorder="1"/>
    <xf numFmtId="0" fontId="5" fillId="3" borderId="64" xfId="0" applyFont="1" applyFill="1" applyBorder="1"/>
    <xf numFmtId="0" fontId="0" fillId="15" borderId="0" xfId="0" applyFont="1" applyFill="1" applyBorder="1"/>
    <xf numFmtId="168" fontId="22" fillId="0" borderId="42" xfId="2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2" fillId="2" borderId="0" xfId="0" applyFont="1" applyFill="1" applyBorder="1" applyAlignment="1">
      <alignment horizontal="centerContinuous" vertical="center"/>
    </xf>
    <xf numFmtId="165" fontId="5" fillId="2" borderId="5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Continuous" vertical="center"/>
      <protection hidden="1"/>
    </xf>
    <xf numFmtId="0" fontId="6" fillId="3" borderId="2" xfId="0" applyFont="1" applyFill="1" applyBorder="1" applyAlignment="1" applyProtection="1">
      <alignment horizontal="centerContinuous" vertical="center"/>
      <protection hidden="1"/>
    </xf>
    <xf numFmtId="0" fontId="6" fillId="3" borderId="3" xfId="0" applyFont="1" applyFill="1" applyBorder="1" applyAlignment="1" applyProtection="1">
      <alignment horizontal="centerContinuous" vertical="center"/>
      <protection hidden="1"/>
    </xf>
    <xf numFmtId="0" fontId="6" fillId="2" borderId="1" xfId="0" applyFont="1" applyFill="1" applyBorder="1" applyAlignment="1" applyProtection="1">
      <alignment horizontal="centerContinuous"/>
      <protection hidden="1"/>
    </xf>
    <xf numFmtId="0" fontId="6" fillId="2" borderId="2" xfId="0" applyFont="1" applyFill="1" applyBorder="1" applyAlignment="1" applyProtection="1">
      <alignment horizontal="centerContinuous"/>
      <protection hidden="1"/>
    </xf>
    <xf numFmtId="0" fontId="6" fillId="2" borderId="3" xfId="0" applyFont="1" applyFill="1" applyBorder="1" applyAlignment="1" applyProtection="1">
      <alignment horizontal="centerContinuous"/>
      <protection hidden="1"/>
    </xf>
    <xf numFmtId="0" fontId="0" fillId="0" borderId="0" xfId="0" applyFont="1" applyBorder="1" applyAlignment="1">
      <alignment horizontal="right"/>
    </xf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indent="1"/>
    </xf>
    <xf numFmtId="0" fontId="0" fillId="0" borderId="70" xfId="0" applyFont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164" fontId="0" fillId="0" borderId="56" xfId="3" applyFont="1" applyBorder="1" applyAlignment="1">
      <alignment horizontal="right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64" fontId="0" fillId="0" borderId="71" xfId="3" applyFont="1" applyBorder="1" applyAlignment="1">
      <alignment horizontal="right"/>
    </xf>
    <xf numFmtId="164" fontId="0" fillId="0" borderId="72" xfId="3" applyFont="1" applyBorder="1" applyAlignment="1">
      <alignment horizontal="right"/>
    </xf>
    <xf numFmtId="164" fontId="0" fillId="0" borderId="73" xfId="3" applyFont="1" applyBorder="1" applyAlignment="1">
      <alignment horizontal="right"/>
    </xf>
    <xf numFmtId="0" fontId="6" fillId="3" borderId="24" xfId="0" applyFont="1" applyFill="1" applyBorder="1" applyAlignment="1" applyProtection="1">
      <alignment horizontal="center" vertical="center" textRotation="90"/>
      <protection hidden="1"/>
    </xf>
    <xf numFmtId="0" fontId="6" fillId="3" borderId="22" xfId="0" applyFont="1" applyFill="1" applyBorder="1" applyAlignment="1" applyProtection="1">
      <alignment horizontal="center" vertical="center" textRotation="90"/>
      <protection hidden="1"/>
    </xf>
    <xf numFmtId="0" fontId="2" fillId="2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39" fontId="6" fillId="2" borderId="2" xfId="0" applyNumberFormat="1" applyFont="1" applyFill="1" applyBorder="1" applyAlignment="1" applyProtection="1">
      <alignment horizontal="center"/>
      <protection hidden="1"/>
    </xf>
    <xf numFmtId="0" fontId="6" fillId="3" borderId="14" xfId="0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9" fillId="10" borderId="11" xfId="0" applyFont="1" applyFill="1" applyBorder="1" applyAlignment="1" applyProtection="1">
      <alignment horizontal="center" vertical="center" wrapText="1"/>
      <protection hidden="1"/>
    </xf>
    <xf numFmtId="0" fontId="9" fillId="10" borderId="65" xfId="0" applyFont="1" applyFill="1" applyBorder="1" applyAlignment="1" applyProtection="1">
      <alignment horizontal="center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shrinkToFit="1"/>
      <protection hidden="1"/>
    </xf>
    <xf numFmtId="0" fontId="9" fillId="4" borderId="65" xfId="0" applyFont="1" applyFill="1" applyBorder="1" applyAlignment="1" applyProtection="1">
      <alignment horizontal="center" vertical="center" shrinkToFit="1"/>
      <protection hidden="1"/>
    </xf>
    <xf numFmtId="0" fontId="9" fillId="5" borderId="66" xfId="0" applyFont="1" applyFill="1" applyBorder="1" applyAlignment="1" applyProtection="1">
      <alignment horizontal="center" vertical="center"/>
      <protection hidden="1"/>
    </xf>
    <xf numFmtId="0" fontId="9" fillId="5" borderId="67" xfId="0" applyFont="1" applyFill="1" applyBorder="1" applyAlignment="1" applyProtection="1">
      <alignment horizontal="center" vertical="center"/>
      <protection hidden="1"/>
    </xf>
    <xf numFmtId="0" fontId="9" fillId="5" borderId="68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horizontal="center"/>
    </xf>
    <xf numFmtId="0" fontId="27" fillId="0" borderId="69" xfId="0" applyFont="1" applyBorder="1" applyAlignment="1">
      <alignment horizontal="center"/>
    </xf>
  </cellXfs>
  <cellStyles count="4">
    <cellStyle name="Normal" xfId="0" builtinId="0"/>
    <cellStyle name="Normal 2" xfId="1"/>
    <cellStyle name="Separador de milhares 2" xfId="2"/>
    <cellStyle name="Vírgula" xfId="3" builtinId="3"/>
  </cellStyles>
  <dxfs count="20"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800" b="1" i="1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106712564543896E-2"/>
          <c:y val="0.17337461300309598"/>
          <c:w val="0.87435456110154908"/>
          <c:h val="0.72136222910216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Tab_Grafico!$L$33</c:f>
              <c:strCache>
                <c:ptCount val="1"/>
                <c:pt idx="0">
                  <c:v>Produto: Milho (R$/60kg)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35D2-464B-9754-11B4EC94E0B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5D2-464B-9754-11B4EC94E0B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35D2-464B-9754-11B4EC94E0B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5D2-464B-9754-11B4EC94E0B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Tab_Grafico!$M$32:$P$32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Média (3 anos)</c:v>
                </c:pt>
              </c:strCache>
            </c:strRef>
          </c:cat>
          <c:val>
            <c:numRef>
              <c:f>Tab_Grafico!$M$33:$P$33</c:f>
              <c:numCache>
                <c:formatCode>_(* #,##0.00_);_(* \(#,##0.00\);_(* "-"??_);_(@_)</c:formatCode>
                <c:ptCount val="4"/>
                <c:pt idx="0">
                  <c:v>22.47</c:v>
                </c:pt>
                <c:pt idx="1">
                  <c:v>28.193584905660376</c:v>
                </c:pt>
                <c:pt idx="2">
                  <c:v>29.29470588235294</c:v>
                </c:pt>
                <c:pt idx="3">
                  <c:v>26.652763596004437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2-464B-9754-11B4EC94E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80896"/>
        <c:axId val="1"/>
      </c:barChart>
      <c:catAx>
        <c:axId val="1989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980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Tab_Grafico!$L$33</c:f>
              <c:strCache>
                <c:ptCount val="1"/>
                <c:pt idx="0">
                  <c:v>Produto: Milho (R$/60kg)</c:v>
                </c:pt>
              </c:strCache>
            </c:strRef>
          </c:tx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F7-4FA9-9BAB-4E9503B12A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Tab_Grafico!$M$32:$P$32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Média (3 anos)</c:v>
                </c:pt>
              </c:strCache>
            </c:strRef>
          </c:cat>
          <c:val>
            <c:numRef>
              <c:f>Tab_Grafico!$M$33:$P$33</c:f>
              <c:numCache>
                <c:formatCode>_(* #,##0.00_);_(* \(#,##0.00\);_(* "-"??_);_(@_)</c:formatCode>
                <c:ptCount val="4"/>
                <c:pt idx="0">
                  <c:v>22.47</c:v>
                </c:pt>
                <c:pt idx="1">
                  <c:v>28.193584905660376</c:v>
                </c:pt>
                <c:pt idx="2">
                  <c:v>29.29470588235294</c:v>
                </c:pt>
                <c:pt idx="3">
                  <c:v>26.652763596004437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7-4FA9-9BAB-4E9503B12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41000"/>
        <c:axId val="1"/>
      </c:barChart>
      <c:catAx>
        <c:axId val="17374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3741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22" fmlaLink="Entrada_Dados!$K$1" fmlaRange="Entrada_Dados!$E$4:$E$58" sel="18" val="15"/>
</file>

<file path=xl/ctrlProps/ctrlProp2.xml><?xml version="1.0" encoding="utf-8"?>
<formControlPr xmlns="http://schemas.microsoft.com/office/spreadsheetml/2009/9/main" objectType="Drop" dropLines="4" dropStyle="combo" dx="22" fmlaLink="Tab_Grafico!$J$28" fmlaRange="Tab_Grafico!$J$9:$J$27" sel="14" val="13"/>
</file>

<file path=xl/ctrlProps/ctrlProp3.xml><?xml version="1.0" encoding="utf-8"?>
<formControlPr xmlns="http://schemas.microsoft.com/office/spreadsheetml/2009/9/main" objectType="Drop" dropLines="4" dropStyle="combo" dx="22" fmlaLink="Tab_Grafico!$K$29" fmlaRange="Tab_Grafico!$K$9:$K$28" sel="7" val="6"/>
</file>

<file path=xl/ctrlProps/ctrlProp4.xml><?xml version="1.0" encoding="utf-8"?>
<formControlPr xmlns="http://schemas.microsoft.com/office/spreadsheetml/2009/9/main" objectType="Drop" dropLines="4" dropStyle="combo" dx="22" fmlaLink="$K$1" fmlaRange="$E$4:$E$58" sel="18" val="0"/>
</file>

<file path=xl/ctrlProps/ctrlProp5.xml><?xml version="1.0" encoding="utf-8"?>
<formControlPr xmlns="http://schemas.microsoft.com/office/spreadsheetml/2009/9/main" objectType="Drop" dropLines="4" dropStyle="combo" dx="22" fmlaLink="$J$28" fmlaRange="$J$9:$J$27" sel="14" val="0"/>
</file>

<file path=xl/ctrlProps/ctrlProp6.xml><?xml version="1.0" encoding="utf-8"?>
<formControlPr xmlns="http://schemas.microsoft.com/office/spreadsheetml/2009/9/main" objectType="Drop" dropLines="4" dropStyle="combo" dx="22" fmlaLink="$K$29" fmlaRange="$K$9:$K$28" sel="7" val="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43</xdr:row>
      <xdr:rowOff>9525</xdr:rowOff>
    </xdr:from>
    <xdr:to>
      <xdr:col>24</xdr:col>
      <xdr:colOff>409575</xdr:colOff>
      <xdr:row>60</xdr:row>
      <xdr:rowOff>9525</xdr:rowOff>
    </xdr:to>
    <xdr:graphicFrame macro="">
      <xdr:nvGraphicFramePr>
        <xdr:cNvPr id="845588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209550</xdr:colOff>
      <xdr:row>0</xdr:row>
      <xdr:rowOff>28575</xdr:rowOff>
    </xdr:from>
    <xdr:to>
      <xdr:col>7</xdr:col>
      <xdr:colOff>200025</xdr:colOff>
      <xdr:row>2</xdr:row>
      <xdr:rowOff>0</xdr:rowOff>
    </xdr:to>
    <xdr:pic>
      <xdr:nvPicPr>
        <xdr:cNvPr id="8455887" name="Imagem 3" descr="Logo Seagro2011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70" t="6757" r="39189" b="48451"/>
        <a:stretch>
          <a:fillRect/>
        </a:stretch>
      </xdr:blipFill>
      <xdr:spPr bwMode="auto">
        <a:xfrm>
          <a:off x="3371850" y="28575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0</xdr:row>
      <xdr:rowOff>19050</xdr:rowOff>
    </xdr:from>
    <xdr:to>
      <xdr:col>20</xdr:col>
      <xdr:colOff>323850</xdr:colOff>
      <xdr:row>3</xdr:row>
      <xdr:rowOff>190500</xdr:rowOff>
    </xdr:to>
    <xdr:pic>
      <xdr:nvPicPr>
        <xdr:cNvPr id="8455888" name="Imagem 7" descr="C:\Users\alvacir\Documents\Alvacir\LOGO-+-SLOGAN.png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24" t="18849" r="31712" b="25392"/>
        <a:stretch>
          <a:fillRect/>
        </a:stretch>
      </xdr:blipFill>
      <xdr:spPr bwMode="auto">
        <a:xfrm>
          <a:off x="9725025" y="19050"/>
          <a:ext cx="828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7</xdr:row>
          <xdr:rowOff>142875</xdr:rowOff>
        </xdr:from>
        <xdr:to>
          <xdr:col>8</xdr:col>
          <xdr:colOff>276225</xdr:colOff>
          <xdr:row>8</xdr:row>
          <xdr:rowOff>180975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39</xdr:row>
          <xdr:rowOff>57150</xdr:rowOff>
        </xdr:from>
        <xdr:to>
          <xdr:col>24</xdr:col>
          <xdr:colOff>333375</xdr:colOff>
          <xdr:row>40</xdr:row>
          <xdr:rowOff>161925</xdr:rowOff>
        </xdr:to>
        <xdr:sp macro="" textlink="">
          <xdr:nvSpPr>
            <xdr:cNvPr id="24634" name="Drop Down 2106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41</xdr:row>
          <xdr:rowOff>57150</xdr:rowOff>
        </xdr:from>
        <xdr:to>
          <xdr:col>22</xdr:col>
          <xdr:colOff>457200</xdr:colOff>
          <xdr:row>42</xdr:row>
          <xdr:rowOff>123825</xdr:rowOff>
        </xdr:to>
        <xdr:sp macro="" textlink="">
          <xdr:nvSpPr>
            <xdr:cNvPr id="24636" name="Drop Down 2108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41563</xdr:colOff>
      <xdr:row>5</xdr:row>
      <xdr:rowOff>77932</xdr:rowOff>
    </xdr:from>
    <xdr:to>
      <xdr:col>0</xdr:col>
      <xdr:colOff>902441</xdr:colOff>
      <xdr:row>9</xdr:row>
      <xdr:rowOff>866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51088" y="961159"/>
          <a:ext cx="857250" cy="65029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strike="noStrike">
              <a:solidFill>
                <a:srgbClr val="FF0000"/>
              </a:solidFill>
              <a:latin typeface="Arial"/>
              <a:cs typeface="Arial"/>
            </a:rPr>
            <a:t>Planilha disponibiliaza pela GESAFRA em out/2009.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1</xdr:row>
          <xdr:rowOff>28575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771525</xdr:colOff>
      <xdr:row>34</xdr:row>
      <xdr:rowOff>171450</xdr:rowOff>
    </xdr:from>
    <xdr:to>
      <xdr:col>13</xdr:col>
      <xdr:colOff>809625</xdr:colOff>
      <xdr:row>50</xdr:row>
      <xdr:rowOff>19050</xdr:rowOff>
    </xdr:to>
    <xdr:graphicFrame macro="">
      <xdr:nvGraphicFramePr>
        <xdr:cNvPr id="84687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</xdr:row>
          <xdr:rowOff>66675</xdr:rowOff>
        </xdr:from>
        <xdr:to>
          <xdr:col>10</xdr:col>
          <xdr:colOff>19050</xdr:colOff>
          <xdr:row>6</xdr:row>
          <xdr:rowOff>123825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</xdr:row>
          <xdr:rowOff>66675</xdr:rowOff>
        </xdr:from>
        <xdr:to>
          <xdr:col>11</xdr:col>
          <xdr:colOff>38100</xdr:colOff>
          <xdr:row>6</xdr:row>
          <xdr:rowOff>123825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U64"/>
  <sheetViews>
    <sheetView showGridLines="0" showRowColHeaders="0" showZeros="0" tabSelected="1" showOutlineSymbols="0" zoomScaleNormal="100" workbookViewId="0">
      <selection activeCell="B1" sqref="B1"/>
    </sheetView>
  </sheetViews>
  <sheetFormatPr defaultColWidth="0" defaultRowHeight="12.75" zeroHeight="1" x14ac:dyDescent="0.2"/>
  <cols>
    <col min="1" max="1" width="3.5703125" style="219" customWidth="1"/>
    <col min="2" max="2" width="4.7109375" style="1" customWidth="1"/>
    <col min="3" max="3" width="17.140625" style="1" customWidth="1"/>
    <col min="4" max="4" width="6.85546875" style="1" customWidth="1"/>
    <col min="5" max="25" width="7.5703125" style="1" customWidth="1"/>
    <col min="26" max="27" width="4.7109375" style="1" customWidth="1"/>
    <col min="28" max="16384" width="0" style="1" hidden="1"/>
  </cols>
  <sheetData>
    <row r="1" spans="1:255" ht="15.75" x14ac:dyDescent="0.2">
      <c r="A1" s="22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26"/>
    </row>
    <row r="2" spans="1:255" ht="25.5" customHeight="1" x14ac:dyDescent="0.2">
      <c r="A2" s="22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226"/>
    </row>
    <row r="3" spans="1:255" ht="15.75" x14ac:dyDescent="0.2">
      <c r="A3" s="226"/>
      <c r="C3" s="255" t="s">
        <v>110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226"/>
    </row>
    <row r="4" spans="1:255" ht="15.75" customHeight="1" x14ac:dyDescent="0.2">
      <c r="A4" s="226"/>
      <c r="C4" s="229" t="s">
        <v>124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3"/>
      <c r="AA4" s="226"/>
    </row>
    <row r="5" spans="1:255" ht="15.75" x14ac:dyDescent="0.2">
      <c r="A5" s="226"/>
      <c r="C5" s="229" t="s">
        <v>111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123"/>
      <c r="O5" s="229" t="s">
        <v>85</v>
      </c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3"/>
      <c r="AA5" s="226"/>
    </row>
    <row r="6" spans="1:255" ht="15.75" x14ac:dyDescent="0.2">
      <c r="A6" s="226"/>
      <c r="C6" s="229" t="s">
        <v>123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123"/>
      <c r="O6" s="229" t="s">
        <v>86</v>
      </c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3"/>
      <c r="AA6" s="226"/>
    </row>
    <row r="7" spans="1:255" ht="12.75" customHeight="1" x14ac:dyDescent="0.2">
      <c r="A7" s="22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3"/>
      <c r="AA7" s="226"/>
    </row>
    <row r="8" spans="1:255" ht="15.75" x14ac:dyDescent="0.2">
      <c r="A8" s="226"/>
      <c r="C8" s="259" t="s">
        <v>84</v>
      </c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3"/>
      <c r="AA8" s="226"/>
    </row>
    <row r="9" spans="1:255" ht="17.25" customHeight="1" thickBot="1" x14ac:dyDescent="0.25">
      <c r="A9" s="226"/>
      <c r="C9" s="230" t="str">
        <f>IF(Entrada_Dados!K2=0,"",CONCATENATE("Período de ",TEXT(Entrada_Dados!K2,"dd")," de ",TEXT(Entrada_Dados!K2,"mmmm")," de ",TEXT(Entrada_Dados!K2,"aaaa"),"  a  ",TEXT(Entrada_Dados!K3,"dd")," de ",TEXT(Entrada_Dados!K3, "mmmm"),TEXT(Entrada_Dados!K3, " aaaa")))</f>
        <v>Período de 22 de abril de 2019  a  27 de abril 2019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 t="s">
        <v>1</v>
      </c>
      <c r="T9" s="230"/>
      <c r="U9" s="230"/>
      <c r="V9" s="230"/>
      <c r="W9" s="230"/>
      <c r="X9" s="230"/>
      <c r="Y9" s="230"/>
      <c r="Z9" s="3"/>
      <c r="AA9" s="226"/>
    </row>
    <row r="10" spans="1:255" ht="63" customHeight="1" thickTop="1" thickBot="1" x14ac:dyDescent="0.25">
      <c r="A10" s="226"/>
      <c r="C10" s="98" t="s">
        <v>2</v>
      </c>
      <c r="D10" s="114" t="s">
        <v>3</v>
      </c>
      <c r="E10" s="115" t="s">
        <v>4</v>
      </c>
      <c r="F10" s="115" t="s">
        <v>5</v>
      </c>
      <c r="G10" s="116" t="s">
        <v>6</v>
      </c>
      <c r="H10" s="115" t="s">
        <v>7</v>
      </c>
      <c r="I10" s="115" t="s">
        <v>82</v>
      </c>
      <c r="J10" s="115" t="s">
        <v>8</v>
      </c>
      <c r="K10" s="115" t="s">
        <v>9</v>
      </c>
      <c r="L10" s="115" t="s">
        <v>10</v>
      </c>
      <c r="M10" s="115" t="s">
        <v>11</v>
      </c>
      <c r="N10" s="115" t="s">
        <v>104</v>
      </c>
      <c r="O10" s="115" t="s">
        <v>75</v>
      </c>
      <c r="P10" s="115" t="s">
        <v>12</v>
      </c>
      <c r="Q10" s="115" t="s">
        <v>114</v>
      </c>
      <c r="R10" s="116" t="s">
        <v>13</v>
      </c>
      <c r="S10" s="115" t="s">
        <v>14</v>
      </c>
      <c r="T10" s="115" t="s">
        <v>15</v>
      </c>
      <c r="U10" s="116" t="s">
        <v>16</v>
      </c>
      <c r="V10" s="115" t="s">
        <v>83</v>
      </c>
      <c r="W10" s="116" t="s">
        <v>17</v>
      </c>
      <c r="X10" s="116" t="s">
        <v>18</v>
      </c>
      <c r="Y10" s="117" t="s">
        <v>19</v>
      </c>
      <c r="Z10" s="4"/>
      <c r="AA10" s="226"/>
      <c r="IU10"/>
    </row>
    <row r="11" spans="1:255" ht="14.25" thickTop="1" thickBot="1" x14ac:dyDescent="0.25">
      <c r="A11" s="226"/>
      <c r="C11" s="5"/>
      <c r="D11" s="6"/>
      <c r="E11" s="258" t="s">
        <v>20</v>
      </c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7"/>
      <c r="X11" s="7"/>
      <c r="Y11" s="8"/>
      <c r="Z11" s="3"/>
      <c r="AA11" s="226"/>
    </row>
    <row r="12" spans="1:255" ht="14.25" thickTop="1" thickBot="1" x14ac:dyDescent="0.25">
      <c r="A12" s="226"/>
      <c r="C12" s="9" t="s">
        <v>21</v>
      </c>
      <c r="D12" s="10" t="s">
        <v>22</v>
      </c>
      <c r="E12" s="99" t="str">
        <f>IF(Entrada_Dados!K5=0,0,Entrada_Dados!K5)</f>
        <v>xxx</v>
      </c>
      <c r="F12" s="99" t="str">
        <f>IF(Entrada_Dados!K26=0,0,Entrada_Dados!K26)</f>
        <v>xxx</v>
      </c>
      <c r="G12" s="99" t="str">
        <f>IF(Entrada_Dados!K47=0,0,Entrada_Dados!K47)</f>
        <v>xxx</v>
      </c>
      <c r="H12" s="99" t="str">
        <f>IF(Entrada_Dados!K68=0,0,Entrada_Dados!K68)</f>
        <v>xxx</v>
      </c>
      <c r="I12" s="99">
        <f>IF(Entrada_Dados!K89=0,0,Entrada_Dados!K89)</f>
        <v>80.36</v>
      </c>
      <c r="J12" s="99" t="str">
        <f>IF(Entrada_Dados!K110=0,0,Entrada_Dados!K110)</f>
        <v>xxx</v>
      </c>
      <c r="K12" s="99" t="str">
        <f>IF(Entrada_Dados!K131=0,0,Entrada_Dados!K131)</f>
        <v>xxx</v>
      </c>
      <c r="L12" s="99" t="str">
        <f>IF(Entrada_Dados!K152=0,0,Entrada_Dados!K152)</f>
        <v>xxx</v>
      </c>
      <c r="M12" s="99" t="str">
        <f>IF(Entrada_Dados!K173=0,0,Entrada_Dados!K173)</f>
        <v>xxx</v>
      </c>
      <c r="N12" s="99" t="str">
        <f>IF(Entrada_Dados!K194=0,0,Entrada_Dados!K194)</f>
        <v>xxx</v>
      </c>
      <c r="O12" s="99" t="str">
        <f>IF(Entrada_Dados!K215=0,0,Entrada_Dados!K215)</f>
        <v>xxx</v>
      </c>
      <c r="P12" s="99" t="str">
        <f>IF(Entrada_Dados!K236=0,0,Entrada_Dados!K236)</f>
        <v>xxx</v>
      </c>
      <c r="Q12" s="99" t="str">
        <f>IF(Entrada_Dados!K257=0,0,Entrada_Dados!K257)</f>
        <v>xxx</v>
      </c>
      <c r="R12" s="99" t="str">
        <f>IF(Entrada_Dados!K278=0,0,Entrada_Dados!K278)</f>
        <v>xxx</v>
      </c>
      <c r="S12" s="99" t="str">
        <f>IF(Entrada_Dados!K299=0,0,Entrada_Dados!K299)</f>
        <v>xxx</v>
      </c>
      <c r="T12" s="99" t="str">
        <f>IF(Entrada_Dados!K320=0,0,Entrada_Dados!K320)</f>
        <v>xxx</v>
      </c>
      <c r="U12" s="99">
        <f>IF(Entrada_Dados!K341=0,0,Entrada_Dados!K341)</f>
        <v>82.55</v>
      </c>
      <c r="V12" s="99" t="str">
        <f>IF(Entrada_Dados!K362=0,0,Entrada_Dados!K362)</f>
        <v>xxx</v>
      </c>
      <c r="W12" s="100">
        <f>IF(SUM(E12:V12)=0,0,MIN(E12:V12))</f>
        <v>80.36</v>
      </c>
      <c r="X12" s="100">
        <f>IF(SUM(E12:V12)=0,0,AVERAGE(E12:V12))</f>
        <v>81.454999999999998</v>
      </c>
      <c r="Y12" s="101">
        <f>IF(SUM(E12:V12)=0,0,MAX(E12:V12))</f>
        <v>82.55</v>
      </c>
      <c r="Z12" s="11"/>
      <c r="AA12" s="226"/>
    </row>
    <row r="13" spans="1:255" ht="14.25" thickTop="1" thickBot="1" x14ac:dyDescent="0.25">
      <c r="A13" s="226"/>
      <c r="C13" s="9" t="s">
        <v>23</v>
      </c>
      <c r="D13" s="10" t="s">
        <v>24</v>
      </c>
      <c r="E13" s="99" t="str">
        <f>IF(Entrada_Dados!K6=0,0,Entrada_Dados!K6)</f>
        <v>xxx</v>
      </c>
      <c r="F13" s="99" t="str">
        <f>IF(Entrada_Dados!K27=0,0,Entrada_Dados!K27)</f>
        <v>xxx</v>
      </c>
      <c r="G13" s="99" t="str">
        <f>IF(Entrada_Dados!K48=0,0,Entrada_Dados!K48)</f>
        <v>SC</v>
      </c>
      <c r="H13" s="99" t="str">
        <f>IF(Entrada_Dados!K69=0,0,Entrada_Dados!K69)</f>
        <v>xxx</v>
      </c>
      <c r="I13" s="99">
        <f>IF(Entrada_Dados!K90=0,0,Entrada_Dados!K90)</f>
        <v>12</v>
      </c>
      <c r="J13" s="99" t="str">
        <f>IF(Entrada_Dados!K111=0,0,Entrada_Dados!K111)</f>
        <v>xxx</v>
      </c>
      <c r="K13" s="99" t="str">
        <f>IF(Entrada_Dados!K132=0,0,Entrada_Dados!K132)</f>
        <v>xxx</v>
      </c>
      <c r="L13" s="99" t="str">
        <f>IF(Entrada_Dados!K153=0,0,Entrada_Dados!K153)</f>
        <v>xxx</v>
      </c>
      <c r="M13" s="99" t="str">
        <f>IF(Entrada_Dados!K174=0,0,Entrada_Dados!K174)</f>
        <v>xxx</v>
      </c>
      <c r="N13" s="99" t="str">
        <f>IF(Entrada_Dados!K195=0,0,Entrada_Dados!K195)</f>
        <v>xxx</v>
      </c>
      <c r="O13" s="99" t="str">
        <f>IF(Entrada_Dados!K216=0,0,Entrada_Dados!K216)</f>
        <v>xxx</v>
      </c>
      <c r="P13" s="99" t="str">
        <f>IF(Entrada_Dados!K237=0,0,Entrada_Dados!K237)</f>
        <v>xxx</v>
      </c>
      <c r="Q13" s="99" t="str">
        <f>IF(Entrada_Dados!K258=0,0,Entrada_Dados!K258)</f>
        <v>xxx</v>
      </c>
      <c r="R13" s="99" t="str">
        <f>IF(Entrada_Dados!K279=0,0,Entrada_Dados!K279)</f>
        <v>xxx</v>
      </c>
      <c r="S13" s="99" t="str">
        <f>IF(Entrada_Dados!K300=0,0,Entrada_Dados!K300)</f>
        <v>xxx</v>
      </c>
      <c r="T13" s="99" t="str">
        <f>IF(Entrada_Dados!K321=0,0,Entrada_Dados!K321)</f>
        <v>xxx</v>
      </c>
      <c r="U13" s="99" t="str">
        <f>IF(Entrada_Dados!K342=0,0,Entrada_Dados!K342)</f>
        <v>xxx</v>
      </c>
      <c r="V13" s="99" t="str">
        <f>IF(Entrada_Dados!K363=0,0,Entrada_Dados!K363)</f>
        <v>xxx</v>
      </c>
      <c r="W13" s="100">
        <f t="shared" ref="W13:W19" si="0">IF(SUM(E13:V13)=0,0,MIN(E13:V13))</f>
        <v>12</v>
      </c>
      <c r="X13" s="100">
        <f t="shared" ref="X13:X19" si="1">IF(SUM(E13:V13)=0,0,AVERAGE(E13:V13))</f>
        <v>12</v>
      </c>
      <c r="Y13" s="101">
        <f t="shared" ref="Y13:Y19" si="2">IF(SUM(E13:V13)=0,0,MAX(E13:V13))</f>
        <v>12</v>
      </c>
      <c r="Z13" s="3"/>
      <c r="AA13" s="226"/>
    </row>
    <row r="14" spans="1:255" ht="14.25" thickTop="1" thickBot="1" x14ac:dyDescent="0.25">
      <c r="A14" s="226"/>
      <c r="C14" s="9" t="s">
        <v>25</v>
      </c>
      <c r="D14" s="10" t="s">
        <v>26</v>
      </c>
      <c r="E14" s="99" t="str">
        <f>IF(Entrada_Dados!K7=0,0,Entrada_Dados!K7)</f>
        <v>SC</v>
      </c>
      <c r="F14" s="99" t="str">
        <f>IF(Entrada_Dados!K28=0,0,Entrada_Dados!K28)</f>
        <v>xxx</v>
      </c>
      <c r="G14" s="99" t="str">
        <f>IF(Entrada_Dados!K49=0,0,Entrada_Dados!K49)</f>
        <v>xxx</v>
      </c>
      <c r="H14" s="99">
        <f>IF(Entrada_Dados!K70=0,0,Entrada_Dados!K70)</f>
        <v>70</v>
      </c>
      <c r="I14" s="99">
        <f>IF(Entrada_Dados!K91=0,0,Entrada_Dados!K91)</f>
        <v>49</v>
      </c>
      <c r="J14" s="99">
        <f>IF(Entrada_Dados!K112=0,0,Entrada_Dados!K112)</f>
        <v>48</v>
      </c>
      <c r="K14" s="99" t="str">
        <f>IF(Entrada_Dados!K133=0,0,Entrada_Dados!K133)</f>
        <v>xxx</v>
      </c>
      <c r="L14" s="99" t="str">
        <f>IF(Entrada_Dados!K154=0,0,Entrada_Dados!K154)</f>
        <v>xxx</v>
      </c>
      <c r="M14" s="99" t="str">
        <f>IF(Entrada_Dados!K175=0,0,Entrada_Dados!K175)</f>
        <v>SC</v>
      </c>
      <c r="N14" s="99" t="str">
        <f>IF(Entrada_Dados!K196=0,0,Entrada_Dados!K196)</f>
        <v>xxx</v>
      </c>
      <c r="O14" s="99" t="str">
        <f>IF(Entrada_Dados!K217=0,0,Entrada_Dados!K217)</f>
        <v>xxx</v>
      </c>
      <c r="P14" s="99" t="str">
        <f>IF(Entrada_Dados!K238=0,0,Entrada_Dados!K238)</f>
        <v>xxx</v>
      </c>
      <c r="Q14" s="99" t="str">
        <f>IF(Entrada_Dados!K259=0,0,Entrada_Dados!K259)</f>
        <v>xxx</v>
      </c>
      <c r="R14" s="99" t="str">
        <f>IF(Entrada_Dados!K280=0,0,Entrada_Dados!K280)</f>
        <v>xxx</v>
      </c>
      <c r="S14" s="99" t="str">
        <f>IF(Entrada_Dados!K301=0,0,Entrada_Dados!K301)</f>
        <v>xxx</v>
      </c>
      <c r="T14" s="99" t="str">
        <f>IF(Entrada_Dados!K322=0,0,Entrada_Dados!K322)</f>
        <v>xxx</v>
      </c>
      <c r="U14" s="99">
        <f>IF(Entrada_Dados!K343=0,0,Entrada_Dados!K343)</f>
        <v>45</v>
      </c>
      <c r="V14" s="99" t="str">
        <f>IF(Entrada_Dados!K364=0,0,Entrada_Dados!K364)</f>
        <v>xxx</v>
      </c>
      <c r="W14" s="100">
        <f t="shared" si="0"/>
        <v>45</v>
      </c>
      <c r="X14" s="100">
        <f t="shared" si="1"/>
        <v>53</v>
      </c>
      <c r="Y14" s="101">
        <f t="shared" si="2"/>
        <v>70</v>
      </c>
      <c r="Z14" s="3"/>
      <c r="AA14" s="226"/>
    </row>
    <row r="15" spans="1:255" ht="14.25" thickTop="1" thickBot="1" x14ac:dyDescent="0.25">
      <c r="A15" s="226"/>
      <c r="C15" s="9" t="s">
        <v>27</v>
      </c>
      <c r="D15" s="10" t="s">
        <v>28</v>
      </c>
      <c r="E15" s="99">
        <f>IF(Entrada_Dados!K8=0,0,Entrada_Dados!K8)</f>
        <v>1.75</v>
      </c>
      <c r="F15" s="99" t="str">
        <f>IF(Entrada_Dados!K29=0,0,Entrada_Dados!K29)</f>
        <v>xxx</v>
      </c>
      <c r="G15" s="99" t="str">
        <f>IF(Entrada_Dados!K50=0,0,Entrada_Dados!K50)</f>
        <v>xxx</v>
      </c>
      <c r="H15" s="99" t="str">
        <f>IF(Entrada_Dados!K71=0,0,Entrada_Dados!K71)</f>
        <v>xxx</v>
      </c>
      <c r="I15" s="99" t="str">
        <f>IF(Entrada_Dados!K92=0,0,Entrada_Dados!K92)</f>
        <v>xxx</v>
      </c>
      <c r="J15" s="99" t="str">
        <f>IF(Entrada_Dados!K113=0,0,Entrada_Dados!K113)</f>
        <v>xxx</v>
      </c>
      <c r="K15" s="99">
        <f>IF(Entrada_Dados!K134=0,0,Entrada_Dados!K134)</f>
        <v>2</v>
      </c>
      <c r="L15" s="99" t="str">
        <f>IF(Entrada_Dados!K155=0,0,Entrada_Dados!K155)</f>
        <v>xxx</v>
      </c>
      <c r="M15" s="99" t="str">
        <f>IF(Entrada_Dados!K176=0,0,Entrada_Dados!K176)</f>
        <v>xxx</v>
      </c>
      <c r="N15" s="99" t="str">
        <f>IF(Entrada_Dados!K197=0,0,Entrada_Dados!K197)</f>
        <v>xxx</v>
      </c>
      <c r="O15" s="99" t="str">
        <f>IF(Entrada_Dados!K218=0,0,Entrada_Dados!K218)</f>
        <v>xxx</v>
      </c>
      <c r="P15" s="99" t="str">
        <f>IF(Entrada_Dados!K239=0,0,Entrada_Dados!K239)</f>
        <v>xxx</v>
      </c>
      <c r="Q15" s="99">
        <f>IF(Entrada_Dados!K260=0,0,Entrada_Dados!K260)</f>
        <v>3.27</v>
      </c>
      <c r="R15" s="99" t="str">
        <f>IF(Entrada_Dados!K281=0,0,Entrada_Dados!K281)</f>
        <v>xxx</v>
      </c>
      <c r="S15" s="99" t="str">
        <f>IF(Entrada_Dados!K302=0,0,Entrada_Dados!K302)</f>
        <v>xxx</v>
      </c>
      <c r="T15" s="99" t="str">
        <f>IF(Entrada_Dados!K323=0,0,Entrada_Dados!K323)</f>
        <v>xxx</v>
      </c>
      <c r="U15" s="99" t="str">
        <f>IF(Entrada_Dados!K344=0,0,Entrada_Dados!K344)</f>
        <v>xxx</v>
      </c>
      <c r="V15" s="99" t="str">
        <f>IF(Entrada_Dados!K365=0,0,Entrada_Dados!K365)</f>
        <v>xxx</v>
      </c>
      <c r="W15" s="100">
        <f t="shared" si="0"/>
        <v>1.75</v>
      </c>
      <c r="X15" s="100">
        <f t="shared" si="1"/>
        <v>2.34</v>
      </c>
      <c r="Y15" s="101">
        <f t="shared" si="2"/>
        <v>3.27</v>
      </c>
      <c r="Z15" s="3"/>
      <c r="AA15" s="226"/>
    </row>
    <row r="16" spans="1:255" ht="14.25" thickTop="1" thickBot="1" x14ac:dyDescent="0.25">
      <c r="A16" s="226"/>
      <c r="C16" s="9" t="s">
        <v>87</v>
      </c>
      <c r="D16" s="10" t="s">
        <v>26</v>
      </c>
      <c r="E16" s="99">
        <f>IF(Entrada_Dados!K9=0,0,Entrada_Dados!K9)</f>
        <v>350</v>
      </c>
      <c r="F16" s="99" t="str">
        <f>IF(Entrada_Dados!K30=0,0,Entrada_Dados!K30)</f>
        <v>xxx</v>
      </c>
      <c r="G16" s="99">
        <f>IF(Entrada_Dados!K51=0,0,Entrada_Dados!K51)</f>
        <v>255</v>
      </c>
      <c r="H16" s="99" t="str">
        <f>IF(Entrada_Dados!K72=0,0,Entrada_Dados!K72)</f>
        <v>SC</v>
      </c>
      <c r="I16" s="99">
        <f>IF(Entrada_Dados!K93=0,0,Entrada_Dados!K93)</f>
        <v>313.63</v>
      </c>
      <c r="J16" s="99">
        <f>IF(Entrada_Dados!K114=0,0,Entrada_Dados!K114)</f>
        <v>290</v>
      </c>
      <c r="K16" s="99" t="str">
        <f>IF(Entrada_Dados!K135=0,0,Entrada_Dados!K135)</f>
        <v>xxx</v>
      </c>
      <c r="L16" s="99" t="str">
        <f>IF(Entrada_Dados!K156=0,0,Entrada_Dados!K156)</f>
        <v>xxx</v>
      </c>
      <c r="M16" s="99">
        <f>IF(Entrada_Dados!K177=0,0,Entrada_Dados!K177)</f>
        <v>266.67</v>
      </c>
      <c r="N16" s="99" t="str">
        <f>IF(Entrada_Dados!K198=0,0,Entrada_Dados!K198)</f>
        <v>xxx</v>
      </c>
      <c r="O16" s="99">
        <f>IF(Entrada_Dados!K219=0,0,Entrada_Dados!K219)</f>
        <v>280</v>
      </c>
      <c r="P16" s="99" t="str">
        <f>IF(Entrada_Dados!K240=0,0,Entrada_Dados!K240)</f>
        <v>xxx</v>
      </c>
      <c r="Q16" s="99">
        <f>IF(Entrada_Dados!K261=0,0,Entrada_Dados!K261)</f>
        <v>85</v>
      </c>
      <c r="R16" s="99">
        <f>IF(Entrada_Dados!K282=0,0,Entrada_Dados!K282)</f>
        <v>240</v>
      </c>
      <c r="S16" s="99" t="str">
        <f>IF(Entrada_Dados!K303=0,0,Entrada_Dados!K303)</f>
        <v>xxx</v>
      </c>
      <c r="T16" s="99">
        <f>IF(Entrada_Dados!K324=0,0,Entrada_Dados!K324)</f>
        <v>410</v>
      </c>
      <c r="U16" s="99">
        <f>IF(Entrada_Dados!K345=0,0,Entrada_Dados!K345)</f>
        <v>233</v>
      </c>
      <c r="V16" s="99" t="str">
        <f>IF(Entrada_Dados!K366=0,0,Entrada_Dados!K366)</f>
        <v>xxx</v>
      </c>
      <c r="W16" s="100">
        <f t="shared" si="0"/>
        <v>85</v>
      </c>
      <c r="X16" s="100">
        <f t="shared" si="1"/>
        <v>272.33000000000004</v>
      </c>
      <c r="Y16" s="101">
        <f t="shared" si="2"/>
        <v>410</v>
      </c>
      <c r="Z16" s="3"/>
      <c r="AA16" s="226"/>
    </row>
    <row r="17" spans="1:27" ht="14.25" thickTop="1" thickBot="1" x14ac:dyDescent="0.25">
      <c r="A17" s="226"/>
      <c r="C17" s="9" t="s">
        <v>30</v>
      </c>
      <c r="D17" s="10" t="s">
        <v>26</v>
      </c>
      <c r="E17" s="99">
        <f>IF(Entrada_Dados!K10=0,0,Entrada_Dados!K10)</f>
        <v>39.5</v>
      </c>
      <c r="F17" s="99">
        <f>IF(Entrada_Dados!K31=0,0,Entrada_Dados!K31)</f>
        <v>29.33</v>
      </c>
      <c r="G17" s="99">
        <f>IF(Entrada_Dados!K52=0,0,Entrada_Dados!K52)</f>
        <v>32</v>
      </c>
      <c r="H17" s="99">
        <f>IF(Entrada_Dados!K73=0,0,Entrada_Dados!K73)</f>
        <v>33</v>
      </c>
      <c r="I17" s="99">
        <f>IF(Entrada_Dados!K94=0,0,Entrada_Dados!K94)</f>
        <v>33.43</v>
      </c>
      <c r="J17" s="99">
        <f>IF(Entrada_Dados!K115=0,0,Entrada_Dados!K115)</f>
        <v>30</v>
      </c>
      <c r="K17" s="99" t="str">
        <f>IF(Entrada_Dados!K136=0,0,Entrada_Dados!K136)</f>
        <v>xxx</v>
      </c>
      <c r="L17" s="99">
        <f>IF(Entrada_Dados!K157=0,0,Entrada_Dados!K157)</f>
        <v>23.67</v>
      </c>
      <c r="M17" s="99">
        <f>IF(Entrada_Dados!K178=0,0,Entrada_Dados!K178)</f>
        <v>39.67</v>
      </c>
      <c r="N17" s="99" t="str">
        <f>IF(Entrada_Dados!K199=0,0,Entrada_Dados!K199)</f>
        <v>SC</v>
      </c>
      <c r="O17" s="99">
        <f>IF(Entrada_Dados!K220=0,0,Entrada_Dados!K220)</f>
        <v>30</v>
      </c>
      <c r="P17" s="99">
        <f>IF(Entrada_Dados!K241=0,0,Entrada_Dados!K241)</f>
        <v>29</v>
      </c>
      <c r="Q17" s="99">
        <f>IF(Entrada_Dados!K262=0,0,Entrada_Dados!K262)</f>
        <v>31</v>
      </c>
      <c r="R17" s="99">
        <f>IF(Entrada_Dados!K283=0,0,Entrada_Dados!K283)</f>
        <v>24</v>
      </c>
      <c r="S17" s="99" t="str">
        <f>IF(Entrada_Dados!K304=0,0,Entrada_Dados!K304)</f>
        <v>xxx</v>
      </c>
      <c r="T17" s="99">
        <f>IF(Entrada_Dados!K325=0,0,Entrada_Dados!K325)</f>
        <v>41.33</v>
      </c>
      <c r="U17" s="99">
        <f>IF(Entrada_Dados!K346=0,0,Entrada_Dados!K346)</f>
        <v>28</v>
      </c>
      <c r="V17" s="99" t="str">
        <f>IF(Entrada_Dados!K367=0,0,Entrada_Dados!K367)</f>
        <v>xxx</v>
      </c>
      <c r="W17" s="100">
        <f t="shared" si="0"/>
        <v>23.67</v>
      </c>
      <c r="X17" s="100">
        <f t="shared" si="1"/>
        <v>31.709285714285716</v>
      </c>
      <c r="Y17" s="101">
        <f t="shared" si="2"/>
        <v>41.33</v>
      </c>
      <c r="Z17" s="3"/>
      <c r="AA17" s="226"/>
    </row>
    <row r="18" spans="1:27" ht="14.25" thickTop="1" thickBot="1" x14ac:dyDescent="0.25">
      <c r="A18" s="226"/>
      <c r="C18" s="9" t="s">
        <v>31</v>
      </c>
      <c r="D18" s="10" t="s">
        <v>26</v>
      </c>
      <c r="E18" s="99">
        <f>IF(Entrada_Dados!K11=0,0,Entrada_Dados!K11)</f>
        <v>67</v>
      </c>
      <c r="F18" s="99">
        <f>IF(Entrada_Dados!K32=0,0,Entrada_Dados!K32)</f>
        <v>65.33</v>
      </c>
      <c r="G18" s="99">
        <f>IF(Entrada_Dados!K53=0,0,Entrada_Dados!K53)</f>
        <v>66.5</v>
      </c>
      <c r="H18" s="99">
        <f>IF(Entrada_Dados!K74=0,0,Entrada_Dados!K74)</f>
        <v>68</v>
      </c>
      <c r="I18" s="99">
        <f>IF(Entrada_Dados!K95=0,0,Entrada_Dados!K95)</f>
        <v>68.75</v>
      </c>
      <c r="J18" s="99">
        <f>IF(Entrada_Dados!K116=0,0,Entrada_Dados!K116)</f>
        <v>67.599999999999994</v>
      </c>
      <c r="K18" s="99" t="str">
        <f>IF(Entrada_Dados!K137=0,0,Entrada_Dados!K137)</f>
        <v>xxx</v>
      </c>
      <c r="L18" s="99">
        <f>IF(Entrada_Dados!K158=0,0,Entrada_Dados!K158)</f>
        <v>64.67</v>
      </c>
      <c r="M18" s="99" t="str">
        <f>IF(Entrada_Dados!K179=0,0,Entrada_Dados!K179)</f>
        <v>xxx</v>
      </c>
      <c r="N18" s="99" t="str">
        <f>IF(Entrada_Dados!K200=0,0,Entrada_Dados!K200)</f>
        <v>SC</v>
      </c>
      <c r="O18" s="99">
        <f>IF(Entrada_Dados!K221=0,0,Entrada_Dados!K221)</f>
        <v>69</v>
      </c>
      <c r="P18" s="99">
        <f>IF(Entrada_Dados!K242=0,0,Entrada_Dados!K242)</f>
        <v>64.67</v>
      </c>
      <c r="Q18" s="99">
        <f>IF(Entrada_Dados!K263=0,0,Entrada_Dados!K263)</f>
        <v>69.5</v>
      </c>
      <c r="R18" s="99">
        <f>IF(Entrada_Dados!K284=0,0,Entrada_Dados!K284)</f>
        <v>66.5</v>
      </c>
      <c r="S18" s="99" t="str">
        <f>IF(Entrada_Dados!K305=0,0,Entrada_Dados!K305)</f>
        <v>xxx</v>
      </c>
      <c r="T18" s="99" t="str">
        <f>IF(Entrada_Dados!K326=0,0,Entrada_Dados!K326)</f>
        <v>xxx</v>
      </c>
      <c r="U18" s="99">
        <f>IF(Entrada_Dados!K347=0,0,Entrada_Dados!K347)</f>
        <v>66</v>
      </c>
      <c r="V18" s="99" t="str">
        <f>IF(Entrada_Dados!K368=0,0,Entrada_Dados!K368)</f>
        <v>xxx</v>
      </c>
      <c r="W18" s="100">
        <f t="shared" si="0"/>
        <v>64.67</v>
      </c>
      <c r="X18" s="100">
        <f t="shared" si="1"/>
        <v>66.959999999999994</v>
      </c>
      <c r="Y18" s="101">
        <f t="shared" si="2"/>
        <v>69.5</v>
      </c>
      <c r="Z18" s="3"/>
      <c r="AA18" s="226"/>
    </row>
    <row r="19" spans="1:27" ht="14.25" thickTop="1" thickBot="1" x14ac:dyDescent="0.25">
      <c r="A19" s="226"/>
      <c r="C19" s="9" t="s">
        <v>73</v>
      </c>
      <c r="D19" s="10" t="s">
        <v>28</v>
      </c>
      <c r="E19" s="99">
        <f>IF(Entrada_Dados!K12=0,0,Entrada_Dados!K12)</f>
        <v>5.75</v>
      </c>
      <c r="F19" s="99" t="str">
        <f>IF(Entrada_Dados!K33=0,0,Entrada_Dados!K33)</f>
        <v>xxx</v>
      </c>
      <c r="G19" s="99" t="str">
        <f>IF(Entrada_Dados!K54=0,0,Entrada_Dados!K54)</f>
        <v>xxx</v>
      </c>
      <c r="H19" s="99">
        <f>IF(Entrada_Dados!K75=0,0,Entrada_Dados!K75)</f>
        <v>7</v>
      </c>
      <c r="I19" s="99">
        <f>IF(Entrada_Dados!K96=0,0,Entrada_Dados!K96)</f>
        <v>3.57</v>
      </c>
      <c r="J19" s="99" t="str">
        <f>IF(Entrada_Dados!K117=0,0,Entrada_Dados!K117)</f>
        <v>xxx</v>
      </c>
      <c r="K19" s="99">
        <f>IF(Entrada_Dados!K138=0,0,Entrada_Dados!K138)</f>
        <v>6.14</v>
      </c>
      <c r="L19" s="99" t="str">
        <f>IF(Entrada_Dados!K159=0,0,Entrada_Dados!K159)</f>
        <v>xxx</v>
      </c>
      <c r="M19" s="99">
        <f>IF(Entrada_Dados!K180=0,0,Entrada_Dados!K180)</f>
        <v>6.33</v>
      </c>
      <c r="N19" s="99" t="str">
        <f>IF(Entrada_Dados!K201=0,0,Entrada_Dados!K201)</f>
        <v>xxx</v>
      </c>
      <c r="O19" s="99" t="str">
        <f>IF(Entrada_Dados!K222=0,0,Entrada_Dados!K222)</f>
        <v>xxx</v>
      </c>
      <c r="P19" s="99" t="str">
        <f>IF(Entrada_Dados!K243=0,0,Entrada_Dados!K243)</f>
        <v>xxx</v>
      </c>
      <c r="Q19" s="99">
        <f>IF(Entrada_Dados!K264=0,0,Entrada_Dados!K264)</f>
        <v>4.2</v>
      </c>
      <c r="R19" s="99" t="str">
        <f>IF(Entrada_Dados!K285=0,0,Entrada_Dados!K285)</f>
        <v>xxx</v>
      </c>
      <c r="S19" s="99" t="str">
        <f>IF(Entrada_Dados!K306=0,0,Entrada_Dados!K306)</f>
        <v>xxx</v>
      </c>
      <c r="T19" s="99" t="str">
        <f>IF(Entrada_Dados!K327=0,0,Entrada_Dados!K327)</f>
        <v>xxx</v>
      </c>
      <c r="U19" s="99">
        <f>IF(Entrada_Dados!K348=0,0,Entrada_Dados!K348)</f>
        <v>4.54</v>
      </c>
      <c r="V19" s="99" t="str">
        <f>IF(Entrada_Dados!K369=0,0,Entrada_Dados!K369)</f>
        <v>xxx</v>
      </c>
      <c r="W19" s="100">
        <f t="shared" si="0"/>
        <v>3.57</v>
      </c>
      <c r="X19" s="100">
        <f t="shared" si="1"/>
        <v>5.3614285714285712</v>
      </c>
      <c r="Y19" s="101">
        <f t="shared" si="2"/>
        <v>7</v>
      </c>
      <c r="Z19" s="3"/>
      <c r="AA19" s="226"/>
    </row>
    <row r="20" spans="1:27" ht="14.25" thickTop="1" thickBot="1" x14ac:dyDescent="0.25">
      <c r="A20" s="226"/>
      <c r="C20" s="12"/>
      <c r="D20" s="6"/>
      <c r="E20" s="260" t="s">
        <v>33</v>
      </c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13"/>
      <c r="X20" s="13"/>
      <c r="Y20" s="14"/>
      <c r="Z20" s="3"/>
      <c r="AA20" s="226"/>
    </row>
    <row r="21" spans="1:27" ht="14.25" thickTop="1" thickBot="1" x14ac:dyDescent="0.25">
      <c r="A21" s="226"/>
      <c r="C21" s="15" t="s">
        <v>34</v>
      </c>
      <c r="D21" s="16" t="s">
        <v>22</v>
      </c>
      <c r="E21" s="99">
        <f>IF(Entrada_Dados!K14=0,0,Entrada_Dados!K14)</f>
        <v>142.5</v>
      </c>
      <c r="F21" s="99">
        <f>IF(Entrada_Dados!K35=0,0,Entrada_Dados!K35)</f>
        <v>138</v>
      </c>
      <c r="G21" s="99">
        <f>IF(Entrada_Dados!K56=0,0,Entrada_Dados!K56)</f>
        <v>145</v>
      </c>
      <c r="H21" s="99">
        <f>IF(Entrada_Dados!K77=0,0,Entrada_Dados!K77)</f>
        <v>147</v>
      </c>
      <c r="I21" s="99">
        <f>IF(Entrada_Dados!K98=0,0,Entrada_Dados!K98)</f>
        <v>143.1</v>
      </c>
      <c r="J21" s="99">
        <f>IF(Entrada_Dados!K119=0,0,Entrada_Dados!K119)</f>
        <v>148.66999999999999</v>
      </c>
      <c r="K21" s="99">
        <f>IF(Entrada_Dados!K140=0,0,Entrada_Dados!K140)</f>
        <v>141.5</v>
      </c>
      <c r="L21" s="99">
        <f>IF(Entrada_Dados!K161=0,0,Entrada_Dados!K161)</f>
        <v>145.33000000000001</v>
      </c>
      <c r="M21" s="99">
        <f>IF(Entrada_Dados!K182=0,0,Entrada_Dados!K182)</f>
        <v>141.33000000000001</v>
      </c>
      <c r="N21" s="99" t="str">
        <f>IF(Entrada_Dados!K203=0,0,Entrada_Dados!K203)</f>
        <v>SC</v>
      </c>
      <c r="O21" s="99">
        <f>IF(Entrada_Dados!K224=0,0,Entrada_Dados!K224)</f>
        <v>143</v>
      </c>
      <c r="P21" s="99">
        <f>IF(Entrada_Dados!K245=0,0,Entrada_Dados!K245)</f>
        <v>146</v>
      </c>
      <c r="Q21" s="99">
        <f>IF(Entrada_Dados!K266=0,0,Entrada_Dados!K266)</f>
        <v>142</v>
      </c>
      <c r="R21" s="99">
        <f>IF(Entrada_Dados!K287=0,0,Entrada_Dados!K287)</f>
        <v>144</v>
      </c>
      <c r="S21" s="99">
        <f>IF(Entrada_Dados!K308=0,0,Entrada_Dados!K308)</f>
        <v>143</v>
      </c>
      <c r="T21" s="99">
        <f>IF(Entrada_Dados!K329=0,0,Entrada_Dados!K329)</f>
        <v>146</v>
      </c>
      <c r="U21" s="99">
        <f>IF(Entrada_Dados!K350=0,0,Entrada_Dados!K350)</f>
        <v>142</v>
      </c>
      <c r="V21" s="99">
        <f>IF(Entrada_Dados!K371=0,0,Entrada_Dados!K371)</f>
        <v>145.33000000000001</v>
      </c>
      <c r="W21" s="100">
        <f>IF(SUM(E21:V21)=0,0,MIN(E21:V21))</f>
        <v>138</v>
      </c>
      <c r="X21" s="100">
        <f>IF(SUM(E21:V21)=0,0,AVERAGE(E21:V21))</f>
        <v>143.75058823529412</v>
      </c>
      <c r="Y21" s="101">
        <f>IF(SUM(E21:V21)=0,0,MAX(E21:V21))</f>
        <v>148.66999999999999</v>
      </c>
      <c r="Z21" s="3"/>
      <c r="AA21" s="226"/>
    </row>
    <row r="22" spans="1:27" ht="14.25" thickTop="1" thickBot="1" x14ac:dyDescent="0.25">
      <c r="A22" s="226"/>
      <c r="C22" s="15" t="s">
        <v>35</v>
      </c>
      <c r="D22" s="16" t="s">
        <v>22</v>
      </c>
      <c r="E22" s="99">
        <f>IF(Entrada_Dados!K15=0,0,Entrada_Dados!K15)</f>
        <v>136.5</v>
      </c>
      <c r="F22" s="99">
        <f>IF(Entrada_Dados!K36=0,0,Entrada_Dados!K36)</f>
        <v>132.33000000000001</v>
      </c>
      <c r="G22" s="99">
        <f>IF(Entrada_Dados!K57=0,0,Entrada_Dados!K57)</f>
        <v>135</v>
      </c>
      <c r="H22" s="99">
        <f>IF(Entrada_Dados!K78=0,0,Entrada_Dados!K78)</f>
        <v>140</v>
      </c>
      <c r="I22" s="99">
        <f>IF(Entrada_Dados!K99=0,0,Entrada_Dados!K99)</f>
        <v>135</v>
      </c>
      <c r="J22" s="99">
        <f>IF(Entrada_Dados!K120=0,0,Entrada_Dados!K120)</f>
        <v>138.66999999999999</v>
      </c>
      <c r="K22" s="99">
        <f>IF(Entrada_Dados!K141=0,0,Entrada_Dados!K141)</f>
        <v>135</v>
      </c>
      <c r="L22" s="99">
        <f>IF(Entrada_Dados!K162=0,0,Entrada_Dados!K162)</f>
        <v>137.66999999999999</v>
      </c>
      <c r="M22" s="99">
        <f>IF(Entrada_Dados!K183=0,0,Entrada_Dados!K183)</f>
        <v>132.66999999999999</v>
      </c>
      <c r="N22" s="99" t="str">
        <f>IF(Entrada_Dados!K204=0,0,Entrada_Dados!K204)</f>
        <v>SC</v>
      </c>
      <c r="O22" s="99">
        <f>IF(Entrada_Dados!K225=0,0,Entrada_Dados!K225)</f>
        <v>136</v>
      </c>
      <c r="P22" s="99">
        <f>IF(Entrada_Dados!K246=0,0,Entrada_Dados!K246)</f>
        <v>136.33000000000001</v>
      </c>
      <c r="Q22" s="99">
        <f>IF(Entrada_Dados!K267=0,0,Entrada_Dados!K267)</f>
        <v>124.81</v>
      </c>
      <c r="R22" s="99">
        <f>IF(Entrada_Dados!K288=0,0,Entrada_Dados!K288)</f>
        <v>137</v>
      </c>
      <c r="S22" s="99">
        <f>IF(Entrada_Dados!K309=0,0,Entrada_Dados!K309)</f>
        <v>136</v>
      </c>
      <c r="T22" s="99">
        <f>IF(Entrada_Dados!K330=0,0,Entrada_Dados!K330)</f>
        <v>136</v>
      </c>
      <c r="U22" s="99">
        <f>IF(Entrada_Dados!K351=0,0,Entrada_Dados!K351)</f>
        <v>135</v>
      </c>
      <c r="V22" s="99">
        <f>IF(Entrada_Dados!K372=0,0,Entrada_Dados!K372)</f>
        <v>141</v>
      </c>
      <c r="W22" s="100">
        <f t="shared" ref="W22:W31" si="3">IF(SUM(E22:V22)=0,0,MIN(E22:V22))</f>
        <v>124.81</v>
      </c>
      <c r="X22" s="100">
        <f t="shared" ref="X22:X31" si="4">IF(SUM(E22:V22)=0,0,AVERAGE(E22:V22))</f>
        <v>135.58705882352942</v>
      </c>
      <c r="Y22" s="101">
        <f t="shared" ref="Y22:Y31" si="5">IF(SUM(E22:V22)=0,0,MAX(E22:V22))</f>
        <v>141</v>
      </c>
      <c r="Z22" s="3"/>
      <c r="AA22" s="226"/>
    </row>
    <row r="23" spans="1:27" ht="14.25" thickTop="1" thickBot="1" x14ac:dyDescent="0.25">
      <c r="A23" s="226"/>
      <c r="C23" s="15" t="s">
        <v>36</v>
      </c>
      <c r="D23" s="16" t="s">
        <v>37</v>
      </c>
      <c r="E23" s="99">
        <f>IF(Entrada_Dados!K16=0,0,Entrada_Dados!K16)</f>
        <v>1225</v>
      </c>
      <c r="F23" s="99">
        <f>IF(Entrada_Dados!K37=0,0,Entrada_Dados!K37)</f>
        <v>1033.33</v>
      </c>
      <c r="G23" s="99">
        <f>IF(Entrada_Dados!K58=0,0,Entrada_Dados!K58)</f>
        <v>1300</v>
      </c>
      <c r="H23" s="99">
        <f>IF(Entrada_Dados!K79=0,0,Entrada_Dados!K79)</f>
        <v>1100</v>
      </c>
      <c r="I23" s="99">
        <f>IF(Entrada_Dados!K100=0,0,Entrada_Dados!K100)</f>
        <v>1186.67</v>
      </c>
      <c r="J23" s="99">
        <f>IF(Entrada_Dados!K121=0,0,Entrada_Dados!K121)</f>
        <v>950</v>
      </c>
      <c r="K23" s="99" t="str">
        <f>IF(Entrada_Dados!K142=0,0,Entrada_Dados!K142)</f>
        <v>xxx</v>
      </c>
      <c r="L23" s="99">
        <f>IF(Entrada_Dados!K163=0,0,Entrada_Dados!K163)</f>
        <v>1260</v>
      </c>
      <c r="M23" s="99">
        <f>IF(Entrada_Dados!K184=0,0,Entrada_Dados!K184)</f>
        <v>1150</v>
      </c>
      <c r="N23" s="99" t="str">
        <f>IF(Entrada_Dados!K205=0,0,Entrada_Dados!K205)</f>
        <v>SC</v>
      </c>
      <c r="O23" s="99">
        <f>IF(Entrada_Dados!K226=0,0,Entrada_Dados!K226)</f>
        <v>1050</v>
      </c>
      <c r="P23" s="99">
        <f>IF(Entrada_Dados!K247=0,0,Entrada_Dados!K247)</f>
        <v>1191.33</v>
      </c>
      <c r="Q23" s="99">
        <f>IF(Entrada_Dados!K268=0,0,Entrada_Dados!K268)</f>
        <v>1097.48</v>
      </c>
      <c r="R23" s="99">
        <f>IF(Entrada_Dados!K289=0,0,Entrada_Dados!K289)</f>
        <v>1200</v>
      </c>
      <c r="S23" s="99">
        <f>IF(Entrada_Dados!K310=0,0,Entrada_Dados!K310)</f>
        <v>1283.33</v>
      </c>
      <c r="T23" s="99">
        <f>IF(Entrada_Dados!K331=0,0,Entrada_Dados!K331)</f>
        <v>1100</v>
      </c>
      <c r="U23" s="99">
        <f>IF(Entrada_Dados!K352=0,0,Entrada_Dados!K352)</f>
        <v>1000</v>
      </c>
      <c r="V23" s="99">
        <f>IF(Entrada_Dados!K373=0,0,Entrada_Dados!K373)</f>
        <v>1133.33</v>
      </c>
      <c r="W23" s="100">
        <f t="shared" si="3"/>
        <v>950</v>
      </c>
      <c r="X23" s="100">
        <f t="shared" si="4"/>
        <v>1141.2793750000001</v>
      </c>
      <c r="Y23" s="101">
        <f t="shared" si="5"/>
        <v>1300</v>
      </c>
      <c r="Z23" s="3"/>
      <c r="AA23" s="226"/>
    </row>
    <row r="24" spans="1:27" ht="14.25" thickTop="1" thickBot="1" x14ac:dyDescent="0.25">
      <c r="A24" s="226"/>
      <c r="C24" s="15" t="s">
        <v>77</v>
      </c>
      <c r="D24" s="16" t="s">
        <v>37</v>
      </c>
      <c r="E24" s="99">
        <f>IF(Entrada_Dados!K17=0,0,Entrada_Dados!K17)</f>
        <v>1600</v>
      </c>
      <c r="F24" s="99">
        <f>IF(Entrada_Dados!K38=0,0,Entrada_Dados!K38)</f>
        <v>1500</v>
      </c>
      <c r="G24" s="99">
        <f>IF(Entrada_Dados!K59=0,0,Entrada_Dados!K59)</f>
        <v>1600</v>
      </c>
      <c r="H24" s="99">
        <f>IF(Entrada_Dados!K80=0,0,Entrada_Dados!K80)</f>
        <v>1400</v>
      </c>
      <c r="I24" s="99">
        <f>IF(Entrada_Dados!K101=0,0,Entrada_Dados!K101)</f>
        <v>1606</v>
      </c>
      <c r="J24" s="99">
        <f>IF(Entrada_Dados!K122=0,0,Entrada_Dados!K122)</f>
        <v>1350</v>
      </c>
      <c r="K24" s="99" t="str">
        <f>IF(Entrada_Dados!K143=0,0,Entrada_Dados!K143)</f>
        <v>xxx</v>
      </c>
      <c r="L24" s="99">
        <f>IF(Entrada_Dados!K164=0,0,Entrada_Dados!K164)</f>
        <v>1366.67</v>
      </c>
      <c r="M24" s="99">
        <f>IF(Entrada_Dados!K185=0,0,Entrada_Dados!K185)</f>
        <v>1520</v>
      </c>
      <c r="N24" s="99" t="str">
        <f>IF(Entrada_Dados!K206=0,0,Entrada_Dados!K206)</f>
        <v>SC</v>
      </c>
      <c r="O24" s="99">
        <f>IF(Entrada_Dados!K227=0,0,Entrada_Dados!K227)</f>
        <v>1550</v>
      </c>
      <c r="P24" s="99">
        <f>IF(Entrada_Dados!K248=0,0,Entrada_Dados!K248)</f>
        <v>1700</v>
      </c>
      <c r="Q24" s="99">
        <f>IF(Entrada_Dados!K269=0,0,Entrada_Dados!K269)</f>
        <v>1364.45</v>
      </c>
      <c r="R24" s="99">
        <f>IF(Entrada_Dados!K290=0,0,Entrada_Dados!K290)</f>
        <v>1415.5</v>
      </c>
      <c r="S24" s="99">
        <f>IF(Entrada_Dados!K311=0,0,Entrada_Dados!K311)</f>
        <v>1766.67</v>
      </c>
      <c r="T24" s="99">
        <f>IF(Entrada_Dados!K332=0,0,Entrada_Dados!K332)</f>
        <v>1486</v>
      </c>
      <c r="U24" s="99">
        <f>IF(Entrada_Dados!K353=0,0,Entrada_Dados!K353)</f>
        <v>1200</v>
      </c>
      <c r="V24" s="99">
        <f>IF(Entrada_Dados!K374=0,0,Entrada_Dados!K374)</f>
        <v>1333.33</v>
      </c>
      <c r="W24" s="100">
        <f t="shared" si="3"/>
        <v>1200</v>
      </c>
      <c r="X24" s="100">
        <f t="shared" si="4"/>
        <v>1484.9137500000002</v>
      </c>
      <c r="Y24" s="101">
        <f t="shared" si="5"/>
        <v>1766.67</v>
      </c>
      <c r="Z24" s="3"/>
      <c r="AA24" s="226"/>
    </row>
    <row r="25" spans="1:27" ht="14.25" thickTop="1" thickBot="1" x14ac:dyDescent="0.25">
      <c r="A25" s="226"/>
      <c r="C25" s="15" t="s">
        <v>38</v>
      </c>
      <c r="D25" s="16" t="s">
        <v>37</v>
      </c>
      <c r="E25" s="99">
        <f>IF(Entrada_Dados!K18=0,0,Entrada_Dados!K18)</f>
        <v>2000</v>
      </c>
      <c r="F25" s="99">
        <f>IF(Entrada_Dados!K39=0,0,Entrada_Dados!K39)</f>
        <v>1800</v>
      </c>
      <c r="G25" s="99">
        <f>IF(Entrada_Dados!K60=0,0,Entrada_Dados!K60)</f>
        <v>1500</v>
      </c>
      <c r="H25" s="99">
        <f>IF(Entrada_Dados!K81=0,0,Entrada_Dados!K81)</f>
        <v>1850</v>
      </c>
      <c r="I25" s="99">
        <f>IF(Entrada_Dados!K102=0,0,Entrada_Dados!K102)</f>
        <v>1800</v>
      </c>
      <c r="J25" s="99">
        <f>IF(Entrada_Dados!K123=0,0,Entrada_Dados!K123)</f>
        <v>1600</v>
      </c>
      <c r="K25" s="99" t="str">
        <f>IF(Entrada_Dados!K144=0,0,Entrada_Dados!K144)</f>
        <v>xxx</v>
      </c>
      <c r="L25" s="99">
        <f>IF(Entrada_Dados!K165=0,0,Entrada_Dados!K165)</f>
        <v>1566.67</v>
      </c>
      <c r="M25" s="99">
        <f>IF(Entrada_Dados!K186=0,0,Entrada_Dados!K186)</f>
        <v>1723.33</v>
      </c>
      <c r="N25" s="99" t="str">
        <f>IF(Entrada_Dados!K207=0,0,Entrada_Dados!K207)</f>
        <v>SC</v>
      </c>
      <c r="O25" s="99">
        <f>IF(Entrada_Dados!K228=0,0,Entrada_Dados!K228)</f>
        <v>1800</v>
      </c>
      <c r="P25" s="99">
        <f>IF(Entrada_Dados!K249=0,0,Entrada_Dados!K249)</f>
        <v>1953.33</v>
      </c>
      <c r="Q25" s="99">
        <f>IF(Entrada_Dados!K270=0,0,Entrada_Dados!K270)</f>
        <v>1829.91</v>
      </c>
      <c r="R25" s="99">
        <f>IF(Entrada_Dados!K291=0,0,Entrada_Dados!K291)</f>
        <v>1925.33</v>
      </c>
      <c r="S25" s="99">
        <f>IF(Entrada_Dados!K312=0,0,Entrada_Dados!K312)</f>
        <v>1966.67</v>
      </c>
      <c r="T25" s="99">
        <f>IF(Entrada_Dados!K333=0,0,Entrada_Dados!K333)</f>
        <v>1722</v>
      </c>
      <c r="U25" s="99">
        <f>IF(Entrada_Dados!K354=0,0,Entrada_Dados!K354)</f>
        <v>1750</v>
      </c>
      <c r="V25" s="99">
        <f>IF(Entrada_Dados!K375=0,0,Entrada_Dados!K375)</f>
        <v>1583.33</v>
      </c>
      <c r="W25" s="100">
        <f t="shared" si="3"/>
        <v>1500</v>
      </c>
      <c r="X25" s="100">
        <f t="shared" si="4"/>
        <v>1773.160625</v>
      </c>
      <c r="Y25" s="101">
        <f t="shared" si="5"/>
        <v>2000</v>
      </c>
      <c r="Z25" s="3"/>
      <c r="AA25" s="226"/>
    </row>
    <row r="26" spans="1:27" ht="14.25" thickTop="1" thickBot="1" x14ac:dyDescent="0.25">
      <c r="A26" s="226"/>
      <c r="C26" s="15" t="s">
        <v>78</v>
      </c>
      <c r="D26" s="16" t="s">
        <v>37</v>
      </c>
      <c r="E26" s="99">
        <f>IF(Entrada_Dados!K19=0,0,Entrada_Dados!K19)</f>
        <v>1425</v>
      </c>
      <c r="F26" s="99">
        <f>IF(Entrada_Dados!K40=0,0,Entrada_Dados!K40)</f>
        <v>1300</v>
      </c>
      <c r="G26" s="99">
        <f>IF(Entrada_Dados!K61=0,0,Entrada_Dados!K61)</f>
        <v>1300</v>
      </c>
      <c r="H26" s="99">
        <f>IF(Entrada_Dados!K82=0,0,Entrada_Dados!K82)</f>
        <v>1300</v>
      </c>
      <c r="I26" s="99">
        <f>IF(Entrada_Dados!K103=0,0,Entrada_Dados!K103)</f>
        <v>1405</v>
      </c>
      <c r="J26" s="99">
        <f>IF(Entrada_Dados!K124=0,0,Entrada_Dados!K124)</f>
        <v>1100</v>
      </c>
      <c r="K26" s="99" t="str">
        <f>IF(Entrada_Dados!K145=0,0,Entrada_Dados!K145)</f>
        <v>xxx</v>
      </c>
      <c r="L26" s="99">
        <f>IF(Entrada_Dados!K166=0,0,Entrada_Dados!K166)</f>
        <v>1400</v>
      </c>
      <c r="M26" s="99">
        <f>IF(Entrada_Dados!K187=0,0,Entrada_Dados!K187)</f>
        <v>1413.33</v>
      </c>
      <c r="N26" s="99" t="str">
        <f>IF(Entrada_Dados!K208=0,0,Entrada_Dados!K208)</f>
        <v>SC</v>
      </c>
      <c r="O26" s="99">
        <f>IF(Entrada_Dados!K229=0,0,Entrada_Dados!K229)</f>
        <v>1300</v>
      </c>
      <c r="P26" s="99">
        <f>IF(Entrada_Dados!K250=0,0,Entrada_Dados!K250)</f>
        <v>1412</v>
      </c>
      <c r="Q26" s="99">
        <f>IF(Entrada_Dados!K271=0,0,Entrada_Dados!K271)</f>
        <v>1562.44</v>
      </c>
      <c r="R26" s="99">
        <f>IF(Entrada_Dados!K292=0,0,Entrada_Dados!K292)</f>
        <v>1333.33</v>
      </c>
      <c r="S26" s="99">
        <f>IF(Entrada_Dados!K313=0,0,Entrada_Dados!K313)</f>
        <v>1166.67</v>
      </c>
      <c r="T26" s="99">
        <f>IF(Entrada_Dados!K334=0,0,Entrada_Dados!K334)</f>
        <v>1321.33</v>
      </c>
      <c r="U26" s="99">
        <f>IF(Entrada_Dados!K355=0,0,Entrada_Dados!K355)</f>
        <v>1500</v>
      </c>
      <c r="V26" s="99">
        <f>IF(Entrada_Dados!K376=0,0,Entrada_Dados!K376)</f>
        <v>1616.67</v>
      </c>
      <c r="W26" s="100">
        <f t="shared" si="3"/>
        <v>1100</v>
      </c>
      <c r="X26" s="100">
        <f t="shared" si="4"/>
        <v>1365.9856249999998</v>
      </c>
      <c r="Y26" s="101">
        <f t="shared" si="5"/>
        <v>1616.67</v>
      </c>
      <c r="Z26" s="3"/>
      <c r="AA26" s="226"/>
    </row>
    <row r="27" spans="1:27" ht="14.25" thickTop="1" thickBot="1" x14ac:dyDescent="0.25">
      <c r="A27" s="226"/>
      <c r="C27" s="15" t="s">
        <v>88</v>
      </c>
      <c r="D27" s="16" t="s">
        <v>37</v>
      </c>
      <c r="E27" s="99">
        <f>IF(Entrada_Dados!K20=0,0,Entrada_Dados!K20)</f>
        <v>1425</v>
      </c>
      <c r="F27" s="99">
        <f>IF(Entrada_Dados!K41=0,0,Entrada_Dados!K41)</f>
        <v>1500</v>
      </c>
      <c r="G27" s="99">
        <f>IF(Entrada_Dados!K62=0,0,Entrada_Dados!K62)</f>
        <v>2000</v>
      </c>
      <c r="H27" s="99">
        <f>IF(Entrada_Dados!K83=0,0,Entrada_Dados!K83)</f>
        <v>1500</v>
      </c>
      <c r="I27" s="99">
        <f>IF(Entrada_Dados!K104=0,0,Entrada_Dados!K104)</f>
        <v>1295.72</v>
      </c>
      <c r="J27" s="99">
        <f>IF(Entrada_Dados!K125=0,0,Entrada_Dados!K125)</f>
        <v>1300</v>
      </c>
      <c r="K27" s="99" t="str">
        <f>IF(Entrada_Dados!K146=0,0,Entrada_Dados!K146)</f>
        <v>xxx</v>
      </c>
      <c r="L27" s="99">
        <f>IF(Entrada_Dados!K167=0,0,Entrada_Dados!K167)</f>
        <v>1500</v>
      </c>
      <c r="M27" s="99">
        <f>IF(Entrada_Dados!K188=0,0,Entrada_Dados!K188)</f>
        <v>1683.33</v>
      </c>
      <c r="N27" s="99" t="str">
        <f>IF(Entrada_Dados!K209=0,0,Entrada_Dados!K209)</f>
        <v>SC</v>
      </c>
      <c r="O27" s="99">
        <f>IF(Entrada_Dados!K230=0,0,Entrada_Dados!K230)</f>
        <v>1450</v>
      </c>
      <c r="P27" s="99">
        <f>IF(Entrada_Dados!K251=0,0,Entrada_Dados!K251)</f>
        <v>1355.67</v>
      </c>
      <c r="Q27" s="99">
        <f>IF(Entrada_Dados!K272=0,0,Entrada_Dados!K272)</f>
        <v>1270</v>
      </c>
      <c r="R27" s="99">
        <f>IF(Entrada_Dados!K293=0,0,Entrada_Dados!K293)</f>
        <v>1533.33</v>
      </c>
      <c r="S27" s="99">
        <f>IF(Entrada_Dados!K314=0,0,Entrada_Dados!K314)</f>
        <v>1400</v>
      </c>
      <c r="T27" s="99">
        <f>IF(Entrada_Dados!K335=0,0,Entrada_Dados!K335)</f>
        <v>1415.33</v>
      </c>
      <c r="U27" s="99">
        <f>IF(Entrada_Dados!K356=0,0,Entrada_Dados!K356)</f>
        <v>1700</v>
      </c>
      <c r="V27" s="99">
        <f>IF(Entrada_Dados!K377=0,0,Entrada_Dados!K377)</f>
        <v>1766.67</v>
      </c>
      <c r="W27" s="100">
        <f t="shared" si="3"/>
        <v>1270</v>
      </c>
      <c r="X27" s="100">
        <f t="shared" si="4"/>
        <v>1505.9406250000002</v>
      </c>
      <c r="Y27" s="101">
        <f t="shared" si="5"/>
        <v>2000</v>
      </c>
      <c r="Z27" s="3"/>
      <c r="AA27" s="226"/>
    </row>
    <row r="28" spans="1:27" ht="14.25" thickTop="1" thickBot="1" x14ac:dyDescent="0.25">
      <c r="A28" s="226"/>
      <c r="C28" s="15" t="s">
        <v>89</v>
      </c>
      <c r="D28" s="16" t="s">
        <v>37</v>
      </c>
      <c r="E28" s="99">
        <f>IF(Entrada_Dados!K21=0,0,Entrada_Dados!K21)</f>
        <v>1700</v>
      </c>
      <c r="F28" s="99">
        <f>IF(Entrada_Dados!K42=0,0,Entrada_Dados!K42)</f>
        <v>2000</v>
      </c>
      <c r="G28" s="99" t="str">
        <f>IF(Entrada_Dados!K63=0,0,Entrada_Dados!K63)</f>
        <v>SC</v>
      </c>
      <c r="H28" s="99">
        <f>IF(Entrada_Dados!K84=0,0,Entrada_Dados!K84)</f>
        <v>2000</v>
      </c>
      <c r="I28" s="99">
        <f>IF(Entrada_Dados!K105=0,0,Entrada_Dados!K105)</f>
        <v>2016.67</v>
      </c>
      <c r="J28" s="99">
        <f>IF(Entrada_Dados!K126=0,0,Entrada_Dados!K126)</f>
        <v>1800</v>
      </c>
      <c r="K28" s="99" t="str">
        <f>IF(Entrada_Dados!K147=0,0,Entrada_Dados!K147)</f>
        <v>xxx</v>
      </c>
      <c r="L28" s="99">
        <f>IF(Entrada_Dados!K168=0,0,Entrada_Dados!K168)</f>
        <v>1800</v>
      </c>
      <c r="M28" s="99">
        <f>IF(Entrada_Dados!K189=0,0,Entrada_Dados!K189)</f>
        <v>1833.33</v>
      </c>
      <c r="N28" s="99" t="str">
        <f>IF(Entrada_Dados!K210=0,0,Entrada_Dados!K210)</f>
        <v>SC</v>
      </c>
      <c r="O28" s="99">
        <f>IF(Entrada_Dados!K231=0,0,Entrada_Dados!K231)</f>
        <v>1700</v>
      </c>
      <c r="P28" s="99">
        <f>IF(Entrada_Dados!K252=0,0,Entrada_Dados!K252)</f>
        <v>1740</v>
      </c>
      <c r="Q28" s="99">
        <f>IF(Entrada_Dados!K273=0,0,Entrada_Dados!K273)</f>
        <v>1822.12</v>
      </c>
      <c r="R28" s="99">
        <f>IF(Entrada_Dados!K294=0,0,Entrada_Dados!K294)</f>
        <v>1800</v>
      </c>
      <c r="S28" s="99">
        <f>IF(Entrada_Dados!K315=0,0,Entrada_Dados!K315)</f>
        <v>1800</v>
      </c>
      <c r="T28" s="99">
        <f>IF(Entrada_Dados!K336=0,0,Entrada_Dados!K336)</f>
        <v>1827.67</v>
      </c>
      <c r="U28" s="99">
        <f>IF(Entrada_Dados!K357=0,0,Entrada_Dados!K357)</f>
        <v>2000</v>
      </c>
      <c r="V28" s="99">
        <f>IF(Entrada_Dados!K378=0,0,Entrada_Dados!K378)</f>
        <v>2150</v>
      </c>
      <c r="W28" s="100">
        <f t="shared" si="3"/>
        <v>1700</v>
      </c>
      <c r="X28" s="100">
        <f t="shared" si="4"/>
        <v>1865.9860000000001</v>
      </c>
      <c r="Y28" s="101">
        <f>IF(SUM(E28:V28)=0,0,MAX(E28:V28))</f>
        <v>2150</v>
      </c>
      <c r="Z28" s="3"/>
      <c r="AA28" s="226"/>
    </row>
    <row r="29" spans="1:27" ht="14.25" thickTop="1" thickBot="1" x14ac:dyDescent="0.25">
      <c r="A29" s="226"/>
      <c r="C29" s="15" t="s">
        <v>39</v>
      </c>
      <c r="D29" s="16" t="s">
        <v>22</v>
      </c>
      <c r="E29" s="99" t="str">
        <f>IF(Entrada_Dados!K22=0,0,Entrada_Dados!K22)</f>
        <v>SC</v>
      </c>
      <c r="F29" s="99">
        <f>IF(Entrada_Dados!K43=0,0,Entrada_Dados!K43)</f>
        <v>85</v>
      </c>
      <c r="G29" s="99" t="str">
        <f>IF(Entrada_Dados!K64=0,0,Entrada_Dados!K64)</f>
        <v>xxx</v>
      </c>
      <c r="H29" s="99">
        <f>IF(Entrada_Dados!K85=0,0,Entrada_Dados!K85)</f>
        <v>100</v>
      </c>
      <c r="I29" s="99">
        <f>IF(Entrada_Dados!K106=0,0,Entrada_Dados!K106)</f>
        <v>84.67</v>
      </c>
      <c r="J29" s="99">
        <f>IF(Entrada_Dados!K127=0,0,Entrada_Dados!K127)</f>
        <v>60</v>
      </c>
      <c r="K29" s="99">
        <f>IF(Entrada_Dados!K148=0,0,Entrada_Dados!K148)</f>
        <v>63</v>
      </c>
      <c r="L29" s="99">
        <f>IF(Entrada_Dados!K169=0,0,Entrada_Dados!K169)</f>
        <v>103.33</v>
      </c>
      <c r="M29" s="99">
        <f>IF(Entrada_Dados!K190=0,0,Entrada_Dados!K190)</f>
        <v>108.67</v>
      </c>
      <c r="N29" s="99" t="str">
        <f>IF(Entrada_Dados!K211=0,0,Entrada_Dados!K211)</f>
        <v>SC</v>
      </c>
      <c r="O29" s="99">
        <f>IF(Entrada_Dados!K232=0,0,Entrada_Dados!K232)</f>
        <v>88</v>
      </c>
      <c r="P29" s="99">
        <f>IF(Entrada_Dados!K253=0,0,Entrada_Dados!K253)</f>
        <v>93</v>
      </c>
      <c r="Q29" s="99">
        <f>IF(Entrada_Dados!K274=0,0,Entrada_Dados!K274)</f>
        <v>55.39</v>
      </c>
      <c r="R29" s="99">
        <f>IF(Entrada_Dados!K295=0,0,Entrada_Dados!K295)</f>
        <v>72</v>
      </c>
      <c r="S29" s="99">
        <f>IF(Entrada_Dados!K316=0,0,Entrada_Dados!K316)</f>
        <v>120</v>
      </c>
      <c r="T29" s="99">
        <f>IF(Entrada_Dados!K337=0,0,Entrada_Dados!K337)</f>
        <v>122.67</v>
      </c>
      <c r="U29" s="99">
        <f>IF(Entrada_Dados!K358=0,0,Entrada_Dados!K358)</f>
        <v>82.5</v>
      </c>
      <c r="V29" s="99">
        <f>IF(Entrada_Dados!K379=0,0,Entrada_Dados!K379)</f>
        <v>110</v>
      </c>
      <c r="W29" s="100">
        <f t="shared" si="3"/>
        <v>55.39</v>
      </c>
      <c r="X29" s="100">
        <f t="shared" si="4"/>
        <v>89.882000000000005</v>
      </c>
      <c r="Y29" s="101">
        <f t="shared" si="5"/>
        <v>122.67</v>
      </c>
      <c r="Z29" s="3"/>
      <c r="AA29" s="226"/>
    </row>
    <row r="30" spans="1:27" ht="14.25" thickTop="1" thickBot="1" x14ac:dyDescent="0.25">
      <c r="A30" s="226"/>
      <c r="C30" s="15" t="s">
        <v>40</v>
      </c>
      <c r="D30" s="16" t="s">
        <v>22</v>
      </c>
      <c r="E30" s="99" t="str">
        <f>IF(Entrada_Dados!K23=0,0,Entrada_Dados!K23)</f>
        <v>SC</v>
      </c>
      <c r="F30" s="99">
        <f>IF(Entrada_Dados!K44=0,0,Entrada_Dados!K44)</f>
        <v>100</v>
      </c>
      <c r="G30" s="99" t="str">
        <f>IF(Entrada_Dados!K65=0,0,Entrada_Dados!K65)</f>
        <v>xxx</v>
      </c>
      <c r="H30" s="99">
        <f>IF(Entrada_Dados!K86=0,0,Entrada_Dados!K86)</f>
        <v>90</v>
      </c>
      <c r="I30" s="99">
        <f>IF(Entrada_Dados!K107=0,0,Entrada_Dados!K107)</f>
        <v>74.760000000000005</v>
      </c>
      <c r="J30" s="99">
        <f>IF(Entrada_Dados!K128=0,0,Entrada_Dados!K128)</f>
        <v>55</v>
      </c>
      <c r="K30" s="99" t="str">
        <f>IF(Entrada_Dados!K149=0,0,Entrada_Dados!K149)</f>
        <v>SC</v>
      </c>
      <c r="L30" s="99">
        <f>IF(Entrada_Dados!K170=0,0,Entrada_Dados!K170)</f>
        <v>97.67</v>
      </c>
      <c r="M30" s="99">
        <f>IF(Entrada_Dados!K191=0,0,Entrada_Dados!K191)</f>
        <v>119.33</v>
      </c>
      <c r="N30" s="99" t="str">
        <f>IF(Entrada_Dados!K212=0,0,Entrada_Dados!K212)</f>
        <v>SC</v>
      </c>
      <c r="O30" s="99">
        <f>IF(Entrada_Dados!K233=0,0,Entrada_Dados!K233)</f>
        <v>90</v>
      </c>
      <c r="P30" s="99">
        <f>IF(Entrada_Dados!K254=0,0,Entrada_Dados!K254)</f>
        <v>97.67</v>
      </c>
      <c r="Q30" s="99">
        <f>IF(Entrada_Dados!K275=0,0,Entrada_Dados!K275)</f>
        <v>57.86</v>
      </c>
      <c r="R30" s="99">
        <f>IF(Entrada_Dados!K296=0,0,Entrada_Dados!K296)</f>
        <v>72</v>
      </c>
      <c r="S30" s="99">
        <f>IF(Entrada_Dados!K317=0,0,Entrada_Dados!K317)</f>
        <v>100</v>
      </c>
      <c r="T30" s="99">
        <f>IF(Entrada_Dados!K338=0,0,Entrada_Dados!K338)</f>
        <v>122.33</v>
      </c>
      <c r="U30" s="99">
        <f>IF(Entrada_Dados!K359=0,0,Entrada_Dados!K359)</f>
        <v>80</v>
      </c>
      <c r="V30" s="99">
        <f>IF(Entrada_Dados!K380=0,0,Entrada_Dados!K380)</f>
        <v>96.67</v>
      </c>
      <c r="W30" s="100">
        <f t="shared" si="3"/>
        <v>55</v>
      </c>
      <c r="X30" s="100">
        <f t="shared" si="4"/>
        <v>89.520714285714277</v>
      </c>
      <c r="Y30" s="101">
        <f t="shared" si="5"/>
        <v>122.33</v>
      </c>
      <c r="Z30" s="3"/>
      <c r="AA30" s="226"/>
    </row>
    <row r="31" spans="1:27" ht="14.25" thickTop="1" thickBot="1" x14ac:dyDescent="0.25">
      <c r="A31" s="226"/>
      <c r="C31" s="15" t="s">
        <v>41</v>
      </c>
      <c r="D31" s="16" t="s">
        <v>42</v>
      </c>
      <c r="E31" s="99">
        <f>IF(Entrada_Dados!K24=0,0,Entrada_Dados!K24)</f>
        <v>8.25</v>
      </c>
      <c r="F31" s="99">
        <f>IF(Entrada_Dados!K45=0,0,Entrada_Dados!K45)</f>
        <v>8</v>
      </c>
      <c r="G31" s="99">
        <f>IF(Entrada_Dados!K66=0,0,Entrada_Dados!K66)</f>
        <v>9</v>
      </c>
      <c r="H31" s="99">
        <f>IF(Entrada_Dados!K87=0,0,Entrada_Dados!K87)</f>
        <v>8</v>
      </c>
      <c r="I31" s="99">
        <f>IF(Entrada_Dados!K108=0,0,Entrada_Dados!K108)</f>
        <v>8.58</v>
      </c>
      <c r="J31" s="99">
        <f>IF(Entrada_Dados!K129=0,0,Entrada_Dados!K129)</f>
        <v>8</v>
      </c>
      <c r="K31" s="99">
        <f>IF(Entrada_Dados!K150=0,0,Entrada_Dados!K150)</f>
        <v>9.16</v>
      </c>
      <c r="L31" s="99">
        <f>IF(Entrada_Dados!K171=0,0,Entrada_Dados!K171)</f>
        <v>9.17</v>
      </c>
      <c r="M31" s="99">
        <f>IF(Entrada_Dados!K192=0,0,Entrada_Dados!K192)</f>
        <v>10</v>
      </c>
      <c r="N31" s="99" t="str">
        <f>IF(Entrada_Dados!K213=0,0,Entrada_Dados!K213)</f>
        <v>SC</v>
      </c>
      <c r="O31" s="99">
        <f>IF(Entrada_Dados!K234=0,0,Entrada_Dados!K234)</f>
        <v>9</v>
      </c>
      <c r="P31" s="99">
        <f>IF(Entrada_Dados!K255=0,0,Entrada_Dados!K255)</f>
        <v>6.57</v>
      </c>
      <c r="Q31" s="99">
        <f>IF(Entrada_Dados!K276=0,0,Entrada_Dados!K276)</f>
        <v>8.4499999999999993</v>
      </c>
      <c r="R31" s="99" t="str">
        <f>IF(Entrada_Dados!K297=0,0,Entrada_Dados!K297)</f>
        <v>SC</v>
      </c>
      <c r="S31" s="99">
        <f>IF(Entrada_Dados!K318=0,0,Entrada_Dados!K318)</f>
        <v>8</v>
      </c>
      <c r="T31" s="99" t="str">
        <f>IF(Entrada_Dados!K339=0,0,Entrada_Dados!K339)</f>
        <v>SC</v>
      </c>
      <c r="U31" s="99">
        <f>IF(Entrada_Dados!K360=0,0,Entrada_Dados!K360)</f>
        <v>7</v>
      </c>
      <c r="V31" s="99">
        <f>IF(Entrada_Dados!K381=0,0,Entrada_Dados!K381)</f>
        <v>11.33</v>
      </c>
      <c r="W31" s="100">
        <f t="shared" si="3"/>
        <v>6.57</v>
      </c>
      <c r="X31" s="100">
        <f t="shared" si="4"/>
        <v>8.5673333333333321</v>
      </c>
      <c r="Y31" s="101">
        <f t="shared" si="5"/>
        <v>11.33</v>
      </c>
      <c r="Z31" s="3"/>
      <c r="AA31" s="226"/>
    </row>
    <row r="32" spans="1:27" ht="13.5" thickTop="1" x14ac:dyDescent="0.2">
      <c r="A32" s="226"/>
      <c r="C32" s="17" t="s">
        <v>117</v>
      </c>
      <c r="D32" s="18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1"/>
      <c r="T32" s="81"/>
      <c r="U32" s="80"/>
      <c r="V32" s="80"/>
      <c r="W32" s="18"/>
      <c r="X32" s="18"/>
      <c r="Y32" s="125" t="s">
        <v>43</v>
      </c>
      <c r="Z32" s="3"/>
      <c r="AA32" s="226"/>
    </row>
    <row r="33" spans="1:27" ht="13.5" thickBot="1" x14ac:dyDescent="0.25">
      <c r="A33" s="226"/>
      <c r="C33" s="220" t="s">
        <v>118</v>
      </c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3"/>
      <c r="T33" s="223"/>
      <c r="U33" s="223"/>
      <c r="V33" s="223"/>
      <c r="W33" s="224"/>
      <c r="X33" s="224"/>
      <c r="Y33" s="225"/>
      <c r="Z33" s="3"/>
      <c r="AA33" s="226"/>
    </row>
    <row r="34" spans="1:27" ht="13.5" thickTop="1" x14ac:dyDescent="0.2">
      <c r="A34" s="226"/>
      <c r="C34" s="3"/>
      <c r="D34" s="3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3"/>
      <c r="X34" s="3"/>
      <c r="Y34" s="3"/>
      <c r="Z34" s="3"/>
      <c r="AA34" s="226"/>
    </row>
    <row r="35" spans="1:27" x14ac:dyDescent="0.2">
      <c r="A35" s="226"/>
      <c r="C35" s="3"/>
      <c r="D35" s="3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3"/>
      <c r="X35" s="3"/>
      <c r="Y35" s="3"/>
      <c r="Z35" s="3"/>
      <c r="AA35" s="226"/>
    </row>
    <row r="36" spans="1:27" x14ac:dyDescent="0.2">
      <c r="A36" s="226"/>
      <c r="C36" s="3"/>
      <c r="D36" s="3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3"/>
      <c r="X36" s="3"/>
      <c r="Y36" s="3"/>
      <c r="Z36" s="3"/>
      <c r="AA36" s="226"/>
    </row>
    <row r="37" spans="1:27" ht="13.5" thickBot="1" x14ac:dyDescent="0.25">
      <c r="A37" s="226"/>
      <c r="C37" s="3"/>
      <c r="D37" s="3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3"/>
      <c r="X37" s="3"/>
      <c r="Y37" s="3"/>
      <c r="Z37" s="3"/>
      <c r="AA37" s="226"/>
    </row>
    <row r="38" spans="1:27" ht="18" customHeight="1" thickTop="1" thickBot="1" x14ac:dyDescent="0.25">
      <c r="A38" s="226"/>
      <c r="C38" s="261" t="s">
        <v>2</v>
      </c>
      <c r="D38" s="253" t="s">
        <v>3</v>
      </c>
      <c r="E38" s="231" t="str">
        <f>IF(Entrada_Dados!J2=0," ",CONCATENATE("Período de ",TEXT(Entrada_Dados!J2, "dd/mm"),"  a  ",TEXT(Entrada_Dados!J3, "dd/mm/aa")))</f>
        <v>Período de 15/04  a  20/04/19</v>
      </c>
      <c r="F38" s="232"/>
      <c r="G38" s="233"/>
      <c r="H38" s="231" t="str">
        <f>IF(Entrada_Dados!K2=0," ",CONCATENATE("Período de ",TEXT(Entrada_Dados!K2, "dd/mm"),"  a  ",TEXT(Entrada_Dados!K3, "dd/mm/aa")))</f>
        <v>Período de 22/04  a  27/04/19</v>
      </c>
      <c r="I38" s="232"/>
      <c r="J38" s="233"/>
      <c r="K38" s="231" t="s">
        <v>66</v>
      </c>
      <c r="L38" s="232"/>
      <c r="M38" s="233"/>
      <c r="R38" s="83"/>
      <c r="S38" s="83"/>
      <c r="AA38" s="226"/>
    </row>
    <row r="39" spans="1:27" ht="42.75" customHeight="1" thickTop="1" thickBot="1" x14ac:dyDescent="0.25">
      <c r="A39" s="226"/>
      <c r="C39" s="262"/>
      <c r="D39" s="254"/>
      <c r="E39" s="112" t="s">
        <v>17</v>
      </c>
      <c r="F39" s="112" t="s">
        <v>18</v>
      </c>
      <c r="G39" s="113" t="s">
        <v>19</v>
      </c>
      <c r="H39" s="112" t="s">
        <v>17</v>
      </c>
      <c r="I39" s="112" t="s">
        <v>18</v>
      </c>
      <c r="J39" s="113" t="s">
        <v>19</v>
      </c>
      <c r="K39" s="112" t="s">
        <v>17</v>
      </c>
      <c r="L39" s="112" t="s">
        <v>18</v>
      </c>
      <c r="M39" s="113" t="s">
        <v>19</v>
      </c>
      <c r="O39" s="256" t="s">
        <v>102</v>
      </c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AA39" s="226"/>
    </row>
    <row r="40" spans="1:27" ht="14.25" thickTop="1" thickBot="1" x14ac:dyDescent="0.25">
      <c r="A40" s="226"/>
      <c r="C40" s="234" t="s">
        <v>20</v>
      </c>
      <c r="D40" s="235"/>
      <c r="E40" s="235"/>
      <c r="F40" s="235"/>
      <c r="G40" s="235"/>
      <c r="H40" s="235"/>
      <c r="I40" s="235"/>
      <c r="J40" s="235"/>
      <c r="K40" s="235"/>
      <c r="L40" s="235"/>
      <c r="M40" s="236"/>
      <c r="O40" s="257" t="str">
        <f>CONCATENATE("Município: ",Tab_Grafico!$J$8)</f>
        <v>Município: Jataí</v>
      </c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AA40" s="226"/>
    </row>
    <row r="41" spans="1:27" ht="14.25" thickTop="1" thickBot="1" x14ac:dyDescent="0.25">
      <c r="A41" s="226"/>
      <c r="C41" s="179" t="s">
        <v>21</v>
      </c>
      <c r="D41" s="85" t="s">
        <v>22</v>
      </c>
      <c r="E41" s="102">
        <f>IF(AND(W12=0,Entrada_Dados!F5&gt;0),0,Entrada_Dados!F5)</f>
        <v>79.47</v>
      </c>
      <c r="F41" s="103">
        <f>IF(AND(X12=0,Entrada_Dados!G5&gt;0),0,Entrada_Dados!G5)</f>
        <v>81.234999999999999</v>
      </c>
      <c r="G41" s="104">
        <f>IF(AND(Y12=0,Entrada_Dados!H5&gt;0),0,Entrada_Dados!H5)</f>
        <v>83</v>
      </c>
      <c r="H41" s="102">
        <f t="shared" ref="H41:J48" si="6">IF(E41=0,0,W12)</f>
        <v>80.36</v>
      </c>
      <c r="I41" s="103">
        <f t="shared" si="6"/>
        <v>81.454999999999998</v>
      </c>
      <c r="J41" s="104">
        <f t="shared" si="6"/>
        <v>82.55</v>
      </c>
      <c r="K41" s="105">
        <f t="shared" ref="K41:M48" si="7">IF(AND(E41=0,H41=0),0,IF(AND(E41=0,H41&gt;0),100,IF(E41=H41,"SV",TRUNC(((H41/E41)-1)*100,2))))</f>
        <v>1.1100000000000001</v>
      </c>
      <c r="L41" s="105">
        <f t="shared" si="7"/>
        <v>0.27</v>
      </c>
      <c r="M41" s="105">
        <f t="shared" si="7"/>
        <v>-0.54</v>
      </c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AA41" s="226"/>
    </row>
    <row r="42" spans="1:27" ht="14.25" thickTop="1" thickBot="1" x14ac:dyDescent="0.25">
      <c r="A42" s="226"/>
      <c r="C42" s="179" t="s">
        <v>23</v>
      </c>
      <c r="D42" s="85" t="s">
        <v>24</v>
      </c>
      <c r="E42" s="106">
        <f>IF(AND(W13=0,Entrada_Dados!F6&gt;0),0,Entrada_Dados!F6)</f>
        <v>12.07</v>
      </c>
      <c r="F42" s="107">
        <f>IF(AND(X13=0,Entrada_Dados!G6&gt;0),0,Entrada_Dados!G6)</f>
        <v>12.07</v>
      </c>
      <c r="G42" s="108">
        <f>IF(AND(Y13=0,Entrada_Dados!H6&gt;0),0,Entrada_Dados!H6)</f>
        <v>12.07</v>
      </c>
      <c r="H42" s="106">
        <f t="shared" si="6"/>
        <v>12</v>
      </c>
      <c r="I42" s="107">
        <f t="shared" si="6"/>
        <v>12</v>
      </c>
      <c r="J42" s="108">
        <f t="shared" si="6"/>
        <v>12</v>
      </c>
      <c r="K42" s="105">
        <f t="shared" si="7"/>
        <v>-0.56999999999999995</v>
      </c>
      <c r="L42" s="105">
        <f t="shared" si="7"/>
        <v>-0.56999999999999995</v>
      </c>
      <c r="M42" s="105">
        <f t="shared" si="7"/>
        <v>-0.56999999999999995</v>
      </c>
      <c r="R42" s="83"/>
      <c r="S42" s="83"/>
      <c r="AA42" s="226"/>
    </row>
    <row r="43" spans="1:27" ht="14.25" thickTop="1" thickBot="1" x14ac:dyDescent="0.25">
      <c r="A43" s="226"/>
      <c r="C43" s="179" t="s">
        <v>25</v>
      </c>
      <c r="D43" s="85" t="s">
        <v>26</v>
      </c>
      <c r="E43" s="106">
        <f>IF(AND(W14=0,Entrada_Dados!F7&gt;0),0,Entrada_Dados!F7)</f>
        <v>45</v>
      </c>
      <c r="F43" s="107">
        <f>IF(AND(X14=0,Entrada_Dados!G7&gt;0),0,Entrada_Dados!G7)</f>
        <v>55.417500000000004</v>
      </c>
      <c r="G43" s="108">
        <f>IF(AND(Y14=0,Entrada_Dados!H7&gt;0),0,Entrada_Dados!H7)</f>
        <v>80</v>
      </c>
      <c r="H43" s="106">
        <f t="shared" si="6"/>
        <v>45</v>
      </c>
      <c r="I43" s="107">
        <f t="shared" si="6"/>
        <v>53</v>
      </c>
      <c r="J43" s="108">
        <f t="shared" si="6"/>
        <v>70</v>
      </c>
      <c r="K43" s="105" t="str">
        <f t="shared" si="7"/>
        <v>SV</v>
      </c>
      <c r="L43" s="105">
        <f t="shared" si="7"/>
        <v>-4.3600000000000003</v>
      </c>
      <c r="M43" s="105">
        <f t="shared" si="7"/>
        <v>-12.5</v>
      </c>
      <c r="R43" s="83"/>
      <c r="S43" s="83"/>
      <c r="AA43" s="226"/>
    </row>
    <row r="44" spans="1:27" ht="14.25" thickTop="1" thickBot="1" x14ac:dyDescent="0.25">
      <c r="A44" s="226"/>
      <c r="C44" s="179" t="s">
        <v>27</v>
      </c>
      <c r="D44" s="85" t="s">
        <v>28</v>
      </c>
      <c r="E44" s="106">
        <f>IF(AND(W15=0,Entrada_Dados!F8&gt;0),0,Entrada_Dados!F8)</f>
        <v>1.9</v>
      </c>
      <c r="F44" s="107">
        <f>IF(AND(X15=0,Entrada_Dados!G8&gt;0),0,Entrada_Dados!G8)</f>
        <v>2.5</v>
      </c>
      <c r="G44" s="108">
        <f>IF(AND(Y15=0,Entrada_Dados!H8&gt;0),0,Entrada_Dados!H8)</f>
        <v>3.27</v>
      </c>
      <c r="H44" s="106">
        <f t="shared" si="6"/>
        <v>1.75</v>
      </c>
      <c r="I44" s="107">
        <f t="shared" si="6"/>
        <v>2.34</v>
      </c>
      <c r="J44" s="108">
        <f t="shared" si="6"/>
        <v>3.27</v>
      </c>
      <c r="K44" s="105">
        <f t="shared" si="7"/>
        <v>-7.89</v>
      </c>
      <c r="L44" s="105">
        <f t="shared" si="7"/>
        <v>-6.4</v>
      </c>
      <c r="M44" s="105" t="str">
        <f t="shared" si="7"/>
        <v>SV</v>
      </c>
      <c r="R44" s="83"/>
      <c r="S44" s="83"/>
      <c r="AA44" s="226"/>
    </row>
    <row r="45" spans="1:27" ht="14.25" thickTop="1" thickBot="1" x14ac:dyDescent="0.25">
      <c r="A45" s="226"/>
      <c r="C45" s="179" t="s">
        <v>29</v>
      </c>
      <c r="D45" s="85" t="s">
        <v>26</v>
      </c>
      <c r="E45" s="106">
        <f>IF(AND(W16=0,Entrada_Dados!F9&gt;0),0,Entrada_Dados!F9)</f>
        <v>85</v>
      </c>
      <c r="F45" s="107">
        <f>IF(AND(X16=0,Entrada_Dados!G9&gt;0),0,Entrada_Dados!G9)</f>
        <v>255.887</v>
      </c>
      <c r="G45" s="108">
        <f>IF(AND(Y16=0,Entrada_Dados!H9&gt;0),0,Entrada_Dados!H9)</f>
        <v>403.33</v>
      </c>
      <c r="H45" s="106">
        <f t="shared" si="6"/>
        <v>85</v>
      </c>
      <c r="I45" s="107">
        <f t="shared" si="6"/>
        <v>272.33000000000004</v>
      </c>
      <c r="J45" s="108">
        <f t="shared" si="6"/>
        <v>410</v>
      </c>
      <c r="K45" s="105" t="str">
        <f t="shared" si="7"/>
        <v>SV</v>
      </c>
      <c r="L45" s="105">
        <f t="shared" si="7"/>
        <v>6.42</v>
      </c>
      <c r="M45" s="105">
        <f t="shared" si="7"/>
        <v>1.65</v>
      </c>
      <c r="R45" s="83"/>
      <c r="S45" s="83"/>
      <c r="AA45" s="226"/>
    </row>
    <row r="46" spans="1:27" ht="14.25" thickTop="1" thickBot="1" x14ac:dyDescent="0.25">
      <c r="A46" s="226"/>
      <c r="C46" s="179" t="s">
        <v>30</v>
      </c>
      <c r="D46" s="85" t="s">
        <v>26</v>
      </c>
      <c r="E46" s="106">
        <f>IF(AND(W17=0,Entrada_Dados!F10&gt;0),0,Entrada_Dados!F10)</f>
        <v>24</v>
      </c>
      <c r="F46" s="107">
        <f>IF(AND(X17=0,Entrada_Dados!G10&gt;0),0,Entrada_Dados!G10)</f>
        <v>32.324999999999996</v>
      </c>
      <c r="G46" s="108">
        <f>IF(AND(Y17=0,Entrada_Dados!H10&gt;0),0,Entrada_Dados!H10)</f>
        <v>41.33</v>
      </c>
      <c r="H46" s="106">
        <f t="shared" si="6"/>
        <v>23.67</v>
      </c>
      <c r="I46" s="107">
        <f t="shared" si="6"/>
        <v>31.709285714285716</v>
      </c>
      <c r="J46" s="108">
        <f t="shared" si="6"/>
        <v>41.33</v>
      </c>
      <c r="K46" s="105">
        <f t="shared" si="7"/>
        <v>-1.37</v>
      </c>
      <c r="L46" s="105">
        <f t="shared" si="7"/>
        <v>-1.9</v>
      </c>
      <c r="M46" s="105" t="str">
        <f t="shared" si="7"/>
        <v>SV</v>
      </c>
      <c r="R46" s="83"/>
      <c r="S46" s="83"/>
      <c r="AA46" s="226"/>
    </row>
    <row r="47" spans="1:27" ht="14.25" thickTop="1" thickBot="1" x14ac:dyDescent="0.25">
      <c r="A47" s="226"/>
      <c r="C47" s="179" t="s">
        <v>31</v>
      </c>
      <c r="D47" s="85" t="s">
        <v>26</v>
      </c>
      <c r="E47" s="106">
        <f>IF(AND(W18=0,Entrada_Dados!F11&gt;0),0,Entrada_Dados!F11)</f>
        <v>56.5</v>
      </c>
      <c r="F47" s="107">
        <f>IF(AND(X18=0,Entrada_Dados!G11&gt;0),0,Entrada_Dados!G11)</f>
        <v>67.570833333333326</v>
      </c>
      <c r="G47" s="108">
        <f>IF(AND(Y18=0,Entrada_Dados!H11&gt;0),0,Entrada_Dados!H11)</f>
        <v>72</v>
      </c>
      <c r="H47" s="106">
        <f t="shared" si="6"/>
        <v>64.67</v>
      </c>
      <c r="I47" s="107">
        <f t="shared" si="6"/>
        <v>66.959999999999994</v>
      </c>
      <c r="J47" s="108">
        <f t="shared" si="6"/>
        <v>69.5</v>
      </c>
      <c r="K47" s="105">
        <f t="shared" si="7"/>
        <v>14.46</v>
      </c>
      <c r="L47" s="105">
        <f t="shared" si="7"/>
        <v>-0.9</v>
      </c>
      <c r="M47" s="105">
        <f t="shared" si="7"/>
        <v>-3.47</v>
      </c>
      <c r="R47" s="83"/>
      <c r="S47" s="83"/>
      <c r="AA47" s="226"/>
    </row>
    <row r="48" spans="1:27" ht="14.25" thickTop="1" thickBot="1" x14ac:dyDescent="0.25">
      <c r="A48" s="226"/>
      <c r="C48" s="179" t="s">
        <v>73</v>
      </c>
      <c r="D48" s="85" t="s">
        <v>28</v>
      </c>
      <c r="E48" s="109">
        <f>IF(AND(W19=0,Entrada_Dados!F12&gt;0),0,Entrada_Dados!F12)</f>
        <v>3.06</v>
      </c>
      <c r="F48" s="110">
        <f>IF(AND(X19=0,Entrada_Dados!G12&gt;0),0,Entrada_Dados!G12)</f>
        <v>5.2700000000000005</v>
      </c>
      <c r="G48" s="111">
        <f>IF(AND(Y19=0,Entrada_Dados!H12&gt;0),0,Entrada_Dados!H12)</f>
        <v>6.4</v>
      </c>
      <c r="H48" s="109">
        <f t="shared" si="6"/>
        <v>3.57</v>
      </c>
      <c r="I48" s="110">
        <f t="shared" si="6"/>
        <v>5.3614285714285712</v>
      </c>
      <c r="J48" s="111">
        <f t="shared" si="6"/>
        <v>7</v>
      </c>
      <c r="K48" s="105">
        <f t="shared" si="7"/>
        <v>16.66</v>
      </c>
      <c r="L48" s="105">
        <f t="shared" si="7"/>
        <v>1.73</v>
      </c>
      <c r="M48" s="105">
        <f t="shared" si="7"/>
        <v>9.3699999999999992</v>
      </c>
      <c r="R48" s="83"/>
      <c r="S48" s="83"/>
      <c r="AA48" s="226"/>
    </row>
    <row r="49" spans="1:27" ht="14.25" thickTop="1" thickBot="1" x14ac:dyDescent="0.25">
      <c r="A49" s="226"/>
      <c r="C49" s="234" t="s">
        <v>33</v>
      </c>
      <c r="D49" s="235"/>
      <c r="E49" s="235"/>
      <c r="F49" s="235"/>
      <c r="G49" s="235"/>
      <c r="H49" s="235"/>
      <c r="I49" s="235"/>
      <c r="J49" s="235"/>
      <c r="K49" s="235"/>
      <c r="L49" s="235"/>
      <c r="M49" s="236"/>
      <c r="R49" s="83"/>
      <c r="S49" s="83"/>
      <c r="AA49" s="226"/>
    </row>
    <row r="50" spans="1:27" ht="14.25" thickTop="1" thickBot="1" x14ac:dyDescent="0.25">
      <c r="A50" s="226"/>
      <c r="C50" s="179" t="s">
        <v>34</v>
      </c>
      <c r="D50" s="84" t="s">
        <v>22</v>
      </c>
      <c r="E50" s="102">
        <f>IF(AND(W21=0,Entrada_Dados!F14&gt;0),0,Entrada_Dados!F14)</f>
        <v>138.75</v>
      </c>
      <c r="F50" s="103">
        <f>IF(AND(X21=0,Entrada_Dados!G14&gt;0),0,Entrada_Dados!G14)</f>
        <v>143.69625000000002</v>
      </c>
      <c r="G50" s="104">
        <f>IF(AND(Y21=0,Entrada_Dados!H14&gt;0),0,Entrada_Dados!H14)</f>
        <v>148</v>
      </c>
      <c r="H50" s="102">
        <f t="shared" ref="H50:H60" si="8">IF(E50=0,0,W21)</f>
        <v>138</v>
      </c>
      <c r="I50" s="103">
        <f t="shared" ref="I50:I60" si="9">IF(F50=0,0,X21)</f>
        <v>143.75058823529412</v>
      </c>
      <c r="J50" s="104">
        <f t="shared" ref="J50:J60" si="10">IF(G50=0,0,Y21)</f>
        <v>148.66999999999999</v>
      </c>
      <c r="K50" s="105">
        <f t="shared" ref="K50:K60" si="11">IF(AND(E50=0,H50=0),0,IF(AND(E50=0,H50&gt;0),100,IF(E50=H50,"SV",TRUNC(((H50/E50)-1)*100,2))))</f>
        <v>-0.54</v>
      </c>
      <c r="L50" s="105">
        <f t="shared" ref="L50:L60" si="12">IF(AND(F50=0,I50=0),0,IF(AND(F50=0,I50&gt;0),100,IF(F50=I50,"SV",TRUNC(((I50/F50)-1)*100,2))))</f>
        <v>0.03</v>
      </c>
      <c r="M50" s="105">
        <f t="shared" ref="M50:M60" si="13">IF(AND(G50=0,J50=0),0,IF(AND(G50=0,J50&gt;0),100,IF(G50=J50,"SV",TRUNC(((J50/G50)-1)*100,2))))</f>
        <v>0.45</v>
      </c>
      <c r="R50" s="83"/>
      <c r="S50" s="83"/>
      <c r="AA50" s="226"/>
    </row>
    <row r="51" spans="1:27" ht="14.25" thickTop="1" thickBot="1" x14ac:dyDescent="0.25">
      <c r="A51" s="226"/>
      <c r="C51" s="179" t="s">
        <v>35</v>
      </c>
      <c r="D51" s="84" t="s">
        <v>22</v>
      </c>
      <c r="E51" s="106">
        <f>IF(AND(W22=0,Entrada_Dados!F15&gt;0),0,Entrada_Dados!F15)</f>
        <v>124.81</v>
      </c>
      <c r="F51" s="107">
        <f>IF(AND(X22=0,Entrada_Dados!G15&gt;0),0,Entrada_Dados!G15)</f>
        <v>135.57875000000001</v>
      </c>
      <c r="G51" s="108">
        <f>IF(AND(Y22=0,Entrada_Dados!H15&gt;0),0,Entrada_Dados!H15)</f>
        <v>140</v>
      </c>
      <c r="H51" s="106">
        <f t="shared" si="8"/>
        <v>124.81</v>
      </c>
      <c r="I51" s="107">
        <f t="shared" si="9"/>
        <v>135.58705882352942</v>
      </c>
      <c r="J51" s="108">
        <f t="shared" si="10"/>
        <v>141</v>
      </c>
      <c r="K51" s="105" t="str">
        <f t="shared" si="11"/>
        <v>SV</v>
      </c>
      <c r="L51" s="105">
        <f t="shared" si="12"/>
        <v>0</v>
      </c>
      <c r="M51" s="105">
        <f t="shared" si="13"/>
        <v>0.71</v>
      </c>
      <c r="R51" s="83"/>
      <c r="S51" s="83"/>
      <c r="AA51" s="226"/>
    </row>
    <row r="52" spans="1:27" ht="14.25" thickTop="1" thickBot="1" x14ac:dyDescent="0.25">
      <c r="A52" s="226"/>
      <c r="C52" s="179" t="s">
        <v>36</v>
      </c>
      <c r="D52" s="84" t="s">
        <v>37</v>
      </c>
      <c r="E52" s="106">
        <f>IF(AND(W23=0,Entrada_Dados!F16&gt;0),0,Entrada_Dados!F16)</f>
        <v>950</v>
      </c>
      <c r="F52" s="107">
        <f>IF(AND(X23=0,Entrada_Dados!G16&gt;0),0,Entrada_Dados!G16)</f>
        <v>1127.8313333333333</v>
      </c>
      <c r="G52" s="108">
        <f>IF(AND(Y23=0,Entrada_Dados!H16&gt;0),0,Entrada_Dados!H16)</f>
        <v>1283.33</v>
      </c>
      <c r="H52" s="106">
        <f t="shared" si="8"/>
        <v>950</v>
      </c>
      <c r="I52" s="107">
        <f t="shared" si="9"/>
        <v>1141.2793750000001</v>
      </c>
      <c r="J52" s="108">
        <f t="shared" si="10"/>
        <v>1300</v>
      </c>
      <c r="K52" s="105" t="str">
        <f t="shared" si="11"/>
        <v>SV</v>
      </c>
      <c r="L52" s="105">
        <f t="shared" si="12"/>
        <v>1.19</v>
      </c>
      <c r="M52" s="105">
        <f t="shared" si="13"/>
        <v>1.29</v>
      </c>
      <c r="R52" s="83"/>
      <c r="S52" s="83"/>
      <c r="AA52" s="226"/>
    </row>
    <row r="53" spans="1:27" ht="14.25" thickTop="1" thickBot="1" x14ac:dyDescent="0.25">
      <c r="A53" s="226"/>
      <c r="C53" s="179" t="s">
        <v>77</v>
      </c>
      <c r="D53" s="84" t="s">
        <v>37</v>
      </c>
      <c r="E53" s="106">
        <f>IF(AND(W24=0,Entrada_Dados!F17&gt;0),0,Entrada_Dados!F17)</f>
        <v>1200</v>
      </c>
      <c r="F53" s="107">
        <f>IF(AND(X24=0,Entrada_Dados!G17&gt;0),0,Entrada_Dados!G17)</f>
        <v>1473.7013333333334</v>
      </c>
      <c r="G53" s="108">
        <f>IF(AND(Y24=0,Entrada_Dados!H17&gt;0),0,Entrada_Dados!H17)</f>
        <v>1766.67</v>
      </c>
      <c r="H53" s="106">
        <f t="shared" si="8"/>
        <v>1200</v>
      </c>
      <c r="I53" s="107">
        <f t="shared" si="9"/>
        <v>1484.9137500000002</v>
      </c>
      <c r="J53" s="108">
        <f t="shared" si="10"/>
        <v>1766.67</v>
      </c>
      <c r="K53" s="105" t="str">
        <f t="shared" si="11"/>
        <v>SV</v>
      </c>
      <c r="L53" s="105">
        <f t="shared" si="12"/>
        <v>0.76</v>
      </c>
      <c r="M53" s="105" t="str">
        <f t="shared" si="13"/>
        <v>SV</v>
      </c>
      <c r="R53" s="83"/>
      <c r="S53" s="83"/>
      <c r="AA53" s="226"/>
    </row>
    <row r="54" spans="1:27" ht="14.25" thickTop="1" thickBot="1" x14ac:dyDescent="0.25">
      <c r="A54" s="226"/>
      <c r="C54" s="179" t="s">
        <v>38</v>
      </c>
      <c r="D54" s="84" t="s">
        <v>37</v>
      </c>
      <c r="E54" s="106">
        <f>IF(AND(W25=0,Entrada_Dados!F18&gt;0),0,Entrada_Dados!F18)</f>
        <v>1550</v>
      </c>
      <c r="F54" s="107">
        <f>IF(AND(X25=0,Entrada_Dados!G18&gt;0),0,Entrada_Dados!G18)</f>
        <v>1789.143333333333</v>
      </c>
      <c r="G54" s="108">
        <f>IF(AND(Y25=0,Entrada_Dados!H18&gt;0),0,Entrada_Dados!H18)</f>
        <v>2000</v>
      </c>
      <c r="H54" s="106">
        <f t="shared" si="8"/>
        <v>1500</v>
      </c>
      <c r="I54" s="107">
        <f t="shared" si="9"/>
        <v>1773.160625</v>
      </c>
      <c r="J54" s="108">
        <f t="shared" si="10"/>
        <v>2000</v>
      </c>
      <c r="K54" s="105">
        <f t="shared" si="11"/>
        <v>-3.22</v>
      </c>
      <c r="L54" s="105">
        <f t="shared" si="12"/>
        <v>-0.89</v>
      </c>
      <c r="M54" s="105" t="str">
        <f t="shared" si="13"/>
        <v>SV</v>
      </c>
      <c r="R54" s="83"/>
      <c r="S54" s="83"/>
      <c r="AA54" s="226"/>
    </row>
    <row r="55" spans="1:27" ht="14.25" thickTop="1" thickBot="1" x14ac:dyDescent="0.25">
      <c r="A55" s="226"/>
      <c r="C55" s="179" t="s">
        <v>78</v>
      </c>
      <c r="D55" s="84" t="s">
        <v>37</v>
      </c>
      <c r="E55" s="106">
        <f>IF(AND(W26=0,Entrada_Dados!F19&gt;0),0,Entrada_Dados!F19)</f>
        <v>1100</v>
      </c>
      <c r="F55" s="107">
        <f>IF(AND(X26=0,Entrada_Dados!G19&gt;0),0,Entrada_Dados!G19)</f>
        <v>1369.2340000000002</v>
      </c>
      <c r="G55" s="108">
        <f>IF(AND(Y26=0,Entrada_Dados!H19&gt;0),0,Entrada_Dados!H19)</f>
        <v>1600</v>
      </c>
      <c r="H55" s="106">
        <f t="shared" si="8"/>
        <v>1100</v>
      </c>
      <c r="I55" s="107">
        <f t="shared" si="9"/>
        <v>1365.9856249999998</v>
      </c>
      <c r="J55" s="108">
        <f t="shared" si="10"/>
        <v>1616.67</v>
      </c>
      <c r="K55" s="105" t="str">
        <f t="shared" si="11"/>
        <v>SV</v>
      </c>
      <c r="L55" s="105">
        <f t="shared" si="12"/>
        <v>-0.23</v>
      </c>
      <c r="M55" s="105">
        <f t="shared" si="13"/>
        <v>1.04</v>
      </c>
      <c r="R55" s="83"/>
      <c r="S55" s="83"/>
      <c r="AA55" s="226"/>
    </row>
    <row r="56" spans="1:27" ht="14.25" thickTop="1" thickBot="1" x14ac:dyDescent="0.25">
      <c r="A56" s="226"/>
      <c r="C56" s="179" t="s">
        <v>79</v>
      </c>
      <c r="D56" s="84" t="s">
        <v>37</v>
      </c>
      <c r="E56" s="106">
        <f>IF(AND(W27=0,Entrada_Dados!F20&gt;0),0,Entrada_Dados!F20)</f>
        <v>1270</v>
      </c>
      <c r="F56" s="107">
        <f>IF(AND(X27=0,Entrada_Dados!G20&gt;0),0,Entrada_Dados!G20)</f>
        <v>1472.1333333333334</v>
      </c>
      <c r="G56" s="108">
        <f>IF(AND(Y27=0,Entrada_Dados!H20&gt;0),0,Entrada_Dados!H20)</f>
        <v>1766.67</v>
      </c>
      <c r="H56" s="106">
        <f t="shared" si="8"/>
        <v>1270</v>
      </c>
      <c r="I56" s="107">
        <f t="shared" si="9"/>
        <v>1505.9406250000002</v>
      </c>
      <c r="J56" s="108">
        <f t="shared" si="10"/>
        <v>2000</v>
      </c>
      <c r="K56" s="105" t="str">
        <f t="shared" si="11"/>
        <v>SV</v>
      </c>
      <c r="L56" s="105">
        <f t="shared" si="12"/>
        <v>2.29</v>
      </c>
      <c r="M56" s="105">
        <f t="shared" si="13"/>
        <v>13.2</v>
      </c>
      <c r="R56" s="83"/>
      <c r="S56" s="83"/>
      <c r="AA56" s="226"/>
    </row>
    <row r="57" spans="1:27" ht="14.25" thickTop="1" thickBot="1" x14ac:dyDescent="0.25">
      <c r="A57" s="226"/>
      <c r="C57" s="179" t="s">
        <v>80</v>
      </c>
      <c r="D57" s="84" t="s">
        <v>37</v>
      </c>
      <c r="E57" s="106">
        <f>IF(AND(W28=0,Entrada_Dados!F21&gt;0),0,Entrada_Dados!F21)</f>
        <v>1700</v>
      </c>
      <c r="F57" s="107">
        <f>IF(AND(X28=0,Entrada_Dados!G21&gt;0),0,Entrada_Dados!G21)</f>
        <v>1863.8960000000002</v>
      </c>
      <c r="G57" s="108">
        <f>IF(AND(Y28=0,Entrada_Dados!H21&gt;0),0,Entrada_Dados!H21)</f>
        <v>2133.33</v>
      </c>
      <c r="H57" s="106">
        <f t="shared" si="8"/>
        <v>1700</v>
      </c>
      <c r="I57" s="107">
        <f t="shared" si="9"/>
        <v>1865.9860000000001</v>
      </c>
      <c r="J57" s="108">
        <f t="shared" si="10"/>
        <v>2150</v>
      </c>
      <c r="K57" s="105" t="str">
        <f t="shared" si="11"/>
        <v>SV</v>
      </c>
      <c r="L57" s="105">
        <f t="shared" si="12"/>
        <v>0.11</v>
      </c>
      <c r="M57" s="105">
        <f t="shared" si="13"/>
        <v>0.78</v>
      </c>
      <c r="R57" s="83"/>
      <c r="S57" s="83"/>
      <c r="AA57" s="226"/>
    </row>
    <row r="58" spans="1:27" ht="14.25" thickTop="1" thickBot="1" x14ac:dyDescent="0.25">
      <c r="A58" s="226"/>
      <c r="C58" s="179" t="s">
        <v>39</v>
      </c>
      <c r="D58" s="84" t="s">
        <v>22</v>
      </c>
      <c r="E58" s="106">
        <f>IF(AND(W29=0,Entrada_Dados!F22&gt;0),0,Entrada_Dados!F22)</f>
        <v>55.39</v>
      </c>
      <c r="F58" s="107">
        <f>IF(AND(X29=0,Entrada_Dados!G22&gt;0),0,Entrada_Dados!G22)</f>
        <v>89.339333333333329</v>
      </c>
      <c r="G58" s="108">
        <f>IF(AND(Y29=0,Entrada_Dados!H22&gt;0),0,Entrada_Dados!H22)</f>
        <v>122.33</v>
      </c>
      <c r="H58" s="106">
        <f t="shared" si="8"/>
        <v>55.39</v>
      </c>
      <c r="I58" s="107">
        <f t="shared" si="9"/>
        <v>89.882000000000005</v>
      </c>
      <c r="J58" s="108">
        <f t="shared" si="10"/>
        <v>122.67</v>
      </c>
      <c r="K58" s="105" t="str">
        <f t="shared" si="11"/>
        <v>SV</v>
      </c>
      <c r="L58" s="105">
        <f t="shared" si="12"/>
        <v>0.6</v>
      </c>
      <c r="M58" s="105">
        <f t="shared" si="13"/>
        <v>0.27</v>
      </c>
      <c r="R58" s="83"/>
      <c r="S58" s="83"/>
      <c r="AA58" s="226"/>
    </row>
    <row r="59" spans="1:27" ht="14.25" thickTop="1" thickBot="1" x14ac:dyDescent="0.25">
      <c r="A59" s="226"/>
      <c r="C59" s="179" t="s">
        <v>40</v>
      </c>
      <c r="D59" s="84" t="s">
        <v>22</v>
      </c>
      <c r="E59" s="106">
        <f>IF(AND(W30=0,Entrada_Dados!F23&gt;0),0,Entrada_Dados!F23)</f>
        <v>55</v>
      </c>
      <c r="F59" s="107">
        <f>IF(AND(X30=0,Entrada_Dados!G23&gt;0),0,Entrada_Dados!G23)</f>
        <v>88.180714285714302</v>
      </c>
      <c r="G59" s="108">
        <f>IF(AND(Y30=0,Entrada_Dados!H23&gt;0),0,Entrada_Dados!H23)</f>
        <v>122</v>
      </c>
      <c r="H59" s="106">
        <f t="shared" si="8"/>
        <v>55</v>
      </c>
      <c r="I59" s="107">
        <f t="shared" si="9"/>
        <v>89.520714285714277</v>
      </c>
      <c r="J59" s="108">
        <f t="shared" si="10"/>
        <v>122.33</v>
      </c>
      <c r="K59" s="105" t="str">
        <f t="shared" si="11"/>
        <v>SV</v>
      </c>
      <c r="L59" s="105">
        <f t="shared" si="12"/>
        <v>1.51</v>
      </c>
      <c r="M59" s="105">
        <f t="shared" si="13"/>
        <v>0.27</v>
      </c>
      <c r="R59" s="83"/>
      <c r="S59" s="83"/>
      <c r="AA59" s="226"/>
    </row>
    <row r="60" spans="1:27" ht="14.25" thickTop="1" thickBot="1" x14ac:dyDescent="0.25">
      <c r="A60" s="226"/>
      <c r="C60" s="179" t="s">
        <v>41</v>
      </c>
      <c r="D60" s="84" t="s">
        <v>42</v>
      </c>
      <c r="E60" s="109">
        <f>IF(AND(W31=0,Entrada_Dados!F24&gt;0),0,Entrada_Dados!F24)</f>
        <v>6.63</v>
      </c>
      <c r="F60" s="110">
        <f>IF(AND(X31=0,Entrada_Dados!G24&gt;0),0,Entrada_Dados!G24)</f>
        <v>8.8113333333333337</v>
      </c>
      <c r="G60" s="111">
        <f>IF(AND(Y31=0,Entrada_Dados!H24&gt;0),0,Entrada_Dados!H24)</f>
        <v>11.5</v>
      </c>
      <c r="H60" s="109">
        <f t="shared" si="8"/>
        <v>6.57</v>
      </c>
      <c r="I60" s="110">
        <f t="shared" si="9"/>
        <v>8.5673333333333321</v>
      </c>
      <c r="J60" s="111">
        <f t="shared" si="10"/>
        <v>11.33</v>
      </c>
      <c r="K60" s="105">
        <f t="shared" si="11"/>
        <v>-0.9</v>
      </c>
      <c r="L60" s="105">
        <f t="shared" si="12"/>
        <v>-2.76</v>
      </c>
      <c r="M60" s="105">
        <f t="shared" si="13"/>
        <v>-1.47</v>
      </c>
      <c r="R60" s="83"/>
      <c r="S60" s="83"/>
      <c r="AA60" s="226"/>
    </row>
    <row r="61" spans="1:27" ht="14.25" thickTop="1" thickBot="1" x14ac:dyDescent="0.25">
      <c r="A61" s="226"/>
      <c r="C61" s="86" t="s">
        <v>72</v>
      </c>
      <c r="D61" s="87"/>
      <c r="E61" s="87"/>
      <c r="F61" s="87"/>
      <c r="G61" s="87"/>
      <c r="H61" s="87"/>
      <c r="I61" s="87"/>
      <c r="J61" s="87"/>
      <c r="K61" s="87"/>
      <c r="L61" s="87"/>
      <c r="M61" s="88"/>
      <c r="R61" s="83"/>
      <c r="S61" s="83"/>
      <c r="AA61" s="226"/>
    </row>
    <row r="62" spans="1:27" ht="13.5" thickTop="1" x14ac:dyDescent="0.2">
      <c r="A62" s="226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AA62" s="226"/>
    </row>
    <row r="63" spans="1:27" ht="9.75" customHeight="1" x14ac:dyDescent="0.2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</row>
    <row r="64" spans="1:27" x14ac:dyDescent="0.2">
      <c r="A64" s="226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</row>
  </sheetData>
  <sheetProtection password="D2FB" sheet="1" objects="1" scenarios="1"/>
  <mergeCells count="9">
    <mergeCell ref="D38:D39"/>
    <mergeCell ref="C3:M3"/>
    <mergeCell ref="O4:Y4"/>
    <mergeCell ref="O39:Y39"/>
    <mergeCell ref="O40:Y41"/>
    <mergeCell ref="E11:V11"/>
    <mergeCell ref="C8:Y8"/>
    <mergeCell ref="E20:V20"/>
    <mergeCell ref="C38:C39"/>
  </mergeCells>
  <phoneticPr fontId="0" type="noConversion"/>
  <printOptions horizontalCentered="1" verticalCentered="1"/>
  <pageMargins left="0" right="0" top="0.78740157480314965" bottom="0.59055118110236227" header="0.51181102362204722" footer="0.51181102362204722"/>
  <pageSetup paperSize="9" scale="80" orientation="landscape" useFirstPageNumber="1" horizontalDpi="300" verticalDpi="300" r:id="rId1"/>
  <headerFooter alignWithMargins="0">
    <oddFooter>&amp;C&amp;"Arial,Itálico"&amp;8Superintendêcnia Executiva de Agricultura /  Superintendência de Poliíca Agrícola, Agronegócio e Irrigação
Gerência de Agronegócio e Estatística / Coordenação de Estudos de Mercados, Estatística e Acompanhamento de Safras 
&amp;P / &amp;N</oddFooter>
  </headerFooter>
  <rowBreaks count="1" manualBreakCount="1">
    <brk id="34" max="16383" man="1"/>
  </rowBreaks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>
                <anchor moveWithCells="1" sizeWithCells="1">
                  <from>
                    <xdr:col>2</xdr:col>
                    <xdr:colOff>9525</xdr:colOff>
                    <xdr:row>7</xdr:row>
                    <xdr:rowOff>142875</xdr:rowOff>
                  </from>
                  <to>
                    <xdr:col>8</xdr:col>
                    <xdr:colOff>276225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" name="Drop Down 2106">
              <controlPr defaultSize="0" print="0" autoFill="0" autoLine="0" autoPict="0">
                <anchor moveWithCells="1" sizeWithCells="1">
                  <from>
                    <xdr:col>14</xdr:col>
                    <xdr:colOff>152400</xdr:colOff>
                    <xdr:row>39</xdr:row>
                    <xdr:rowOff>57150</xdr:rowOff>
                  </from>
                  <to>
                    <xdr:col>24</xdr:col>
                    <xdr:colOff>333375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" name="Drop Down 2108">
              <controlPr defaultSize="0" print="0" autoFill="0" autoLine="0" autoPict="0">
                <anchor moveWithCells="1" sizeWithCells="1">
                  <from>
                    <xdr:col>15</xdr:col>
                    <xdr:colOff>171450</xdr:colOff>
                    <xdr:row>41</xdr:row>
                    <xdr:rowOff>57150</xdr:rowOff>
                  </from>
                  <to>
                    <xdr:col>22</xdr:col>
                    <xdr:colOff>457200</xdr:colOff>
                    <xdr:row>42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rgb="FFFF0000"/>
  </sheetPr>
  <dimension ref="A1:BS627"/>
  <sheetViews>
    <sheetView zoomScale="110" zoomScaleNormal="110" workbookViewId="0">
      <pane xSplit="12" ySplit="3" topLeftCell="AA4" activePane="bottomRight" state="frozen"/>
      <selection pane="topRight" activeCell="M1" sqref="M1"/>
      <selection pane="bottomLeft" activeCell="A4" sqref="A4"/>
      <selection pane="bottomRight" activeCell="AD2" sqref="AD2"/>
    </sheetView>
  </sheetViews>
  <sheetFormatPr defaultColWidth="11.85546875" defaultRowHeight="12.75" x14ac:dyDescent="0.2"/>
  <cols>
    <col min="1" max="1" width="15.140625" style="1" customWidth="1"/>
    <col min="2" max="2" width="19.85546875" style="1" customWidth="1"/>
    <col min="3" max="3" width="6.28515625" style="1" customWidth="1"/>
    <col min="4" max="4" width="4.28515625" style="1" hidden="1" customWidth="1"/>
    <col min="5" max="5" width="27.42578125" style="1" hidden="1" customWidth="1"/>
    <col min="6" max="8" width="14.42578125" style="1" hidden="1" customWidth="1"/>
    <col min="9" max="9" width="7.85546875" style="1" hidden="1" customWidth="1"/>
    <col min="10" max="10" width="10.7109375" style="1" hidden="1" customWidth="1"/>
    <col min="11" max="11" width="10.42578125" style="1" hidden="1" customWidth="1"/>
    <col min="12" max="12" width="7.28515625" style="1" hidden="1" customWidth="1"/>
    <col min="13" max="15" width="10.7109375" style="31" customWidth="1"/>
    <col min="16" max="44" width="10.7109375" style="1" customWidth="1"/>
    <col min="45" max="16384" width="11.85546875" style="1"/>
  </cols>
  <sheetData>
    <row r="1" spans="1:71" ht="13.5" thickBot="1" x14ac:dyDescent="0.25">
      <c r="A1" s="53" t="s">
        <v>0</v>
      </c>
      <c r="J1" s="61">
        <f>IF(K1&gt;1,K1-1,1)</f>
        <v>17</v>
      </c>
      <c r="K1" s="61">
        <v>18</v>
      </c>
      <c r="L1" s="33">
        <v>1</v>
      </c>
      <c r="M1" s="33">
        <v>2</v>
      </c>
      <c r="N1" s="33">
        <v>3</v>
      </c>
      <c r="O1" s="33">
        <v>4</v>
      </c>
      <c r="P1" s="33">
        <v>5</v>
      </c>
      <c r="Q1" s="33">
        <v>6</v>
      </c>
      <c r="R1" s="33">
        <v>7</v>
      </c>
      <c r="S1" s="33">
        <v>8</v>
      </c>
      <c r="T1" s="33">
        <v>9</v>
      </c>
      <c r="U1" s="33">
        <v>10</v>
      </c>
      <c r="V1" s="33">
        <v>11</v>
      </c>
      <c r="W1" s="33">
        <v>12</v>
      </c>
      <c r="X1" s="33">
        <v>13</v>
      </c>
      <c r="Y1" s="33">
        <v>14</v>
      </c>
      <c r="Z1" s="33">
        <v>15</v>
      </c>
      <c r="AA1" s="33">
        <v>16</v>
      </c>
      <c r="AB1" s="33">
        <v>17</v>
      </c>
      <c r="AC1" s="33">
        <v>18</v>
      </c>
      <c r="AD1" s="33">
        <v>19</v>
      </c>
      <c r="AE1" s="33">
        <v>20</v>
      </c>
      <c r="AF1" s="33">
        <v>21</v>
      </c>
      <c r="AG1" s="33">
        <v>22</v>
      </c>
      <c r="AH1" s="33">
        <v>23</v>
      </c>
      <c r="AI1" s="33">
        <v>24</v>
      </c>
      <c r="AJ1" s="33">
        <v>25</v>
      </c>
      <c r="AK1" s="33">
        <v>26</v>
      </c>
      <c r="AL1" s="33">
        <v>27</v>
      </c>
      <c r="AM1" s="33">
        <v>28</v>
      </c>
      <c r="AN1" s="33">
        <v>29</v>
      </c>
      <c r="AO1" s="33">
        <v>30</v>
      </c>
      <c r="AP1" s="33">
        <v>31</v>
      </c>
      <c r="AQ1" s="33">
        <v>32</v>
      </c>
      <c r="AR1" s="33">
        <v>33</v>
      </c>
      <c r="AS1" s="33">
        <v>34</v>
      </c>
      <c r="AT1" s="33">
        <v>35</v>
      </c>
      <c r="AU1" s="33">
        <v>36</v>
      </c>
      <c r="AV1" s="33">
        <v>37</v>
      </c>
      <c r="AW1" s="33">
        <v>38</v>
      </c>
      <c r="AX1" s="33">
        <v>39</v>
      </c>
      <c r="AY1" s="33">
        <v>40</v>
      </c>
      <c r="AZ1" s="33">
        <v>41</v>
      </c>
      <c r="BA1" s="33">
        <v>42</v>
      </c>
      <c r="BB1" s="33">
        <v>43</v>
      </c>
      <c r="BC1" s="33">
        <v>44</v>
      </c>
      <c r="BD1" s="33">
        <v>45</v>
      </c>
      <c r="BE1" s="33">
        <v>46</v>
      </c>
      <c r="BF1" s="33">
        <v>47</v>
      </c>
      <c r="BG1" s="33">
        <v>48</v>
      </c>
      <c r="BH1" s="33">
        <v>49</v>
      </c>
      <c r="BI1" s="33">
        <v>50</v>
      </c>
      <c r="BJ1" s="33">
        <v>51</v>
      </c>
      <c r="BK1" s="33">
        <v>52</v>
      </c>
      <c r="BL1" s="33">
        <v>53</v>
      </c>
      <c r="BM1" s="33">
        <v>54</v>
      </c>
      <c r="BN1" s="33">
        <v>55</v>
      </c>
    </row>
    <row r="2" spans="1:71" ht="13.5" thickTop="1" x14ac:dyDescent="0.2">
      <c r="A2" s="263" t="s">
        <v>45</v>
      </c>
      <c r="B2" s="265" t="s">
        <v>44</v>
      </c>
      <c r="C2" s="265" t="s">
        <v>49</v>
      </c>
      <c r="D2" s="34"/>
      <c r="E2" s="23" t="s">
        <v>50</v>
      </c>
      <c r="F2" s="267" t="s">
        <v>70</v>
      </c>
      <c r="G2" s="268"/>
      <c r="H2" s="269"/>
      <c r="I2" s="34">
        <v>2</v>
      </c>
      <c r="J2" s="21">
        <f>HLOOKUP($J$1,$L$1:BN2,I2)</f>
        <v>43570</v>
      </c>
      <c r="K2" s="21">
        <f>HLOOKUP($K$1,$L$1:BN2,I2)</f>
        <v>43577</v>
      </c>
      <c r="L2" s="23">
        <v>0</v>
      </c>
      <c r="M2" s="128">
        <v>43465</v>
      </c>
      <c r="N2" s="63">
        <v>43472</v>
      </c>
      <c r="O2" s="63">
        <v>43479</v>
      </c>
      <c r="P2" s="63">
        <v>43486</v>
      </c>
      <c r="Q2" s="63">
        <v>43493</v>
      </c>
      <c r="R2" s="63">
        <v>43500</v>
      </c>
      <c r="S2" s="63">
        <v>43507</v>
      </c>
      <c r="T2" s="63">
        <v>43514</v>
      </c>
      <c r="U2" s="63">
        <v>43521</v>
      </c>
      <c r="V2" s="63">
        <v>43528</v>
      </c>
      <c r="W2" s="63">
        <v>43535</v>
      </c>
      <c r="X2" s="63">
        <v>43542</v>
      </c>
      <c r="Y2" s="63">
        <v>43549</v>
      </c>
      <c r="Z2" s="63">
        <v>43556</v>
      </c>
      <c r="AA2" s="63">
        <v>43563</v>
      </c>
      <c r="AB2" s="63">
        <v>43570</v>
      </c>
      <c r="AC2" s="63">
        <v>43577</v>
      </c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P2" s="270" t="s">
        <v>107</v>
      </c>
      <c r="BQ2" s="270"/>
      <c r="BR2" s="270"/>
    </row>
    <row r="3" spans="1:71" ht="13.5" thickBot="1" x14ac:dyDescent="0.25">
      <c r="A3" s="264"/>
      <c r="B3" s="266"/>
      <c r="C3" s="266"/>
      <c r="D3" s="35"/>
      <c r="E3" s="29" t="s">
        <v>51</v>
      </c>
      <c r="F3" s="73" t="s">
        <v>67</v>
      </c>
      <c r="G3" s="73" t="s">
        <v>68</v>
      </c>
      <c r="H3" s="73" t="s">
        <v>69</v>
      </c>
      <c r="I3" s="35">
        <v>3</v>
      </c>
      <c r="J3" s="22">
        <f>HLOOKUP($J$1,$L$1:BN3,I3)</f>
        <v>43575</v>
      </c>
      <c r="K3" s="22">
        <f>HLOOKUP($K$1,$L$1:BN3,I3)</f>
        <v>43582</v>
      </c>
      <c r="L3" s="29">
        <v>0</v>
      </c>
      <c r="M3" s="129">
        <v>43470</v>
      </c>
      <c r="N3" s="64">
        <v>43477</v>
      </c>
      <c r="O3" s="64">
        <v>43484</v>
      </c>
      <c r="P3" s="64">
        <v>43491</v>
      </c>
      <c r="Q3" s="64">
        <v>43498</v>
      </c>
      <c r="R3" s="64">
        <v>43505</v>
      </c>
      <c r="S3" s="64">
        <v>43512</v>
      </c>
      <c r="T3" s="64">
        <v>43519</v>
      </c>
      <c r="U3" s="64">
        <v>43526</v>
      </c>
      <c r="V3" s="64">
        <v>43533</v>
      </c>
      <c r="W3" s="64">
        <v>43540</v>
      </c>
      <c r="X3" s="64">
        <v>43547</v>
      </c>
      <c r="Y3" s="64">
        <v>43554</v>
      </c>
      <c r="Z3" s="64">
        <v>43561</v>
      </c>
      <c r="AA3" s="64">
        <v>43568</v>
      </c>
      <c r="AB3" s="64">
        <v>43575</v>
      </c>
      <c r="AC3" s="64">
        <v>43582</v>
      </c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P3" s="206" t="s">
        <v>108</v>
      </c>
      <c r="BQ3" s="206" t="s">
        <v>68</v>
      </c>
      <c r="BR3" s="206" t="s">
        <v>109</v>
      </c>
    </row>
    <row r="4" spans="1:71" ht="14.25" thickTop="1" thickBot="1" x14ac:dyDescent="0.25">
      <c r="A4" s="216" t="s">
        <v>46</v>
      </c>
      <c r="B4" s="20" t="s">
        <v>47</v>
      </c>
      <c r="C4" s="19"/>
      <c r="D4" s="45">
        <v>1</v>
      </c>
      <c r="E4" s="46" t="s">
        <v>52</v>
      </c>
      <c r="F4" s="46"/>
      <c r="G4" s="46"/>
      <c r="H4" s="46"/>
      <c r="I4" s="45"/>
      <c r="J4" s="45"/>
      <c r="K4" s="45"/>
      <c r="L4" s="45"/>
      <c r="M4" s="227"/>
      <c r="N4" s="127" t="str">
        <f t="shared" ref="N4:BK4" si="0">IF(SUM(M5:N12)=0,N1-1,IF(AND(M5=N5,M6=N6,M7=N7,M8=N8,M9=N9,M10=N10,M11=N11,M12=N12),"Repetido",""))</f>
        <v/>
      </c>
      <c r="O4" s="127" t="str">
        <f t="shared" si="0"/>
        <v/>
      </c>
      <c r="P4" s="127" t="str">
        <f t="shared" si="0"/>
        <v/>
      </c>
      <c r="Q4" s="127" t="str">
        <f t="shared" si="0"/>
        <v/>
      </c>
      <c r="R4" s="127" t="str">
        <f t="shared" si="0"/>
        <v/>
      </c>
      <c r="S4" s="127" t="str">
        <f t="shared" si="0"/>
        <v/>
      </c>
      <c r="T4" s="127" t="str">
        <f t="shared" si="0"/>
        <v/>
      </c>
      <c r="U4" s="127" t="str">
        <f t="shared" si="0"/>
        <v/>
      </c>
      <c r="V4" s="127" t="str">
        <f t="shared" si="0"/>
        <v>Repetido</v>
      </c>
      <c r="W4" s="127" t="str">
        <f t="shared" si="0"/>
        <v>Repetido</v>
      </c>
      <c r="X4" s="127" t="str">
        <f t="shared" si="0"/>
        <v/>
      </c>
      <c r="Y4" s="127" t="str">
        <f t="shared" si="0"/>
        <v>Repetido</v>
      </c>
      <c r="Z4" s="127" t="str">
        <f t="shared" si="0"/>
        <v/>
      </c>
      <c r="AA4" s="127" t="str">
        <f t="shared" si="0"/>
        <v/>
      </c>
      <c r="AB4" s="127" t="str">
        <f t="shared" si="0"/>
        <v>Repetido</v>
      </c>
      <c r="AC4" s="127" t="str">
        <f t="shared" si="0"/>
        <v/>
      </c>
      <c r="AD4" s="127" t="str">
        <f t="shared" si="0"/>
        <v/>
      </c>
      <c r="AE4" s="127">
        <f t="shared" si="0"/>
        <v>19</v>
      </c>
      <c r="AF4" s="127">
        <f t="shared" si="0"/>
        <v>20</v>
      </c>
      <c r="AG4" s="127">
        <f t="shared" si="0"/>
        <v>21</v>
      </c>
      <c r="AH4" s="127">
        <f t="shared" si="0"/>
        <v>22</v>
      </c>
      <c r="AI4" s="127">
        <f t="shared" si="0"/>
        <v>23</v>
      </c>
      <c r="AJ4" s="127">
        <f t="shared" si="0"/>
        <v>24</v>
      </c>
      <c r="AK4" s="127">
        <f t="shared" si="0"/>
        <v>25</v>
      </c>
      <c r="AL4" s="127">
        <f t="shared" si="0"/>
        <v>26</v>
      </c>
      <c r="AM4" s="127">
        <f t="shared" si="0"/>
        <v>27</v>
      </c>
      <c r="AN4" s="127">
        <f t="shared" si="0"/>
        <v>28</v>
      </c>
      <c r="AO4" s="127">
        <f t="shared" si="0"/>
        <v>29</v>
      </c>
      <c r="AP4" s="127">
        <f t="shared" si="0"/>
        <v>30</v>
      </c>
      <c r="AQ4" s="127">
        <f t="shared" si="0"/>
        <v>31</v>
      </c>
      <c r="AR4" s="127">
        <f t="shared" si="0"/>
        <v>32</v>
      </c>
      <c r="AS4" s="127">
        <f t="shared" si="0"/>
        <v>33</v>
      </c>
      <c r="AT4" s="127">
        <f t="shared" si="0"/>
        <v>34</v>
      </c>
      <c r="AU4" s="127">
        <f t="shared" si="0"/>
        <v>35</v>
      </c>
      <c r="AV4" s="127">
        <f t="shared" si="0"/>
        <v>36</v>
      </c>
      <c r="AW4" s="127">
        <f t="shared" si="0"/>
        <v>37</v>
      </c>
      <c r="AX4" s="127">
        <f t="shared" si="0"/>
        <v>38</v>
      </c>
      <c r="AY4" s="127">
        <f t="shared" si="0"/>
        <v>39</v>
      </c>
      <c r="AZ4" s="127">
        <f t="shared" si="0"/>
        <v>40</v>
      </c>
      <c r="BA4" s="127">
        <f t="shared" si="0"/>
        <v>41</v>
      </c>
      <c r="BB4" s="127">
        <f t="shared" si="0"/>
        <v>42</v>
      </c>
      <c r="BC4" s="127">
        <f t="shared" si="0"/>
        <v>43</v>
      </c>
      <c r="BD4" s="127">
        <f t="shared" si="0"/>
        <v>44</v>
      </c>
      <c r="BE4" s="127">
        <f t="shared" si="0"/>
        <v>45</v>
      </c>
      <c r="BF4" s="127">
        <f t="shared" si="0"/>
        <v>46</v>
      </c>
      <c r="BG4" s="127">
        <f t="shared" si="0"/>
        <v>47</v>
      </c>
      <c r="BH4" s="127">
        <f t="shared" si="0"/>
        <v>48</v>
      </c>
      <c r="BI4" s="127">
        <f t="shared" si="0"/>
        <v>49</v>
      </c>
      <c r="BJ4" s="127">
        <f t="shared" si="0"/>
        <v>50</v>
      </c>
      <c r="BK4" s="127">
        <f t="shared" si="0"/>
        <v>51</v>
      </c>
      <c r="BL4" s="127">
        <f>IF(SUM(BK5:BL12)=0,BL1-1,IF(AND(BK5=BL5,BK6=BL6,BK7=BL7,BK8=BL8,BK9=BL9,BK10=BL10,BK11=BL11,BK12=BL12),"Repetido",""))</f>
        <v>52</v>
      </c>
      <c r="BM4" s="127">
        <f>IF(SUM(BL5:BM12)=0,BM1-1,IF(AND(BL5=BM5,BL6=BM6,BL7=BM7,BL8=BM8,BL9=BM9,BL10=BM10,BL11=BM11,BL12=BM12),"Repetido",""))</f>
        <v>53</v>
      </c>
      <c r="BN4" s="127">
        <f>IF(SUM(BM5:BN12)=0,BN1-1,IF(AND(BM5=BN5,BM6=BN6,BM7=BN7,BM8=BN8,BM9=BN9,BM10=BN10,BM11=BN11,BM12=BN12),"Repetido",""))</f>
        <v>54</v>
      </c>
    </row>
    <row r="5" spans="1:71" ht="14.25" thickTop="1" thickBot="1" x14ac:dyDescent="0.25">
      <c r="B5" s="9" t="s">
        <v>21</v>
      </c>
      <c r="C5" s="10" t="s">
        <v>22</v>
      </c>
      <c r="D5" s="47">
        <v>2</v>
      </c>
      <c r="E5" s="48" t="str">
        <f>IF(M2=0," ",CONCATENATE("Período de ",TEXT(M$2, "dd / mm / aaaa"),"  a  ",TEXT(M$3, "dd / mm / aaaa")))</f>
        <v>Período de 31 / 12 / 2018  a  05 / 01 / 2019</v>
      </c>
      <c r="F5" s="65">
        <f>MIN(J5,J26,J47,J68,J89,J110,J131,J152,J173,J194,J215,J236,J257,J278,J299,J320,J341,J362)</f>
        <v>79.47</v>
      </c>
      <c r="G5" s="65">
        <f>IF(H5&gt;0,AVERAGE(J5,J26,J47,J68,J89,J110,J131,J152,J173,J194,J215,J236,J257,J278,J299,J320,J341,J362),0)</f>
        <v>81.234999999999999</v>
      </c>
      <c r="H5" s="65">
        <f>MAX(J5,J26,J47,J68,J89,J110,J131,J152,J173,J194,J215,J236,J257,J278,J299,J320,J341,J362)</f>
        <v>83</v>
      </c>
      <c r="I5" s="47">
        <v>5</v>
      </c>
      <c r="J5" s="65" t="str">
        <f>HLOOKUP($J$1,$L$1:BN5,I5)</f>
        <v>xxx</v>
      </c>
      <c r="K5" s="65" t="str">
        <f>HLOOKUP($K$1,$L$1:BN5,I5)</f>
        <v>xxx</v>
      </c>
      <c r="L5" s="36"/>
      <c r="M5" s="131" t="s">
        <v>71</v>
      </c>
      <c r="N5" s="118" t="s">
        <v>71</v>
      </c>
      <c r="O5" s="118" t="s">
        <v>71</v>
      </c>
      <c r="P5" s="118" t="s">
        <v>71</v>
      </c>
      <c r="Q5" s="118" t="s">
        <v>71</v>
      </c>
      <c r="R5" s="118" t="s">
        <v>71</v>
      </c>
      <c r="S5" s="118" t="s">
        <v>71</v>
      </c>
      <c r="T5" s="118" t="s">
        <v>71</v>
      </c>
      <c r="U5" s="118" t="s">
        <v>71</v>
      </c>
      <c r="V5" s="118" t="s">
        <v>71</v>
      </c>
      <c r="W5" s="118" t="s">
        <v>71</v>
      </c>
      <c r="X5" s="118" t="s">
        <v>71</v>
      </c>
      <c r="Y5" s="118" t="s">
        <v>71</v>
      </c>
      <c r="Z5" s="118" t="s">
        <v>71</v>
      </c>
      <c r="AA5" s="118" t="s">
        <v>71</v>
      </c>
      <c r="AB5" s="118" t="s">
        <v>71</v>
      </c>
      <c r="AC5" s="118" t="s">
        <v>71</v>
      </c>
      <c r="AD5" s="118" t="s">
        <v>71</v>
      </c>
      <c r="AE5" s="118" t="s">
        <v>71</v>
      </c>
      <c r="AF5" s="118" t="s">
        <v>71</v>
      </c>
      <c r="AG5" s="118" t="s">
        <v>71</v>
      </c>
      <c r="AH5" s="118" t="s">
        <v>71</v>
      </c>
      <c r="AI5" s="118" t="s">
        <v>71</v>
      </c>
      <c r="AJ5" s="118" t="s">
        <v>71</v>
      </c>
      <c r="AK5" s="118" t="s">
        <v>71</v>
      </c>
      <c r="AL5" s="118" t="s">
        <v>71</v>
      </c>
      <c r="AM5" s="118" t="s">
        <v>71</v>
      </c>
      <c r="AN5" s="118" t="s">
        <v>71</v>
      </c>
      <c r="AO5" s="118" t="s">
        <v>71</v>
      </c>
      <c r="AP5" s="118" t="s">
        <v>71</v>
      </c>
      <c r="AQ5" s="118" t="s">
        <v>71</v>
      </c>
      <c r="AR5" s="118" t="s">
        <v>71</v>
      </c>
      <c r="AS5" s="118" t="s">
        <v>71</v>
      </c>
      <c r="AT5" s="118" t="s">
        <v>71</v>
      </c>
      <c r="AU5" s="118" t="s">
        <v>71</v>
      </c>
      <c r="AV5" s="118" t="s">
        <v>71</v>
      </c>
      <c r="AW5" s="118" t="s">
        <v>71</v>
      </c>
      <c r="AX5" s="118" t="s">
        <v>71</v>
      </c>
      <c r="AY5" s="118" t="s">
        <v>71</v>
      </c>
      <c r="AZ5" s="118" t="s">
        <v>71</v>
      </c>
      <c r="BA5" s="118" t="s">
        <v>71</v>
      </c>
      <c r="BB5" s="118" t="s">
        <v>71</v>
      </c>
      <c r="BC5" s="118" t="s">
        <v>71</v>
      </c>
      <c r="BD5" s="118" t="s">
        <v>71</v>
      </c>
      <c r="BE5" s="118" t="s">
        <v>71</v>
      </c>
      <c r="BF5" s="118" t="s">
        <v>71</v>
      </c>
      <c r="BG5" s="118" t="s">
        <v>71</v>
      </c>
      <c r="BH5" s="118" t="s">
        <v>71</v>
      </c>
      <c r="BI5" s="118" t="s">
        <v>71</v>
      </c>
      <c r="BJ5" s="118" t="s">
        <v>71</v>
      </c>
      <c r="BK5" s="118" t="s">
        <v>71</v>
      </c>
      <c r="BL5" s="118" t="s">
        <v>71</v>
      </c>
      <c r="BM5" s="118" t="s">
        <v>71</v>
      </c>
      <c r="BN5" s="118" t="s">
        <v>71</v>
      </c>
      <c r="BP5" s="212" t="str">
        <f t="shared" ref="BP5:BP12" si="1">IF(M5="xxx","xxx",MIN(M5:BN5))</f>
        <v>xxx</v>
      </c>
      <c r="BQ5" s="212" t="str">
        <f t="shared" ref="BQ5:BQ12" si="2">IF(M5="xxx","xxx",AVERAGE(M5:BN5))</f>
        <v>xxx</v>
      </c>
      <c r="BR5" s="212" t="str">
        <f t="shared" ref="BR5:BR12" si="3">IF(M5="xxx","xxx",MAX(M5:BN5))</f>
        <v>xxx</v>
      </c>
      <c r="BS5" s="207" t="str">
        <f t="shared" ref="BS5:BS12" si="4">IF(BP5="xxx","",IF(AND(BP5=BQ5,BQ5=BR5),"Repetidos",""))</f>
        <v/>
      </c>
    </row>
    <row r="6" spans="1:71" ht="14.25" thickTop="1" thickBot="1" x14ac:dyDescent="0.25">
      <c r="B6" s="9" t="s">
        <v>23</v>
      </c>
      <c r="C6" s="10" t="s">
        <v>24</v>
      </c>
      <c r="D6" s="49">
        <v>3</v>
      </c>
      <c r="E6" s="50" t="str">
        <f>IF(N2=0," ",CONCATENATE("Período de ",TEXT(N$2, "dd / mm / aaaa"),"  a  ",TEXT(N$3, "dd / mm / aaaa")))</f>
        <v>Período de 07 / 01 / 2019  a  12 / 01 / 2019</v>
      </c>
      <c r="F6" s="59">
        <f t="shared" ref="F6:F24" si="5">MIN(J6,J27,J48,J69,J90,J111,J132,J153,J174,J195,J216,J237,J258,J279,J300,J321,J342,J363)</f>
        <v>12.07</v>
      </c>
      <c r="G6" s="59">
        <f t="shared" ref="G6:G24" si="6">IF(H6&gt;0,AVERAGE(J6,J27,J48,J69,J90,J111,J132,J153,J174,J195,J216,J237,J258,J279,J300,J321,J342,J363),0)</f>
        <v>12.07</v>
      </c>
      <c r="H6" s="59">
        <f t="shared" ref="H6:H24" si="7">MAX(J6,J27,J48,J69,J90,J111,J132,J153,J174,J195,J216,J237,J258,J279,J300,J321,J342,J363)</f>
        <v>12.07</v>
      </c>
      <c r="I6" s="49">
        <v>6</v>
      </c>
      <c r="J6" s="59" t="str">
        <f>HLOOKUP($J$1,$L$1:BN6,I6)</f>
        <v>xxx</v>
      </c>
      <c r="K6" s="59" t="str">
        <f>HLOOKUP($K$1,$L$1:BN6,I6)</f>
        <v>xxx</v>
      </c>
      <c r="L6" s="37"/>
      <c r="M6" s="131" t="s">
        <v>71</v>
      </c>
      <c r="N6" s="118" t="s">
        <v>71</v>
      </c>
      <c r="O6" s="118" t="s">
        <v>71</v>
      </c>
      <c r="P6" s="118" t="s">
        <v>71</v>
      </c>
      <c r="Q6" s="118" t="s">
        <v>71</v>
      </c>
      <c r="R6" s="118" t="s">
        <v>71</v>
      </c>
      <c r="S6" s="118" t="s">
        <v>71</v>
      </c>
      <c r="T6" s="118" t="s">
        <v>71</v>
      </c>
      <c r="U6" s="118" t="s">
        <v>71</v>
      </c>
      <c r="V6" s="118" t="s">
        <v>71</v>
      </c>
      <c r="W6" s="164" t="s">
        <v>71</v>
      </c>
      <c r="X6" s="164" t="s">
        <v>71</v>
      </c>
      <c r="Y6" s="164" t="s">
        <v>71</v>
      </c>
      <c r="Z6" s="118" t="s">
        <v>71</v>
      </c>
      <c r="AA6" s="118" t="s">
        <v>71</v>
      </c>
      <c r="AB6" s="118" t="s">
        <v>71</v>
      </c>
      <c r="AC6" s="118" t="s">
        <v>71</v>
      </c>
      <c r="AD6" s="118" t="s">
        <v>71</v>
      </c>
      <c r="AE6" s="118" t="s">
        <v>71</v>
      </c>
      <c r="AF6" s="118" t="s">
        <v>71</v>
      </c>
      <c r="AG6" s="118" t="s">
        <v>71</v>
      </c>
      <c r="AH6" s="118" t="s">
        <v>71</v>
      </c>
      <c r="AI6" s="118" t="s">
        <v>71</v>
      </c>
      <c r="AJ6" s="118" t="s">
        <v>71</v>
      </c>
      <c r="AK6" s="118" t="s">
        <v>71</v>
      </c>
      <c r="AL6" s="118" t="s">
        <v>71</v>
      </c>
      <c r="AM6" s="118" t="s">
        <v>71</v>
      </c>
      <c r="AN6" s="118" t="s">
        <v>71</v>
      </c>
      <c r="AO6" s="118" t="s">
        <v>71</v>
      </c>
      <c r="AP6" s="118" t="s">
        <v>71</v>
      </c>
      <c r="AQ6" s="118" t="s">
        <v>71</v>
      </c>
      <c r="AR6" s="118" t="s">
        <v>71</v>
      </c>
      <c r="AS6" s="118" t="s">
        <v>71</v>
      </c>
      <c r="AT6" s="118" t="s">
        <v>71</v>
      </c>
      <c r="AU6" s="118" t="s">
        <v>71</v>
      </c>
      <c r="AV6" s="118" t="s">
        <v>71</v>
      </c>
      <c r="AW6" s="118" t="s">
        <v>71</v>
      </c>
      <c r="AX6" s="118" t="s">
        <v>71</v>
      </c>
      <c r="AY6" s="118" t="s">
        <v>71</v>
      </c>
      <c r="AZ6" s="118" t="s">
        <v>71</v>
      </c>
      <c r="BA6" s="118" t="s">
        <v>71</v>
      </c>
      <c r="BB6" s="118" t="s">
        <v>71</v>
      </c>
      <c r="BC6" s="118" t="s">
        <v>71</v>
      </c>
      <c r="BD6" s="118" t="s">
        <v>71</v>
      </c>
      <c r="BE6" s="118" t="s">
        <v>71</v>
      </c>
      <c r="BF6" s="118" t="s">
        <v>71</v>
      </c>
      <c r="BG6" s="118" t="s">
        <v>71</v>
      </c>
      <c r="BH6" s="118" t="s">
        <v>71</v>
      </c>
      <c r="BI6" s="118" t="s">
        <v>71</v>
      </c>
      <c r="BJ6" s="118" t="s">
        <v>71</v>
      </c>
      <c r="BK6" s="118" t="s">
        <v>71</v>
      </c>
      <c r="BL6" s="118" t="s">
        <v>71</v>
      </c>
      <c r="BM6" s="118" t="s">
        <v>71</v>
      </c>
      <c r="BN6" s="118" t="s">
        <v>71</v>
      </c>
      <c r="BP6" s="213" t="str">
        <f t="shared" si="1"/>
        <v>xxx</v>
      </c>
      <c r="BQ6" s="213" t="str">
        <f t="shared" si="2"/>
        <v>xxx</v>
      </c>
      <c r="BR6" s="213" t="str">
        <f t="shared" si="3"/>
        <v>xxx</v>
      </c>
      <c r="BS6" s="207" t="str">
        <f t="shared" si="4"/>
        <v/>
      </c>
    </row>
    <row r="7" spans="1:71" ht="14.25" thickTop="1" thickBot="1" x14ac:dyDescent="0.25">
      <c r="B7" s="9" t="s">
        <v>25</v>
      </c>
      <c r="C7" s="10" t="s">
        <v>26</v>
      </c>
      <c r="D7" s="49">
        <v>4</v>
      </c>
      <c r="E7" s="50" t="str">
        <f>IF(O2=0," ",CONCATENATE("Período de ",TEXT(O$2, "dd / mm / aaaa"),"  a  ",TEXT(O$3, "dd / mm / aaaa")))</f>
        <v>Período de 14 / 01 / 2019  a  19 / 01 / 2019</v>
      </c>
      <c r="F7" s="59">
        <f t="shared" si="5"/>
        <v>45</v>
      </c>
      <c r="G7" s="59">
        <f t="shared" si="6"/>
        <v>55.417500000000004</v>
      </c>
      <c r="H7" s="59">
        <f t="shared" si="7"/>
        <v>80</v>
      </c>
      <c r="I7" s="49">
        <v>7</v>
      </c>
      <c r="J7" s="59" t="str">
        <f>HLOOKUP($J$1,$L$1:BN7,I7)</f>
        <v>SC</v>
      </c>
      <c r="K7" s="59" t="str">
        <f>HLOOKUP($K$1,$L$1:BN7,I7)</f>
        <v>SC</v>
      </c>
      <c r="L7" s="37"/>
      <c r="M7" s="119" t="s">
        <v>120</v>
      </c>
      <c r="N7" s="119" t="s">
        <v>120</v>
      </c>
      <c r="O7" s="119" t="s">
        <v>120</v>
      </c>
      <c r="P7" s="119" t="s">
        <v>120</v>
      </c>
      <c r="Q7" s="119" t="s">
        <v>120</v>
      </c>
      <c r="R7" s="119" t="s">
        <v>120</v>
      </c>
      <c r="S7" s="119" t="s">
        <v>120</v>
      </c>
      <c r="T7" s="119" t="s">
        <v>120</v>
      </c>
      <c r="U7" s="119" t="s">
        <v>120</v>
      </c>
      <c r="V7" s="119" t="s">
        <v>120</v>
      </c>
      <c r="W7" s="148" t="s">
        <v>120</v>
      </c>
      <c r="X7" s="148" t="s">
        <v>120</v>
      </c>
      <c r="Y7" s="119" t="s">
        <v>120</v>
      </c>
      <c r="Z7" s="135" t="s">
        <v>120</v>
      </c>
      <c r="AA7" s="119" t="s">
        <v>120</v>
      </c>
      <c r="AB7" s="119" t="s">
        <v>120</v>
      </c>
      <c r="AC7" s="119" t="s">
        <v>120</v>
      </c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P7" s="208">
        <f t="shared" si="1"/>
        <v>0</v>
      </c>
      <c r="BQ7" s="208" t="e">
        <f t="shared" si="2"/>
        <v>#DIV/0!</v>
      </c>
      <c r="BR7" s="208">
        <f t="shared" si="3"/>
        <v>0</v>
      </c>
      <c r="BS7" s="207" t="e">
        <f t="shared" si="4"/>
        <v>#DIV/0!</v>
      </c>
    </row>
    <row r="8" spans="1:71" ht="14.25" thickTop="1" thickBot="1" x14ac:dyDescent="0.25">
      <c r="B8" s="9" t="s">
        <v>27</v>
      </c>
      <c r="C8" s="10" t="s">
        <v>28</v>
      </c>
      <c r="D8" s="49">
        <v>5</v>
      </c>
      <c r="E8" s="50" t="str">
        <f>IF(P2=0," ",CONCATENATE("Período de ",TEXT(P$2, "dd / mm / aaaa"),"  a  ",TEXT(P$3, "dd / mm / aaaa")))</f>
        <v>Período de 21 / 01 / 2019  a  26 / 01 / 2019</v>
      </c>
      <c r="F8" s="59">
        <f t="shared" si="5"/>
        <v>1.9</v>
      </c>
      <c r="G8" s="59">
        <f t="shared" si="6"/>
        <v>2.5</v>
      </c>
      <c r="H8" s="59">
        <f t="shared" si="7"/>
        <v>3.27</v>
      </c>
      <c r="I8" s="49">
        <v>8</v>
      </c>
      <c r="J8" s="59">
        <f>HLOOKUP($J$1,$L$1:BN8,I8)</f>
        <v>1.9</v>
      </c>
      <c r="K8" s="59">
        <f>HLOOKUP($K$1,$L$1:BN8,I8)</f>
        <v>1.75</v>
      </c>
      <c r="L8" s="37"/>
      <c r="M8" s="119">
        <v>1.9</v>
      </c>
      <c r="N8" s="119">
        <v>2.25</v>
      </c>
      <c r="O8" s="119">
        <v>1.85</v>
      </c>
      <c r="P8" s="119">
        <v>1.8</v>
      </c>
      <c r="Q8" s="119">
        <v>2</v>
      </c>
      <c r="R8" s="119">
        <v>1.8</v>
      </c>
      <c r="S8" s="119">
        <v>1.8</v>
      </c>
      <c r="T8" s="119">
        <v>2</v>
      </c>
      <c r="U8" s="119">
        <v>1.8</v>
      </c>
      <c r="V8" s="119">
        <v>1.8</v>
      </c>
      <c r="W8" s="148">
        <v>1.8</v>
      </c>
      <c r="X8" s="148">
        <v>2.2000000000000002</v>
      </c>
      <c r="Y8" s="119">
        <v>2.2000000000000002</v>
      </c>
      <c r="Z8" s="135">
        <v>2.2999999999999998</v>
      </c>
      <c r="AA8" s="119">
        <v>1.9</v>
      </c>
      <c r="AB8" s="119">
        <v>1.9</v>
      </c>
      <c r="AC8" s="119">
        <v>1.75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P8" s="208">
        <f t="shared" si="1"/>
        <v>1.75</v>
      </c>
      <c r="BQ8" s="208">
        <f t="shared" si="2"/>
        <v>1.9441176470588233</v>
      </c>
      <c r="BR8" s="208">
        <f t="shared" si="3"/>
        <v>2.2999999999999998</v>
      </c>
      <c r="BS8" s="207" t="str">
        <f t="shared" si="4"/>
        <v/>
      </c>
    </row>
    <row r="9" spans="1:71" ht="14.25" thickTop="1" thickBot="1" x14ac:dyDescent="0.25">
      <c r="B9" s="9" t="s">
        <v>87</v>
      </c>
      <c r="C9" s="10" t="s">
        <v>26</v>
      </c>
      <c r="D9" s="49">
        <v>6</v>
      </c>
      <c r="E9" s="50" t="str">
        <f>IF(Q2=0," ",CONCATENATE("Período de ",TEXT(Q$2, "dd / mm / aaaa"),"  a  ",TEXT(Q$3, "dd / mm / aaaa")))</f>
        <v>Período de 28 / 01 / 2019  a  02 / 02 / 2019</v>
      </c>
      <c r="F9" s="59">
        <f t="shared" si="5"/>
        <v>85</v>
      </c>
      <c r="G9" s="59">
        <f t="shared" si="6"/>
        <v>255.887</v>
      </c>
      <c r="H9" s="59">
        <f t="shared" si="7"/>
        <v>403.33</v>
      </c>
      <c r="I9" s="49">
        <v>9</v>
      </c>
      <c r="J9" s="59">
        <f>HLOOKUP($J$1,$L$1:BN9,I9)</f>
        <v>350</v>
      </c>
      <c r="K9" s="59">
        <f>HLOOKUP($K$1,$L$1:BN9,I9)</f>
        <v>350</v>
      </c>
      <c r="L9" s="37"/>
      <c r="M9" s="119">
        <v>129</v>
      </c>
      <c r="N9" s="119">
        <v>129</v>
      </c>
      <c r="O9" s="119">
        <v>129</v>
      </c>
      <c r="P9" s="119">
        <v>128</v>
      </c>
      <c r="Q9" s="119">
        <v>128</v>
      </c>
      <c r="R9" s="119">
        <v>350</v>
      </c>
      <c r="S9" s="119">
        <v>350</v>
      </c>
      <c r="T9" s="119">
        <v>350</v>
      </c>
      <c r="U9" s="119">
        <v>350</v>
      </c>
      <c r="V9" s="119">
        <v>350</v>
      </c>
      <c r="W9" s="148">
        <v>350</v>
      </c>
      <c r="X9" s="148">
        <v>350</v>
      </c>
      <c r="Y9" s="119">
        <v>350</v>
      </c>
      <c r="Z9" s="135">
        <v>350</v>
      </c>
      <c r="AA9" s="119">
        <v>350</v>
      </c>
      <c r="AB9" s="119">
        <v>350</v>
      </c>
      <c r="AC9" s="119">
        <v>350</v>
      </c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P9" s="208">
        <f t="shared" si="1"/>
        <v>128</v>
      </c>
      <c r="BQ9" s="208">
        <f t="shared" si="2"/>
        <v>284.88235294117646</v>
      </c>
      <c r="BR9" s="208">
        <f t="shared" si="3"/>
        <v>350</v>
      </c>
      <c r="BS9" s="207" t="str">
        <f t="shared" si="4"/>
        <v/>
      </c>
    </row>
    <row r="10" spans="1:71" ht="14.25" thickTop="1" thickBot="1" x14ac:dyDescent="0.25">
      <c r="B10" s="9" t="s">
        <v>30</v>
      </c>
      <c r="C10" s="10" t="s">
        <v>26</v>
      </c>
      <c r="D10" s="49">
        <v>7</v>
      </c>
      <c r="E10" s="50" t="str">
        <f>IF(R2=0," ",CONCATENATE("Período de ",TEXT(R$2, "dd / mm / aaaa"),"  a  ",TEXT(R$3, "dd / mm / aaaa")))</f>
        <v>Período de 04 / 02 / 2019  a  09 / 02 / 2019</v>
      </c>
      <c r="F10" s="59">
        <f t="shared" si="5"/>
        <v>24</v>
      </c>
      <c r="G10" s="59">
        <f t="shared" si="6"/>
        <v>32.324999999999996</v>
      </c>
      <c r="H10" s="59">
        <f t="shared" si="7"/>
        <v>41.33</v>
      </c>
      <c r="I10" s="49">
        <v>10</v>
      </c>
      <c r="J10" s="59">
        <f>HLOOKUP($J$1,$L$1:BN10,I10)</f>
        <v>39.5</v>
      </c>
      <c r="K10" s="59">
        <f>HLOOKUP($K$1,$L$1:BN10,I10)</f>
        <v>39.5</v>
      </c>
      <c r="L10" s="37"/>
      <c r="M10" s="119">
        <v>30</v>
      </c>
      <c r="N10" s="119">
        <v>30</v>
      </c>
      <c r="O10" s="119">
        <v>30</v>
      </c>
      <c r="P10" s="119">
        <v>30.5</v>
      </c>
      <c r="Q10" s="119">
        <v>30</v>
      </c>
      <c r="R10" s="119">
        <v>32</v>
      </c>
      <c r="S10" s="119">
        <v>32</v>
      </c>
      <c r="T10" s="119">
        <v>37</v>
      </c>
      <c r="U10" s="119">
        <v>37</v>
      </c>
      <c r="V10" s="119">
        <v>37</v>
      </c>
      <c r="W10" s="148">
        <v>37</v>
      </c>
      <c r="X10" s="148">
        <v>38.5</v>
      </c>
      <c r="Y10" s="119">
        <v>38.5</v>
      </c>
      <c r="Z10" s="135">
        <v>39.5</v>
      </c>
      <c r="AA10" s="119">
        <v>39.5</v>
      </c>
      <c r="AB10" s="119">
        <v>39.5</v>
      </c>
      <c r="AC10" s="119">
        <v>39.5</v>
      </c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P10" s="208">
        <f t="shared" si="1"/>
        <v>30</v>
      </c>
      <c r="BQ10" s="208">
        <f t="shared" si="2"/>
        <v>35.147058823529413</v>
      </c>
      <c r="BR10" s="208">
        <f t="shared" si="3"/>
        <v>39.5</v>
      </c>
      <c r="BS10" s="207" t="str">
        <f t="shared" si="4"/>
        <v/>
      </c>
    </row>
    <row r="11" spans="1:71" ht="14.25" thickTop="1" thickBot="1" x14ac:dyDescent="0.25">
      <c r="B11" s="9" t="s">
        <v>31</v>
      </c>
      <c r="C11" s="10" t="s">
        <v>26</v>
      </c>
      <c r="D11" s="49">
        <v>8</v>
      </c>
      <c r="E11" s="50" t="str">
        <f>IF(S2=0," ",CONCATENATE("Período de ",TEXT(S$2, "dd / mm / aaaa"),"  a  ",TEXT(S$3, "dd / mm / aaaa")))</f>
        <v>Período de 11 / 02 / 2019  a  16 / 02 / 2019</v>
      </c>
      <c r="F11" s="59">
        <f t="shared" si="5"/>
        <v>56.5</v>
      </c>
      <c r="G11" s="59">
        <f t="shared" si="6"/>
        <v>67.570833333333326</v>
      </c>
      <c r="H11" s="59">
        <f t="shared" si="7"/>
        <v>72</v>
      </c>
      <c r="I11" s="49">
        <v>11</v>
      </c>
      <c r="J11" s="59">
        <f>HLOOKUP($J$1,$L$1:BN11,I11)</f>
        <v>69</v>
      </c>
      <c r="K11" s="59">
        <f>HLOOKUP($K$1,$L$1:BN11,I11)</f>
        <v>67</v>
      </c>
      <c r="L11" s="37"/>
      <c r="M11" s="119">
        <v>75</v>
      </c>
      <c r="N11" s="119">
        <v>75</v>
      </c>
      <c r="O11" s="119">
        <v>75</v>
      </c>
      <c r="P11" s="119">
        <v>75</v>
      </c>
      <c r="Q11" s="119">
        <v>75</v>
      </c>
      <c r="R11" s="119">
        <v>66.5</v>
      </c>
      <c r="S11" s="119">
        <v>67</v>
      </c>
      <c r="T11" s="119">
        <v>70</v>
      </c>
      <c r="U11" s="119">
        <v>70</v>
      </c>
      <c r="V11" s="119">
        <v>70</v>
      </c>
      <c r="W11" s="148">
        <v>70</v>
      </c>
      <c r="X11" s="148">
        <v>69</v>
      </c>
      <c r="Y11" s="119">
        <v>69</v>
      </c>
      <c r="Z11" s="135">
        <v>69</v>
      </c>
      <c r="AA11" s="119">
        <v>69</v>
      </c>
      <c r="AB11" s="119">
        <v>69</v>
      </c>
      <c r="AC11" s="119">
        <v>67</v>
      </c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P11" s="208">
        <f t="shared" si="1"/>
        <v>66.5</v>
      </c>
      <c r="BQ11" s="208">
        <f t="shared" si="2"/>
        <v>70.617647058823536</v>
      </c>
      <c r="BR11" s="208">
        <f t="shared" si="3"/>
        <v>75</v>
      </c>
      <c r="BS11" s="207" t="str">
        <f t="shared" si="4"/>
        <v/>
      </c>
    </row>
    <row r="12" spans="1:71" ht="14.25" thickTop="1" thickBot="1" x14ac:dyDescent="0.25">
      <c r="B12" s="9" t="s">
        <v>32</v>
      </c>
      <c r="C12" s="10" t="s">
        <v>28</v>
      </c>
      <c r="D12" s="49">
        <v>9</v>
      </c>
      <c r="E12" s="50" t="str">
        <f>IF(T2=0," ",CONCATENATE("Período de ",TEXT(T$2, "dd / mm / aaaa"),"  a  ",TEXT(T$3, "dd / mm / aaaa")))</f>
        <v>Período de 18 / 02 / 2019  a  23 / 02 / 2019</v>
      </c>
      <c r="F12" s="66">
        <f t="shared" si="5"/>
        <v>3.06</v>
      </c>
      <c r="G12" s="66">
        <f t="shared" si="6"/>
        <v>5.2700000000000005</v>
      </c>
      <c r="H12" s="66">
        <f t="shared" si="7"/>
        <v>6.4</v>
      </c>
      <c r="I12" s="49">
        <v>12</v>
      </c>
      <c r="J12" s="60">
        <f>HLOOKUP($J$1,$L$1:BN12,I12)</f>
        <v>6.4</v>
      </c>
      <c r="K12" s="60">
        <f>HLOOKUP($K$1,$L$1:BN12,I12)</f>
        <v>5.75</v>
      </c>
      <c r="L12" s="37"/>
      <c r="M12" s="119">
        <v>2.2799999999999998</v>
      </c>
      <c r="N12" s="119">
        <v>3.43</v>
      </c>
      <c r="O12" s="119">
        <v>3.1</v>
      </c>
      <c r="P12" s="119">
        <v>2</v>
      </c>
      <c r="Q12" s="119">
        <v>2.38</v>
      </c>
      <c r="R12" s="119">
        <v>5</v>
      </c>
      <c r="S12" s="119">
        <v>2.5</v>
      </c>
      <c r="T12" s="119">
        <v>3.25</v>
      </c>
      <c r="U12" s="119">
        <v>4</v>
      </c>
      <c r="V12" s="119">
        <v>4</v>
      </c>
      <c r="W12" s="156">
        <v>4</v>
      </c>
      <c r="X12" s="156">
        <v>4</v>
      </c>
      <c r="Y12" s="163">
        <v>4</v>
      </c>
      <c r="Z12" s="136">
        <v>4</v>
      </c>
      <c r="AA12" s="119">
        <v>6.4</v>
      </c>
      <c r="AB12" s="119">
        <v>6.4</v>
      </c>
      <c r="AC12" s="119">
        <v>5.75</v>
      </c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P12" s="208">
        <f t="shared" si="1"/>
        <v>2</v>
      </c>
      <c r="BQ12" s="208">
        <f t="shared" si="2"/>
        <v>3.9111764705882348</v>
      </c>
      <c r="BR12" s="208">
        <f t="shared" si="3"/>
        <v>6.4</v>
      </c>
      <c r="BS12" s="207" t="str">
        <f t="shared" si="4"/>
        <v/>
      </c>
    </row>
    <row r="13" spans="1:71" ht="14.25" thickTop="1" thickBot="1" x14ac:dyDescent="0.25">
      <c r="B13" s="20" t="s">
        <v>48</v>
      </c>
      <c r="C13" s="6"/>
      <c r="D13" s="56">
        <v>10</v>
      </c>
      <c r="E13" s="51" t="str">
        <f>IF(U2=0," ",CONCATENATE("Período de ",TEXT(U$2, "dd / mm / aaaa"),"  a  ",TEXT(U$3, "dd / mm / aaaa")))</f>
        <v>Período de 25 / 02 / 2019  a  02 / 03 / 2019</v>
      </c>
      <c r="F13" s="68">
        <f t="shared" si="5"/>
        <v>0</v>
      </c>
      <c r="G13" s="68">
        <f t="shared" si="6"/>
        <v>0</v>
      </c>
      <c r="H13" s="68">
        <f t="shared" si="7"/>
        <v>0</v>
      </c>
      <c r="I13" s="56"/>
      <c r="J13" s="121"/>
      <c r="K13" s="121"/>
      <c r="L13" s="44"/>
      <c r="M13" s="227" t="s">
        <v>115</v>
      </c>
      <c r="N13" s="127" t="str">
        <f>IF(SUM(M14:N24)=0,"",IF(AND(M14=N14,M15=N15,M16=N16,M17=N17,M18=N18,M19=N19,M20=N20,M21=N21,M22=N22,M23=N23,M24=N24),"Repetido",""))</f>
        <v/>
      </c>
      <c r="O13" s="127" t="str">
        <f>IF(SUM(N14:O24)=0,"",IF(AND(N14=O14,N15=O15,N16=O16,N17=O17,N18=O18,N19=O19,N20=O20,N21=O21,N22=O22,N23=O23,N24=O24),"Repetido",""))</f>
        <v/>
      </c>
      <c r="P13" s="127" t="str">
        <f t="shared" ref="P13:BL13" si="8">IF(SUM(O14:P24)=0,"",IF(AND(O14=P14,O15=P15,O16=P16,O17=P17,O18=P18,O19=P19,O20=P20,O21=P21,O22=P22,O23=P23,O24=P24),"Repetido",""))</f>
        <v/>
      </c>
      <c r="Q13" s="127" t="str">
        <f t="shared" si="8"/>
        <v>Repetido</v>
      </c>
      <c r="R13" s="127" t="str">
        <f t="shared" si="8"/>
        <v/>
      </c>
      <c r="S13" s="127" t="str">
        <f t="shared" si="8"/>
        <v>Repetido</v>
      </c>
      <c r="T13" s="127" t="str">
        <f t="shared" si="8"/>
        <v/>
      </c>
      <c r="U13" s="127" t="str">
        <f t="shared" si="8"/>
        <v/>
      </c>
      <c r="V13" s="127" t="str">
        <f t="shared" si="8"/>
        <v>Repetido</v>
      </c>
      <c r="W13" s="127" t="str">
        <f t="shared" si="8"/>
        <v>Repetido</v>
      </c>
      <c r="X13" s="127" t="str">
        <f t="shared" si="8"/>
        <v>Repetido</v>
      </c>
      <c r="Y13" s="127" t="str">
        <f t="shared" si="8"/>
        <v>Repetido</v>
      </c>
      <c r="Z13" s="127" t="str">
        <f t="shared" si="8"/>
        <v>Repetido</v>
      </c>
      <c r="AA13" s="127" t="str">
        <f t="shared" si="8"/>
        <v>Repetido</v>
      </c>
      <c r="AB13" s="127" t="str">
        <f>IF(SUM(AA14:AB24)=0,"",IF(AND(AA14=AB14,AA15=AB15,AA16=AB16,AA17=AB17,AA18=AB18,AA19=AB19,AA20=AB20,AA21=AB21,AA22=AB22,AA23=AB23,AA24=AB24),"Repetido",""))</f>
        <v>Repetido</v>
      </c>
      <c r="AC13" s="127" t="str">
        <f>IF(SUM(AB14:AC24)=0,"",IF(AND(AB14=AC14,AB15=AC15,AB16=AC16,AB17=AC17,AB18=AC18,AB19=AC19,AB20=AC20,AB21=AC21,AB22=AC22,AB23=AC23,AB24=AC24),"Repetido",""))</f>
        <v>Repetido</v>
      </c>
      <c r="AD13" s="127" t="str">
        <f>IF(SUM(AC14:AD24)=0,"",IF(AND(AC14=AD14,AC15=AD15,AC16=AD16,AC17=AD17,AC18=AD18,AC19=AD19,AC20=AD20,AC21=AD21,AC22=AD22,AC23=AD23,AC24=AD24),"Repetido",""))</f>
        <v/>
      </c>
      <c r="AE13" s="127" t="str">
        <f t="shared" si="8"/>
        <v/>
      </c>
      <c r="AF13" s="127" t="str">
        <f t="shared" si="8"/>
        <v/>
      </c>
      <c r="AG13" s="127" t="str">
        <f t="shared" si="8"/>
        <v/>
      </c>
      <c r="AH13" s="127" t="str">
        <f t="shared" si="8"/>
        <v/>
      </c>
      <c r="AI13" s="127" t="str">
        <f t="shared" si="8"/>
        <v/>
      </c>
      <c r="AJ13" s="127" t="str">
        <f t="shared" si="8"/>
        <v/>
      </c>
      <c r="AK13" s="127" t="str">
        <f t="shared" si="8"/>
        <v/>
      </c>
      <c r="AL13" s="127" t="str">
        <f t="shared" si="8"/>
        <v/>
      </c>
      <c r="AM13" s="127" t="str">
        <f t="shared" si="8"/>
        <v/>
      </c>
      <c r="AN13" s="127" t="str">
        <f t="shared" si="8"/>
        <v/>
      </c>
      <c r="AO13" s="127" t="str">
        <f t="shared" si="8"/>
        <v/>
      </c>
      <c r="AP13" s="127" t="str">
        <f t="shared" si="8"/>
        <v/>
      </c>
      <c r="AQ13" s="127" t="str">
        <f t="shared" si="8"/>
        <v/>
      </c>
      <c r="AR13" s="127" t="str">
        <f t="shared" si="8"/>
        <v/>
      </c>
      <c r="AS13" s="127" t="str">
        <f t="shared" si="8"/>
        <v/>
      </c>
      <c r="AT13" s="127" t="str">
        <f t="shared" si="8"/>
        <v/>
      </c>
      <c r="AU13" s="127" t="str">
        <f t="shared" si="8"/>
        <v/>
      </c>
      <c r="AV13" s="127" t="str">
        <f t="shared" si="8"/>
        <v/>
      </c>
      <c r="AW13" s="127" t="str">
        <f t="shared" si="8"/>
        <v/>
      </c>
      <c r="AX13" s="127" t="str">
        <f t="shared" si="8"/>
        <v/>
      </c>
      <c r="AY13" s="127" t="str">
        <f t="shared" si="8"/>
        <v/>
      </c>
      <c r="AZ13" s="127" t="str">
        <f t="shared" si="8"/>
        <v/>
      </c>
      <c r="BA13" s="127" t="str">
        <f t="shared" si="8"/>
        <v/>
      </c>
      <c r="BB13" s="127" t="str">
        <f t="shared" si="8"/>
        <v/>
      </c>
      <c r="BC13" s="127" t="str">
        <f t="shared" si="8"/>
        <v/>
      </c>
      <c r="BD13" s="127" t="str">
        <f t="shared" si="8"/>
        <v/>
      </c>
      <c r="BE13" s="127" t="str">
        <f t="shared" si="8"/>
        <v/>
      </c>
      <c r="BF13" s="127" t="str">
        <f t="shared" si="8"/>
        <v/>
      </c>
      <c r="BG13" s="127" t="str">
        <f t="shared" si="8"/>
        <v/>
      </c>
      <c r="BH13" s="127" t="str">
        <f t="shared" si="8"/>
        <v/>
      </c>
      <c r="BI13" s="127" t="str">
        <f t="shared" si="8"/>
        <v/>
      </c>
      <c r="BJ13" s="127" t="str">
        <f t="shared" si="8"/>
        <v/>
      </c>
      <c r="BK13" s="127" t="str">
        <f t="shared" si="8"/>
        <v/>
      </c>
      <c r="BL13" s="127" t="str">
        <f t="shared" si="8"/>
        <v/>
      </c>
      <c r="BM13" s="127" t="str">
        <f>IF(SUM(BL14:BM24)=0,"",IF(AND(BL14=BM14,BL15=BM15,BL16=BM16,BL17=BM17,BL18=BM18,BL19=BM19,BL20=BM20,BL21=BM21,BL22=BM22,BL23=BM23,BL24=BM24),"Repetido",""))</f>
        <v/>
      </c>
      <c r="BN13" s="127" t="str">
        <f>IF(SUM(BM14:BN24)=0,"",IF(AND(BM14=BN14,BM15=BN15,BM16=BN16,BM17=BN17,BM18=BN18,BM19=BN19,BM20=BN20,BM21=BN21,BM22=BN22,BM23=BN23,BM24=BN24),"Repetido",""))</f>
        <v/>
      </c>
      <c r="BP13" s="211"/>
      <c r="BQ13" s="211"/>
      <c r="BR13" s="211"/>
      <c r="BS13" s="207"/>
    </row>
    <row r="14" spans="1:71" ht="14.25" thickTop="1" thickBot="1" x14ac:dyDescent="0.25">
      <c r="B14" s="15" t="s">
        <v>34</v>
      </c>
      <c r="C14" s="16" t="s">
        <v>22</v>
      </c>
      <c r="D14" s="49">
        <v>11</v>
      </c>
      <c r="E14" s="50" t="str">
        <f>IF(V2=0," ",CONCATENATE("Período de ",TEXT(V$2, "dd / mm / aaaa"),"  a  ",TEXT(V$3, "dd / mm / aaaa")))</f>
        <v>Período de 04 / 03 / 2019  a  09 / 03 / 2019</v>
      </c>
      <c r="F14" s="67">
        <f t="shared" si="5"/>
        <v>138.75</v>
      </c>
      <c r="G14" s="67">
        <f t="shared" si="6"/>
        <v>143.69625000000002</v>
      </c>
      <c r="H14" s="67">
        <f t="shared" si="7"/>
        <v>148</v>
      </c>
      <c r="I14" s="49">
        <v>14</v>
      </c>
      <c r="J14" s="59">
        <f>HLOOKUP($J$1,$L$1:BN14,I14)</f>
        <v>142.5</v>
      </c>
      <c r="K14" s="59">
        <f>HLOOKUP($K$1,$L$1:BN14,I14)</f>
        <v>142.5</v>
      </c>
      <c r="L14" s="37"/>
      <c r="M14" s="119">
        <v>140</v>
      </c>
      <c r="N14" s="119">
        <v>140</v>
      </c>
      <c r="O14" s="119">
        <v>139</v>
      </c>
      <c r="P14" s="119">
        <v>140</v>
      </c>
      <c r="Q14" s="119">
        <v>140</v>
      </c>
      <c r="R14" s="119">
        <v>140</v>
      </c>
      <c r="S14" s="119">
        <v>140</v>
      </c>
      <c r="T14" s="143">
        <v>140</v>
      </c>
      <c r="U14" s="153">
        <v>142.5</v>
      </c>
      <c r="V14" s="153">
        <v>142.5</v>
      </c>
      <c r="W14" s="153">
        <v>142.5</v>
      </c>
      <c r="X14" s="153">
        <v>142.5</v>
      </c>
      <c r="Y14" s="153">
        <v>142.5</v>
      </c>
      <c r="Z14" s="153">
        <v>142.5</v>
      </c>
      <c r="AA14" s="143">
        <v>142.5</v>
      </c>
      <c r="AB14" s="153">
        <v>142.5</v>
      </c>
      <c r="AC14" s="153">
        <v>142.5</v>
      </c>
      <c r="AD14" s="153"/>
      <c r="AE14" s="153"/>
      <c r="AF14" s="153"/>
      <c r="AG14" s="143"/>
      <c r="AH14" s="143"/>
      <c r="AI14" s="143"/>
      <c r="AJ14" s="143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P14" s="208">
        <f>IF(M14="xxx","xxx",MIN(M14:BN14))</f>
        <v>139</v>
      </c>
      <c r="BQ14" s="208">
        <f>IF(M14="xxx","xxx",AVERAGE(M14:BN14))</f>
        <v>141.26470588235293</v>
      </c>
      <c r="BR14" s="208">
        <f>IF(M14="xxx","xxx",MAX(M14:BN14))</f>
        <v>142.5</v>
      </c>
      <c r="BS14" s="207" t="str">
        <f>IF(BP14="xxx","",IF(AND(BP14=BQ14,BQ14=BR14),"Repetidos",""))</f>
        <v/>
      </c>
    </row>
    <row r="15" spans="1:71" ht="14.25" thickTop="1" thickBot="1" x14ac:dyDescent="0.25">
      <c r="B15" s="15" t="s">
        <v>35</v>
      </c>
      <c r="C15" s="16" t="s">
        <v>22</v>
      </c>
      <c r="D15" s="49">
        <v>12</v>
      </c>
      <c r="E15" s="50" t="str">
        <f>IF(W2=0," ",CONCATENATE("Período de ",TEXT(W$2, "dd / mm / aaaa"),"  a  ",TEXT(W$3, "dd / mm / aaaa")))</f>
        <v>Período de 11 / 03 / 2019  a  16 / 03 / 2019</v>
      </c>
      <c r="F15" s="59">
        <f t="shared" si="5"/>
        <v>124.81</v>
      </c>
      <c r="G15" s="59">
        <f t="shared" si="6"/>
        <v>135.57875000000001</v>
      </c>
      <c r="H15" s="59">
        <f t="shared" si="7"/>
        <v>140</v>
      </c>
      <c r="I15" s="49">
        <v>15</v>
      </c>
      <c r="J15" s="59">
        <f>HLOOKUP($J$1,$L$1:BN15,I15)</f>
        <v>136.5</v>
      </c>
      <c r="K15" s="59">
        <f>HLOOKUP($K$1,$L$1:BN15,I15)</f>
        <v>136.5</v>
      </c>
      <c r="L15" s="37"/>
      <c r="M15" s="119">
        <v>139</v>
      </c>
      <c r="N15" s="119">
        <v>139</v>
      </c>
      <c r="O15" s="119">
        <v>140</v>
      </c>
      <c r="P15" s="119">
        <v>140</v>
      </c>
      <c r="Q15" s="119">
        <v>140</v>
      </c>
      <c r="R15" s="119">
        <v>136.5</v>
      </c>
      <c r="S15" s="119">
        <v>136.5</v>
      </c>
      <c r="T15" s="119">
        <v>136.5</v>
      </c>
      <c r="U15" s="154">
        <v>136.5</v>
      </c>
      <c r="V15" s="154">
        <v>136.5</v>
      </c>
      <c r="W15" s="154">
        <v>136.5</v>
      </c>
      <c r="X15" s="154">
        <v>136.5</v>
      </c>
      <c r="Y15" s="154">
        <v>136.5</v>
      </c>
      <c r="Z15" s="154">
        <v>136.5</v>
      </c>
      <c r="AA15" s="119">
        <v>136.5</v>
      </c>
      <c r="AB15" s="154">
        <v>136.5</v>
      </c>
      <c r="AC15" s="154">
        <v>136.5</v>
      </c>
      <c r="AD15" s="154"/>
      <c r="AE15" s="154"/>
      <c r="AF15" s="154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P15" s="208">
        <f t="shared" ref="BP15:BP78" si="9">IF(M15="xxx","xxx",MIN(M15:BN15))</f>
        <v>136.5</v>
      </c>
      <c r="BQ15" s="208">
        <f t="shared" ref="BQ15:BQ78" si="10">IF(M15="xxx","xxx",AVERAGE(M15:BN15))</f>
        <v>137.41176470588235</v>
      </c>
      <c r="BR15" s="208">
        <f t="shared" ref="BR15:BR78" si="11">IF(M15="xxx","xxx",MAX(M15:BN15))</f>
        <v>140</v>
      </c>
      <c r="BS15" s="207" t="str">
        <f t="shared" ref="BS15:BS78" si="12">IF(BP15="xxx","",IF(AND(BP15=BQ15,BQ15=BR15),"Repetidos",""))</f>
        <v/>
      </c>
    </row>
    <row r="16" spans="1:71" ht="14.25" thickTop="1" thickBot="1" x14ac:dyDescent="0.25">
      <c r="B16" s="15" t="s">
        <v>36</v>
      </c>
      <c r="C16" s="16" t="s">
        <v>37</v>
      </c>
      <c r="D16" s="49">
        <v>13</v>
      </c>
      <c r="E16" s="50" t="str">
        <f>IF(X2=0," ",CONCATENATE("Período de ",TEXT(X$2, "dd / mm / aaaa"),"  a  ",TEXT(X$3, "dd / mm / aaaa")))</f>
        <v>Período de 18 / 03 / 2019  a  23 / 03 / 2019</v>
      </c>
      <c r="F16" s="59">
        <f t="shared" si="5"/>
        <v>950</v>
      </c>
      <c r="G16" s="59">
        <f t="shared" si="6"/>
        <v>1127.8313333333333</v>
      </c>
      <c r="H16" s="59">
        <f t="shared" si="7"/>
        <v>1283.33</v>
      </c>
      <c r="I16" s="49">
        <v>16</v>
      </c>
      <c r="J16" s="59">
        <f>HLOOKUP($J$1,$L$1:BN16,I16)</f>
        <v>1225</v>
      </c>
      <c r="K16" s="59">
        <f>HLOOKUP($K$1,$L$1:BN16,I16)</f>
        <v>1225</v>
      </c>
      <c r="L16" s="37"/>
      <c r="M16" s="119">
        <v>1200</v>
      </c>
      <c r="N16" s="119">
        <v>1200</v>
      </c>
      <c r="O16" s="119">
        <v>1200</v>
      </c>
      <c r="P16" s="119">
        <v>1200</v>
      </c>
      <c r="Q16" s="119">
        <v>1200</v>
      </c>
      <c r="R16" s="119">
        <v>1225</v>
      </c>
      <c r="S16" s="119">
        <v>1225</v>
      </c>
      <c r="T16" s="119">
        <v>1225</v>
      </c>
      <c r="U16" s="154">
        <v>1225</v>
      </c>
      <c r="V16" s="154">
        <v>1225</v>
      </c>
      <c r="W16" s="154">
        <v>1225</v>
      </c>
      <c r="X16" s="154">
        <v>1225</v>
      </c>
      <c r="Y16" s="154">
        <v>1225</v>
      </c>
      <c r="Z16" s="154">
        <v>1225</v>
      </c>
      <c r="AA16" s="119">
        <v>1225</v>
      </c>
      <c r="AB16" s="154">
        <v>1225</v>
      </c>
      <c r="AC16" s="154">
        <v>1225</v>
      </c>
      <c r="AD16" s="154"/>
      <c r="AE16" s="154"/>
      <c r="AF16" s="154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P16" s="208">
        <f t="shared" si="9"/>
        <v>1200</v>
      </c>
      <c r="BQ16" s="208">
        <f t="shared" si="10"/>
        <v>1217.6470588235295</v>
      </c>
      <c r="BR16" s="208">
        <f t="shared" si="11"/>
        <v>1225</v>
      </c>
      <c r="BS16" s="207" t="str">
        <f t="shared" si="12"/>
        <v/>
      </c>
    </row>
    <row r="17" spans="1:71" ht="14.25" thickTop="1" thickBot="1" x14ac:dyDescent="0.25">
      <c r="B17" s="15" t="s">
        <v>77</v>
      </c>
      <c r="C17" s="16" t="s">
        <v>37</v>
      </c>
      <c r="D17" s="49">
        <v>14</v>
      </c>
      <c r="E17" s="50" t="str">
        <f>IF(Y2=0," ",CONCATENATE("Período de ",TEXT(Y$2, "dd / mm / aaaa"),"  a  ",TEXT(Y$3, "dd / mm / aaaa")))</f>
        <v>Período de 25 / 03 / 2019  a  30 / 03 / 2019</v>
      </c>
      <c r="F17" s="59">
        <f t="shared" si="5"/>
        <v>1200</v>
      </c>
      <c r="G17" s="59">
        <f t="shared" si="6"/>
        <v>1473.7013333333334</v>
      </c>
      <c r="H17" s="59">
        <f t="shared" si="7"/>
        <v>1766.67</v>
      </c>
      <c r="I17" s="49">
        <v>17</v>
      </c>
      <c r="J17" s="59">
        <f>HLOOKUP($J$1,$L$1:BN17,I17)</f>
        <v>1600</v>
      </c>
      <c r="K17" s="59">
        <f>HLOOKUP($K$1,$L$1:BN17,I17)</f>
        <v>1600</v>
      </c>
      <c r="L17" s="37"/>
      <c r="M17" s="119">
        <v>1625</v>
      </c>
      <c r="N17" s="119">
        <v>1625</v>
      </c>
      <c r="O17" s="119">
        <v>1575</v>
      </c>
      <c r="P17" s="119">
        <v>1600</v>
      </c>
      <c r="Q17" s="119">
        <v>1600</v>
      </c>
      <c r="R17" s="119">
        <v>1600</v>
      </c>
      <c r="S17" s="119">
        <v>1600</v>
      </c>
      <c r="T17" s="119">
        <v>1600</v>
      </c>
      <c r="U17" s="154">
        <v>1600</v>
      </c>
      <c r="V17" s="154">
        <v>1600</v>
      </c>
      <c r="W17" s="154">
        <v>1600</v>
      </c>
      <c r="X17" s="154">
        <v>1600</v>
      </c>
      <c r="Y17" s="154">
        <v>1600</v>
      </c>
      <c r="Z17" s="154">
        <v>1600</v>
      </c>
      <c r="AA17" s="119">
        <v>1600</v>
      </c>
      <c r="AB17" s="154">
        <v>1600</v>
      </c>
      <c r="AC17" s="154">
        <v>1600</v>
      </c>
      <c r="AD17" s="154"/>
      <c r="AE17" s="154"/>
      <c r="AF17" s="154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P17" s="208">
        <f t="shared" si="9"/>
        <v>1575</v>
      </c>
      <c r="BQ17" s="208">
        <f t="shared" si="10"/>
        <v>1601.4705882352941</v>
      </c>
      <c r="BR17" s="208">
        <f t="shared" si="11"/>
        <v>1625</v>
      </c>
      <c r="BS17" s="207" t="str">
        <f t="shared" si="12"/>
        <v/>
      </c>
    </row>
    <row r="18" spans="1:71" ht="14.25" thickTop="1" thickBot="1" x14ac:dyDescent="0.25">
      <c r="B18" s="15" t="s">
        <v>38</v>
      </c>
      <c r="C18" s="16" t="s">
        <v>37</v>
      </c>
      <c r="D18" s="49">
        <v>15</v>
      </c>
      <c r="E18" s="50" t="str">
        <f>IF(Z2=0," ",CONCATENATE("Período de ",TEXT(Z$2, "dd / mm / aaaa"),"  a  ",TEXT(Z$3, "dd / mm / aaaa")))</f>
        <v>Período de 01 / 04 / 2019  a  06 / 04 / 2019</v>
      </c>
      <c r="F18" s="59">
        <f t="shared" si="5"/>
        <v>1550</v>
      </c>
      <c r="G18" s="59">
        <f t="shared" si="6"/>
        <v>1789.143333333333</v>
      </c>
      <c r="H18" s="59">
        <f t="shared" si="7"/>
        <v>2000</v>
      </c>
      <c r="I18" s="49">
        <v>18</v>
      </c>
      <c r="J18" s="59">
        <f>HLOOKUP($J$1,$L$1:BN18,I18)</f>
        <v>2000</v>
      </c>
      <c r="K18" s="59">
        <f>HLOOKUP($K$1,$L$1:BN18,I18)</f>
        <v>2000</v>
      </c>
      <c r="L18" s="37"/>
      <c r="M18" s="119">
        <v>2100</v>
      </c>
      <c r="N18" s="119">
        <v>2100</v>
      </c>
      <c r="O18" s="119">
        <v>2100</v>
      </c>
      <c r="P18" s="119">
        <v>2100</v>
      </c>
      <c r="Q18" s="119">
        <v>2100</v>
      </c>
      <c r="R18" s="119">
        <v>2100</v>
      </c>
      <c r="S18" s="119">
        <v>2100</v>
      </c>
      <c r="T18" s="119">
        <v>2100</v>
      </c>
      <c r="U18" s="154">
        <v>2000</v>
      </c>
      <c r="V18" s="154">
        <v>2000</v>
      </c>
      <c r="W18" s="154">
        <v>2000</v>
      </c>
      <c r="X18" s="154">
        <v>2000</v>
      </c>
      <c r="Y18" s="154">
        <v>2000</v>
      </c>
      <c r="Z18" s="154">
        <v>2000</v>
      </c>
      <c r="AA18" s="119">
        <v>2000</v>
      </c>
      <c r="AB18" s="154">
        <v>2000</v>
      </c>
      <c r="AC18" s="154">
        <v>2000</v>
      </c>
      <c r="AD18" s="154"/>
      <c r="AE18" s="154"/>
      <c r="AF18" s="154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P18" s="208">
        <f t="shared" si="9"/>
        <v>2000</v>
      </c>
      <c r="BQ18" s="208">
        <f t="shared" si="10"/>
        <v>2047.0588235294117</v>
      </c>
      <c r="BR18" s="208">
        <f t="shared" si="11"/>
        <v>2100</v>
      </c>
      <c r="BS18" s="207" t="str">
        <f t="shared" si="12"/>
        <v/>
      </c>
    </row>
    <row r="19" spans="1:71" ht="14.25" thickTop="1" thickBot="1" x14ac:dyDescent="0.25">
      <c r="B19" s="15" t="s">
        <v>78</v>
      </c>
      <c r="C19" s="16" t="s">
        <v>37</v>
      </c>
      <c r="D19" s="49">
        <v>16</v>
      </c>
      <c r="E19" s="50" t="str">
        <f>IF(AA2=0," ",CONCATENATE("Período de ",TEXT(AA$2, "dd / mm / aaaa"),"  a  ",TEXT(AA$3, "dd / mm / aaaa")))</f>
        <v>Período de 08 / 04 / 2019  a  13 / 04 / 2019</v>
      </c>
      <c r="F19" s="59">
        <f t="shared" si="5"/>
        <v>1100</v>
      </c>
      <c r="G19" s="59">
        <f t="shared" si="6"/>
        <v>1369.2340000000002</v>
      </c>
      <c r="H19" s="59">
        <f t="shared" si="7"/>
        <v>1600</v>
      </c>
      <c r="I19" s="49">
        <v>19</v>
      </c>
      <c r="J19" s="59">
        <f>HLOOKUP($J$1,$L$1:BN19,I19)</f>
        <v>1425</v>
      </c>
      <c r="K19" s="59">
        <f>HLOOKUP($K$1,$L$1:BN19,I19)</f>
        <v>1425</v>
      </c>
      <c r="L19" s="37"/>
      <c r="M19" s="119">
        <v>1400</v>
      </c>
      <c r="N19" s="119">
        <v>1400</v>
      </c>
      <c r="O19" s="119">
        <v>1400</v>
      </c>
      <c r="P19" s="119">
        <v>1400</v>
      </c>
      <c r="Q19" s="119">
        <v>1400</v>
      </c>
      <c r="R19" s="119">
        <v>1425</v>
      </c>
      <c r="S19" s="119">
        <v>1425</v>
      </c>
      <c r="T19" s="119">
        <v>1425</v>
      </c>
      <c r="U19" s="154">
        <v>1425</v>
      </c>
      <c r="V19" s="154">
        <v>1425</v>
      </c>
      <c r="W19" s="154">
        <v>1425</v>
      </c>
      <c r="X19" s="154">
        <v>1425</v>
      </c>
      <c r="Y19" s="154">
        <v>1425</v>
      </c>
      <c r="Z19" s="154">
        <v>1425</v>
      </c>
      <c r="AA19" s="119">
        <v>1425</v>
      </c>
      <c r="AB19" s="154">
        <v>1425</v>
      </c>
      <c r="AC19" s="154">
        <v>1425</v>
      </c>
      <c r="AD19" s="154"/>
      <c r="AE19" s="154"/>
      <c r="AF19" s="154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P19" s="208">
        <f t="shared" si="9"/>
        <v>1400</v>
      </c>
      <c r="BQ19" s="208">
        <f t="shared" si="10"/>
        <v>1417.6470588235295</v>
      </c>
      <c r="BR19" s="208">
        <f t="shared" si="11"/>
        <v>1425</v>
      </c>
      <c r="BS19" s="207" t="str">
        <f t="shared" si="12"/>
        <v/>
      </c>
    </row>
    <row r="20" spans="1:71" ht="14.25" thickTop="1" thickBot="1" x14ac:dyDescent="0.25">
      <c r="B20" s="15" t="s">
        <v>88</v>
      </c>
      <c r="C20" s="16" t="s">
        <v>37</v>
      </c>
      <c r="D20" s="49">
        <v>17</v>
      </c>
      <c r="E20" s="50" t="str">
        <f>IF(AB2=0," ",CONCATENATE("Período de ",TEXT(AB$2, "dd / mm / aaaa"),"  a  ",TEXT(AB$3, "dd / mm / aaaa")))</f>
        <v>Período de 15 / 04 / 2019  a  20 / 04 / 2019</v>
      </c>
      <c r="F20" s="59">
        <f t="shared" si="5"/>
        <v>1270</v>
      </c>
      <c r="G20" s="59">
        <f t="shared" si="6"/>
        <v>1472.1333333333334</v>
      </c>
      <c r="H20" s="59">
        <f t="shared" si="7"/>
        <v>1766.67</v>
      </c>
      <c r="I20" s="49">
        <v>20</v>
      </c>
      <c r="J20" s="59">
        <f>HLOOKUP($J$1,$L$1:BN20,I20)</f>
        <v>1425</v>
      </c>
      <c r="K20" s="59">
        <f>HLOOKUP($K$1,$L$1:BN20,I20)</f>
        <v>1425</v>
      </c>
      <c r="L20" s="37"/>
      <c r="M20" s="119">
        <v>1350</v>
      </c>
      <c r="N20" s="119">
        <v>1350</v>
      </c>
      <c r="O20" s="119">
        <v>1350</v>
      </c>
      <c r="P20" s="119">
        <v>1350</v>
      </c>
      <c r="Q20" s="119">
        <v>1350</v>
      </c>
      <c r="R20" s="119">
        <v>1350</v>
      </c>
      <c r="S20" s="119">
        <v>1350</v>
      </c>
      <c r="T20" s="119">
        <v>1350</v>
      </c>
      <c r="U20" s="154">
        <v>1425</v>
      </c>
      <c r="V20" s="154">
        <v>1425</v>
      </c>
      <c r="W20" s="154">
        <v>1425</v>
      </c>
      <c r="X20" s="154">
        <v>1425</v>
      </c>
      <c r="Y20" s="154">
        <v>1425</v>
      </c>
      <c r="Z20" s="154">
        <v>1425</v>
      </c>
      <c r="AA20" s="119">
        <v>1425</v>
      </c>
      <c r="AB20" s="154">
        <v>1425</v>
      </c>
      <c r="AC20" s="154">
        <v>1425</v>
      </c>
      <c r="AD20" s="154"/>
      <c r="AE20" s="154"/>
      <c r="AF20" s="154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P20" s="208">
        <f t="shared" si="9"/>
        <v>1350</v>
      </c>
      <c r="BQ20" s="208">
        <f t="shared" si="10"/>
        <v>1389.7058823529412</v>
      </c>
      <c r="BR20" s="208">
        <f t="shared" si="11"/>
        <v>1425</v>
      </c>
      <c r="BS20" s="207" t="str">
        <f t="shared" si="12"/>
        <v/>
      </c>
    </row>
    <row r="21" spans="1:71" ht="14.25" thickTop="1" thickBot="1" x14ac:dyDescent="0.25">
      <c r="B21" s="15" t="s">
        <v>89</v>
      </c>
      <c r="C21" s="16" t="s">
        <v>37</v>
      </c>
      <c r="D21" s="49">
        <v>18</v>
      </c>
      <c r="E21" s="50" t="str">
        <f>IF(AC2=0,"",CONCATENATE("Período de ",TEXT(AC$2, "dd / mm / aaaa"),"  a  ",TEXT(AC$3, "dd / mm / aaaa")))</f>
        <v>Período de 22 / 04 / 2019  a  27 / 04 / 2019</v>
      </c>
      <c r="F21" s="59">
        <f t="shared" si="5"/>
        <v>1700</v>
      </c>
      <c r="G21" s="59">
        <f t="shared" si="6"/>
        <v>1863.8960000000002</v>
      </c>
      <c r="H21" s="59">
        <f t="shared" si="7"/>
        <v>2133.33</v>
      </c>
      <c r="I21" s="49">
        <v>21</v>
      </c>
      <c r="J21" s="59">
        <f>HLOOKUP($J$1,$L$1:BN21,I21)</f>
        <v>1700</v>
      </c>
      <c r="K21" s="59">
        <f>HLOOKUP($K$1,$L$1:BN21,I21)</f>
        <v>1700</v>
      </c>
      <c r="L21" s="37"/>
      <c r="M21" s="119">
        <v>1700</v>
      </c>
      <c r="N21" s="119">
        <v>1700</v>
      </c>
      <c r="O21" s="119">
        <v>1700</v>
      </c>
      <c r="P21" s="119">
        <v>1700</v>
      </c>
      <c r="Q21" s="119">
        <v>1700</v>
      </c>
      <c r="R21" s="119">
        <v>1700</v>
      </c>
      <c r="S21" s="119">
        <v>1700</v>
      </c>
      <c r="T21" s="119">
        <v>1700</v>
      </c>
      <c r="U21" s="154">
        <v>1700</v>
      </c>
      <c r="V21" s="154">
        <v>1700</v>
      </c>
      <c r="W21" s="154">
        <v>1700</v>
      </c>
      <c r="X21" s="154">
        <v>1700</v>
      </c>
      <c r="Y21" s="154">
        <v>1700</v>
      </c>
      <c r="Z21" s="154">
        <v>1700</v>
      </c>
      <c r="AA21" s="119">
        <v>1700</v>
      </c>
      <c r="AB21" s="154">
        <v>1700</v>
      </c>
      <c r="AC21" s="154">
        <v>1700</v>
      </c>
      <c r="AD21" s="154"/>
      <c r="AE21" s="154"/>
      <c r="AF21" s="154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P21" s="208">
        <f t="shared" si="9"/>
        <v>1700</v>
      </c>
      <c r="BQ21" s="208">
        <f t="shared" si="10"/>
        <v>1700</v>
      </c>
      <c r="BR21" s="208">
        <f t="shared" si="11"/>
        <v>1700</v>
      </c>
      <c r="BS21" s="207" t="str">
        <f t="shared" si="12"/>
        <v>Repetidos</v>
      </c>
    </row>
    <row r="22" spans="1:71" ht="14.25" thickTop="1" thickBot="1" x14ac:dyDescent="0.25">
      <c r="B22" s="15" t="s">
        <v>39</v>
      </c>
      <c r="C22" s="16" t="s">
        <v>22</v>
      </c>
      <c r="D22" s="49">
        <v>19</v>
      </c>
      <c r="E22" s="50" t="str">
        <f>IF(AD2=0,"",CONCATENATE("Período de ",TEXT(AD$2, "dd / mm / aaaa"),"  a  ",TEXT(AD$3, "dd / mm / aaaa")))</f>
        <v/>
      </c>
      <c r="F22" s="59">
        <f t="shared" si="5"/>
        <v>55.39</v>
      </c>
      <c r="G22" s="59">
        <f t="shared" si="6"/>
        <v>89.339333333333329</v>
      </c>
      <c r="H22" s="59">
        <f t="shared" si="7"/>
        <v>122.33</v>
      </c>
      <c r="I22" s="49">
        <v>22</v>
      </c>
      <c r="J22" s="59" t="str">
        <f>HLOOKUP($J$1,$L$1:BN22,I22)</f>
        <v>SC</v>
      </c>
      <c r="K22" s="59" t="str">
        <f>HLOOKUP($K$1,$L$1:BN22,I22)</f>
        <v>SC</v>
      </c>
      <c r="L22" s="37"/>
      <c r="M22" s="119" t="s">
        <v>120</v>
      </c>
      <c r="N22" s="119" t="s">
        <v>120</v>
      </c>
      <c r="O22" s="119" t="s">
        <v>120</v>
      </c>
      <c r="P22" s="119" t="s">
        <v>120</v>
      </c>
      <c r="Q22" s="119" t="s">
        <v>120</v>
      </c>
      <c r="R22" s="119" t="s">
        <v>120</v>
      </c>
      <c r="S22" s="119" t="s">
        <v>120</v>
      </c>
      <c r="T22" s="119" t="s">
        <v>120</v>
      </c>
      <c r="U22" s="154" t="s">
        <v>120</v>
      </c>
      <c r="V22" s="154" t="s">
        <v>120</v>
      </c>
      <c r="W22" s="154" t="s">
        <v>120</v>
      </c>
      <c r="X22" s="154" t="s">
        <v>120</v>
      </c>
      <c r="Y22" s="154" t="s">
        <v>120</v>
      </c>
      <c r="Z22" s="154" t="s">
        <v>120</v>
      </c>
      <c r="AA22" s="119" t="s">
        <v>120</v>
      </c>
      <c r="AB22" s="154" t="s">
        <v>120</v>
      </c>
      <c r="AC22" s="154" t="s">
        <v>120</v>
      </c>
      <c r="AD22" s="154"/>
      <c r="AE22" s="154"/>
      <c r="AF22" s="154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P22" s="208">
        <f t="shared" si="9"/>
        <v>0</v>
      </c>
      <c r="BQ22" s="208" t="e">
        <f t="shared" si="10"/>
        <v>#DIV/0!</v>
      </c>
      <c r="BR22" s="208">
        <f t="shared" si="11"/>
        <v>0</v>
      </c>
      <c r="BS22" s="207" t="e">
        <f t="shared" si="12"/>
        <v>#DIV/0!</v>
      </c>
    </row>
    <row r="23" spans="1:71" ht="14.25" thickTop="1" thickBot="1" x14ac:dyDescent="0.25">
      <c r="B23" s="15" t="s">
        <v>40</v>
      </c>
      <c r="C23" s="16" t="s">
        <v>22</v>
      </c>
      <c r="D23" s="49">
        <v>20</v>
      </c>
      <c r="E23" s="50" t="str">
        <f>IF(AE2=0,"",CONCATENATE("Período de ",TEXT(AE$2, "dd / mm / aaaa"),"  a  ",TEXT(AE$3, "dd / mm / aaaa")))</f>
        <v/>
      </c>
      <c r="F23" s="59">
        <f t="shared" si="5"/>
        <v>55</v>
      </c>
      <c r="G23" s="59">
        <f t="shared" si="6"/>
        <v>88.180714285714302</v>
      </c>
      <c r="H23" s="59">
        <f t="shared" si="7"/>
        <v>122</v>
      </c>
      <c r="I23" s="49">
        <v>23</v>
      </c>
      <c r="J23" s="59" t="str">
        <f>HLOOKUP($J$1,$L$1:BN23,I23)</f>
        <v>SC</v>
      </c>
      <c r="K23" s="59" t="str">
        <f>HLOOKUP($K$1,$L$1:BN23,I23)</f>
        <v>SC</v>
      </c>
      <c r="L23" s="37"/>
      <c r="M23" s="119" t="s">
        <v>120</v>
      </c>
      <c r="N23" s="119" t="s">
        <v>120</v>
      </c>
      <c r="O23" s="119" t="s">
        <v>120</v>
      </c>
      <c r="P23" s="119" t="s">
        <v>120</v>
      </c>
      <c r="Q23" s="119" t="s">
        <v>120</v>
      </c>
      <c r="R23" s="119" t="s">
        <v>120</v>
      </c>
      <c r="S23" s="119" t="s">
        <v>120</v>
      </c>
      <c r="T23" s="119" t="s">
        <v>120</v>
      </c>
      <c r="U23" s="154" t="s">
        <v>120</v>
      </c>
      <c r="V23" s="154" t="s">
        <v>120</v>
      </c>
      <c r="W23" s="154" t="s">
        <v>120</v>
      </c>
      <c r="X23" s="154" t="s">
        <v>120</v>
      </c>
      <c r="Y23" s="154" t="s">
        <v>120</v>
      </c>
      <c r="Z23" s="154" t="s">
        <v>120</v>
      </c>
      <c r="AA23" s="119" t="s">
        <v>120</v>
      </c>
      <c r="AB23" s="154" t="s">
        <v>120</v>
      </c>
      <c r="AC23" s="154" t="s">
        <v>120</v>
      </c>
      <c r="AD23" s="154"/>
      <c r="AE23" s="154"/>
      <c r="AF23" s="154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P23" s="208">
        <f t="shared" si="9"/>
        <v>0</v>
      </c>
      <c r="BQ23" s="208" t="e">
        <f t="shared" si="10"/>
        <v>#DIV/0!</v>
      </c>
      <c r="BR23" s="208">
        <f t="shared" si="11"/>
        <v>0</v>
      </c>
      <c r="BS23" s="207" t="e">
        <f t="shared" si="12"/>
        <v>#DIV/0!</v>
      </c>
    </row>
    <row r="24" spans="1:71" ht="14.25" thickTop="1" thickBot="1" x14ac:dyDescent="0.25">
      <c r="B24" s="15" t="s">
        <v>41</v>
      </c>
      <c r="C24" s="16" t="s">
        <v>42</v>
      </c>
      <c r="D24" s="52">
        <v>21</v>
      </c>
      <c r="E24" s="50" t="str">
        <f>IF(AF$2=0,"",CONCATENATE("Período de ",TEXT(AF$2, "dd / mm / aaaa"),"  a  ",TEXT(AF$3, "dd / mm / aaaa")))</f>
        <v/>
      </c>
      <c r="F24" s="66">
        <f t="shared" si="5"/>
        <v>6.63</v>
      </c>
      <c r="G24" s="66">
        <f t="shared" si="6"/>
        <v>8.8113333333333337</v>
      </c>
      <c r="H24" s="66">
        <f t="shared" si="7"/>
        <v>11.5</v>
      </c>
      <c r="I24" s="54">
        <v>24</v>
      </c>
      <c r="J24" s="59">
        <f>HLOOKUP($J$1,$L$1:BN24,I24)</f>
        <v>8.25</v>
      </c>
      <c r="K24" s="59">
        <f>HLOOKUP($K$1,$L$1:BN24,I24)</f>
        <v>8.25</v>
      </c>
      <c r="L24" s="62"/>
      <c r="M24" s="119">
        <v>8</v>
      </c>
      <c r="N24" s="119">
        <v>8.5</v>
      </c>
      <c r="O24" s="119">
        <v>8.5</v>
      </c>
      <c r="P24" s="119">
        <v>8</v>
      </c>
      <c r="Q24" s="119">
        <v>8</v>
      </c>
      <c r="R24" s="119">
        <v>8</v>
      </c>
      <c r="S24" s="119">
        <v>8</v>
      </c>
      <c r="T24" s="163">
        <v>8.5</v>
      </c>
      <c r="U24" s="155">
        <v>8.25</v>
      </c>
      <c r="V24" s="155">
        <v>8.25</v>
      </c>
      <c r="W24" s="155">
        <v>8.25</v>
      </c>
      <c r="X24" s="155">
        <v>8.25</v>
      </c>
      <c r="Y24" s="155">
        <v>8.25</v>
      </c>
      <c r="Z24" s="155">
        <v>8.25</v>
      </c>
      <c r="AA24" s="163">
        <v>8.25</v>
      </c>
      <c r="AB24" s="155">
        <v>8.25</v>
      </c>
      <c r="AC24" s="155">
        <v>8.25</v>
      </c>
      <c r="AD24" s="155"/>
      <c r="AE24" s="155"/>
      <c r="AF24" s="155"/>
      <c r="AG24" s="163"/>
      <c r="AH24" s="163"/>
      <c r="AI24" s="163"/>
      <c r="AJ24" s="163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P24" s="208">
        <f t="shared" si="9"/>
        <v>8</v>
      </c>
      <c r="BQ24" s="208">
        <f t="shared" si="10"/>
        <v>8.2205882352941178</v>
      </c>
      <c r="BR24" s="208">
        <f t="shared" si="11"/>
        <v>8.5</v>
      </c>
      <c r="BS24" s="207" t="str">
        <f t="shared" si="12"/>
        <v/>
      </c>
    </row>
    <row r="25" spans="1:71" ht="14.25" thickTop="1" thickBot="1" x14ac:dyDescent="0.25">
      <c r="A25" s="216" t="s">
        <v>65</v>
      </c>
      <c r="B25" s="20" t="s">
        <v>47</v>
      </c>
      <c r="C25" s="6"/>
      <c r="D25" s="56">
        <v>22</v>
      </c>
      <c r="E25" s="76" t="str">
        <f>IF(AG$2=0,"",CONCATENATE("Período de ",TEXT(AG$2, "dd / mm / aaaa"),"  a  ",TEXT(AG$3, "dd / mm / aaaa")))</f>
        <v/>
      </c>
      <c r="F25" s="68"/>
      <c r="G25" s="68"/>
      <c r="H25" s="68"/>
      <c r="I25" s="56"/>
      <c r="J25" s="121"/>
      <c r="K25" s="121"/>
      <c r="L25" s="44"/>
      <c r="M25" s="227" t="s">
        <v>115</v>
      </c>
      <c r="N25" s="127" t="str">
        <f>IF(SUM(M26:N33)=0,"",IF(AND(M26=N26,M27=N27,M28=N28,M29=N29,M30=N30,M31=N31,M32=N32,M33=N33),"Repetido",""))</f>
        <v/>
      </c>
      <c r="O25" s="127" t="str">
        <f t="shared" ref="O25:BL25" si="13">IF(SUM(N26:O33)=0,"",IF(AND(N26=O26,N27=O27,N28=O28,N29=O29,N30=O30,N31=O31,N32=O32,N33=O33),"Repetido",""))</f>
        <v/>
      </c>
      <c r="P25" s="127" t="str">
        <f t="shared" si="13"/>
        <v>Repetido</v>
      </c>
      <c r="Q25" s="127" t="str">
        <f t="shared" si="13"/>
        <v/>
      </c>
      <c r="R25" s="127" t="str">
        <f t="shared" si="13"/>
        <v>Repetido</v>
      </c>
      <c r="S25" s="127" t="str">
        <f t="shared" si="13"/>
        <v/>
      </c>
      <c r="T25" s="127" t="str">
        <f t="shared" si="13"/>
        <v/>
      </c>
      <c r="U25" s="127" t="str">
        <f t="shared" si="13"/>
        <v/>
      </c>
      <c r="V25" s="127" t="str">
        <f t="shared" si="13"/>
        <v>Repetido</v>
      </c>
      <c r="W25" s="127" t="str">
        <f t="shared" si="13"/>
        <v>Repetido</v>
      </c>
      <c r="X25" s="127" t="str">
        <f t="shared" si="13"/>
        <v/>
      </c>
      <c r="Y25" s="127" t="str">
        <f t="shared" si="13"/>
        <v>Repetido</v>
      </c>
      <c r="Z25" s="127" t="str">
        <f t="shared" si="13"/>
        <v/>
      </c>
      <c r="AA25" s="127" t="str">
        <f t="shared" si="13"/>
        <v/>
      </c>
      <c r="AB25" s="127" t="str">
        <f t="shared" si="13"/>
        <v>Repetido</v>
      </c>
      <c r="AC25" s="127" t="str">
        <f t="shared" si="13"/>
        <v/>
      </c>
      <c r="AD25" s="127" t="str">
        <f t="shared" si="13"/>
        <v/>
      </c>
      <c r="AE25" s="127" t="str">
        <f t="shared" si="13"/>
        <v/>
      </c>
      <c r="AF25" s="127" t="str">
        <f t="shared" si="13"/>
        <v/>
      </c>
      <c r="AG25" s="127" t="str">
        <f t="shared" si="13"/>
        <v/>
      </c>
      <c r="AH25" s="127" t="str">
        <f t="shared" si="13"/>
        <v/>
      </c>
      <c r="AI25" s="127" t="str">
        <f t="shared" si="13"/>
        <v/>
      </c>
      <c r="AJ25" s="127" t="str">
        <f t="shared" si="13"/>
        <v/>
      </c>
      <c r="AK25" s="127" t="str">
        <f t="shared" si="13"/>
        <v/>
      </c>
      <c r="AL25" s="127" t="str">
        <f t="shared" si="13"/>
        <v/>
      </c>
      <c r="AM25" s="127" t="str">
        <f t="shared" si="13"/>
        <v/>
      </c>
      <c r="AN25" s="127" t="str">
        <f t="shared" si="13"/>
        <v/>
      </c>
      <c r="AO25" s="127" t="str">
        <f t="shared" si="13"/>
        <v/>
      </c>
      <c r="AP25" s="127" t="str">
        <f t="shared" si="13"/>
        <v/>
      </c>
      <c r="AQ25" s="127" t="str">
        <f t="shared" si="13"/>
        <v/>
      </c>
      <c r="AR25" s="127" t="str">
        <f t="shared" si="13"/>
        <v/>
      </c>
      <c r="AS25" s="127" t="str">
        <f t="shared" si="13"/>
        <v/>
      </c>
      <c r="AT25" s="127" t="str">
        <f t="shared" si="13"/>
        <v/>
      </c>
      <c r="AU25" s="127" t="str">
        <f t="shared" si="13"/>
        <v/>
      </c>
      <c r="AV25" s="127" t="str">
        <f t="shared" si="13"/>
        <v/>
      </c>
      <c r="AW25" s="127" t="str">
        <f t="shared" si="13"/>
        <v/>
      </c>
      <c r="AX25" s="127" t="str">
        <f t="shared" si="13"/>
        <v/>
      </c>
      <c r="AY25" s="127" t="str">
        <f t="shared" si="13"/>
        <v/>
      </c>
      <c r="AZ25" s="127" t="str">
        <f t="shared" si="13"/>
        <v/>
      </c>
      <c r="BA25" s="127" t="str">
        <f t="shared" si="13"/>
        <v/>
      </c>
      <c r="BB25" s="127" t="str">
        <f t="shared" si="13"/>
        <v/>
      </c>
      <c r="BC25" s="127" t="str">
        <f t="shared" si="13"/>
        <v/>
      </c>
      <c r="BD25" s="127" t="str">
        <f t="shared" si="13"/>
        <v/>
      </c>
      <c r="BE25" s="127" t="str">
        <f t="shared" si="13"/>
        <v/>
      </c>
      <c r="BF25" s="127" t="str">
        <f t="shared" si="13"/>
        <v/>
      </c>
      <c r="BG25" s="127" t="str">
        <f t="shared" si="13"/>
        <v/>
      </c>
      <c r="BH25" s="127" t="str">
        <f t="shared" si="13"/>
        <v/>
      </c>
      <c r="BI25" s="127" t="str">
        <f t="shared" si="13"/>
        <v/>
      </c>
      <c r="BJ25" s="127" t="str">
        <f t="shared" si="13"/>
        <v/>
      </c>
      <c r="BK25" s="127" t="str">
        <f t="shared" si="13"/>
        <v/>
      </c>
      <c r="BL25" s="127" t="str">
        <f t="shared" si="13"/>
        <v/>
      </c>
      <c r="BM25" s="127" t="str">
        <f>IF(SUM(BL26:BM33)=0,"",IF(AND(BL26=BM26,BL27=BM27,BL28=BM28,BL29=BM29,BL30=BM30,BL31=BM31,BL32=BM32,BL33=BM33),"Repetido",""))</f>
        <v/>
      </c>
      <c r="BN25" s="127" t="str">
        <f>IF(SUM(BM26:BN33)=0,"",IF(AND(BM26=BN26,BM27=BN27,BM28=BN28,BM29=BN29,BM30=BN30,BM31=BN31,BM32=BN32,BM33=BN33),"Repetido",""))</f>
        <v/>
      </c>
      <c r="BP25" s="211"/>
      <c r="BQ25" s="211"/>
      <c r="BR25" s="211"/>
      <c r="BS25" s="207"/>
    </row>
    <row r="26" spans="1:71" ht="14.25" thickTop="1" thickBot="1" x14ac:dyDescent="0.25">
      <c r="B26" s="9" t="s">
        <v>21</v>
      </c>
      <c r="C26" s="10" t="s">
        <v>22</v>
      </c>
      <c r="D26" s="49">
        <v>23</v>
      </c>
      <c r="E26" s="50" t="str">
        <f>IF(AH$2=0,"",CONCATENATE("Período de ",TEXT(AH$2, "dd / mm / aaaa"),"  a  ",TEXT(AH$3, "dd / mm / aaaa")))</f>
        <v/>
      </c>
      <c r="F26" s="67"/>
      <c r="G26" s="67"/>
      <c r="H26" s="67"/>
      <c r="I26" s="54">
        <v>26</v>
      </c>
      <c r="J26" s="59" t="str">
        <f>HLOOKUP($J$1,$L$1:BN26,I26)</f>
        <v>xxx</v>
      </c>
      <c r="K26" s="59" t="str">
        <f>HLOOKUP($K$1,$L$1:BN26,I26)</f>
        <v>xxx</v>
      </c>
      <c r="L26" s="38"/>
      <c r="M26" s="131" t="s">
        <v>71</v>
      </c>
      <c r="N26" s="131" t="s">
        <v>71</v>
      </c>
      <c r="O26" s="118" t="s">
        <v>71</v>
      </c>
      <c r="P26" s="118" t="s">
        <v>71</v>
      </c>
      <c r="Q26" s="118" t="s">
        <v>71</v>
      </c>
      <c r="R26" s="118" t="s">
        <v>71</v>
      </c>
      <c r="S26" s="118" t="s">
        <v>71</v>
      </c>
      <c r="T26" s="118" t="s">
        <v>71</v>
      </c>
      <c r="U26" s="118" t="s">
        <v>71</v>
      </c>
      <c r="V26" s="118" t="s">
        <v>71</v>
      </c>
      <c r="W26" s="118" t="s">
        <v>71</v>
      </c>
      <c r="X26" s="118" t="s">
        <v>71</v>
      </c>
      <c r="Y26" s="118" t="s">
        <v>71</v>
      </c>
      <c r="Z26" s="118" t="s">
        <v>71</v>
      </c>
      <c r="AA26" s="118" t="s">
        <v>71</v>
      </c>
      <c r="AB26" s="118" t="s">
        <v>71</v>
      </c>
      <c r="AC26" s="118" t="s">
        <v>71</v>
      </c>
      <c r="AD26" s="118" t="s">
        <v>71</v>
      </c>
      <c r="AE26" s="118" t="s">
        <v>71</v>
      </c>
      <c r="AF26" s="118" t="s">
        <v>71</v>
      </c>
      <c r="AG26" s="118" t="s">
        <v>71</v>
      </c>
      <c r="AH26" s="118" t="s">
        <v>71</v>
      </c>
      <c r="AI26" s="118" t="s">
        <v>71</v>
      </c>
      <c r="AJ26" s="118" t="s">
        <v>71</v>
      </c>
      <c r="AK26" s="118" t="s">
        <v>71</v>
      </c>
      <c r="AL26" s="118" t="s">
        <v>71</v>
      </c>
      <c r="AM26" s="118" t="s">
        <v>71</v>
      </c>
      <c r="AN26" s="118" t="s">
        <v>71</v>
      </c>
      <c r="AO26" s="118" t="s">
        <v>71</v>
      </c>
      <c r="AP26" s="118" t="s">
        <v>71</v>
      </c>
      <c r="AQ26" s="118" t="s">
        <v>71</v>
      </c>
      <c r="AR26" s="118" t="s">
        <v>71</v>
      </c>
      <c r="AS26" s="118" t="s">
        <v>71</v>
      </c>
      <c r="AT26" s="118" t="s">
        <v>71</v>
      </c>
      <c r="AU26" s="118" t="s">
        <v>71</v>
      </c>
      <c r="AV26" s="118" t="s">
        <v>71</v>
      </c>
      <c r="AW26" s="118" t="s">
        <v>71</v>
      </c>
      <c r="AX26" s="118" t="s">
        <v>71</v>
      </c>
      <c r="AY26" s="118" t="s">
        <v>71</v>
      </c>
      <c r="AZ26" s="118" t="s">
        <v>71</v>
      </c>
      <c r="BA26" s="118" t="s">
        <v>71</v>
      </c>
      <c r="BB26" s="118" t="s">
        <v>71</v>
      </c>
      <c r="BC26" s="118" t="s">
        <v>71</v>
      </c>
      <c r="BD26" s="118" t="s">
        <v>71</v>
      </c>
      <c r="BE26" s="118" t="s">
        <v>71</v>
      </c>
      <c r="BF26" s="118" t="s">
        <v>71</v>
      </c>
      <c r="BG26" s="118" t="s">
        <v>71</v>
      </c>
      <c r="BH26" s="118" t="s">
        <v>71</v>
      </c>
      <c r="BI26" s="118" t="s">
        <v>71</v>
      </c>
      <c r="BJ26" s="118" t="s">
        <v>71</v>
      </c>
      <c r="BK26" s="118" t="s">
        <v>71</v>
      </c>
      <c r="BL26" s="118" t="s">
        <v>71</v>
      </c>
      <c r="BM26" s="118" t="s">
        <v>71</v>
      </c>
      <c r="BN26" s="118" t="s">
        <v>71</v>
      </c>
      <c r="BP26" s="213" t="str">
        <f t="shared" si="9"/>
        <v>xxx</v>
      </c>
      <c r="BQ26" s="213" t="str">
        <f t="shared" si="10"/>
        <v>xxx</v>
      </c>
      <c r="BR26" s="213" t="str">
        <f t="shared" si="11"/>
        <v>xxx</v>
      </c>
      <c r="BS26" s="207" t="str">
        <f t="shared" si="12"/>
        <v/>
      </c>
    </row>
    <row r="27" spans="1:71" ht="14.25" thickTop="1" thickBot="1" x14ac:dyDescent="0.25">
      <c r="B27" s="9" t="s">
        <v>23</v>
      </c>
      <c r="C27" s="10" t="s">
        <v>24</v>
      </c>
      <c r="D27" s="49">
        <v>24</v>
      </c>
      <c r="E27" s="50" t="str">
        <f>IF(AI$2=0,"",CONCATENATE("Período de ",TEXT(AI$2, "dd / mm / aaaa"),"  a  ",TEXT(AI$3, "dd / mm / aaaa")))</f>
        <v/>
      </c>
      <c r="F27" s="59"/>
      <c r="G27" s="59"/>
      <c r="H27" s="59"/>
      <c r="I27" s="54">
        <v>27</v>
      </c>
      <c r="J27" s="59" t="str">
        <f>HLOOKUP($J$1,$L$1:BN27,I27)</f>
        <v>xxx</v>
      </c>
      <c r="K27" s="59" t="str">
        <f>HLOOKUP($K$1,$L$1:BN27,I27)</f>
        <v>xxx</v>
      </c>
      <c r="L27" s="39"/>
      <c r="M27" s="131" t="s">
        <v>71</v>
      </c>
      <c r="N27" s="131" t="s">
        <v>71</v>
      </c>
      <c r="O27" s="118" t="s">
        <v>71</v>
      </c>
      <c r="P27" s="118" t="s">
        <v>71</v>
      </c>
      <c r="Q27" s="118" t="s">
        <v>71</v>
      </c>
      <c r="R27" s="118" t="s">
        <v>71</v>
      </c>
      <c r="S27" s="118" t="s">
        <v>71</v>
      </c>
      <c r="T27" s="118" t="s">
        <v>71</v>
      </c>
      <c r="U27" s="118" t="s">
        <v>71</v>
      </c>
      <c r="V27" s="118" t="s">
        <v>71</v>
      </c>
      <c r="W27" s="118" t="s">
        <v>71</v>
      </c>
      <c r="X27" s="118" t="s">
        <v>71</v>
      </c>
      <c r="Y27" s="118" t="s">
        <v>71</v>
      </c>
      <c r="Z27" s="118" t="s">
        <v>71</v>
      </c>
      <c r="AA27" s="118" t="s">
        <v>71</v>
      </c>
      <c r="AB27" s="118" t="s">
        <v>71</v>
      </c>
      <c r="AC27" s="118" t="s">
        <v>71</v>
      </c>
      <c r="AD27" s="118" t="s">
        <v>71</v>
      </c>
      <c r="AE27" s="118" t="s">
        <v>71</v>
      </c>
      <c r="AF27" s="118" t="s">
        <v>71</v>
      </c>
      <c r="AG27" s="118" t="s">
        <v>71</v>
      </c>
      <c r="AH27" s="118" t="s">
        <v>71</v>
      </c>
      <c r="AI27" s="118" t="s">
        <v>71</v>
      </c>
      <c r="AJ27" s="118" t="s">
        <v>71</v>
      </c>
      <c r="AK27" s="118" t="s">
        <v>71</v>
      </c>
      <c r="AL27" s="118" t="s">
        <v>71</v>
      </c>
      <c r="AM27" s="118" t="s">
        <v>71</v>
      </c>
      <c r="AN27" s="118" t="s">
        <v>71</v>
      </c>
      <c r="AO27" s="118" t="s">
        <v>71</v>
      </c>
      <c r="AP27" s="118" t="s">
        <v>71</v>
      </c>
      <c r="AQ27" s="118" t="s">
        <v>71</v>
      </c>
      <c r="AR27" s="118" t="s">
        <v>71</v>
      </c>
      <c r="AS27" s="118" t="s">
        <v>71</v>
      </c>
      <c r="AT27" s="118" t="s">
        <v>71</v>
      </c>
      <c r="AU27" s="118" t="s">
        <v>71</v>
      </c>
      <c r="AV27" s="118" t="s">
        <v>71</v>
      </c>
      <c r="AW27" s="118" t="s">
        <v>71</v>
      </c>
      <c r="AX27" s="118" t="s">
        <v>71</v>
      </c>
      <c r="AY27" s="118" t="s">
        <v>71</v>
      </c>
      <c r="AZ27" s="118" t="s">
        <v>71</v>
      </c>
      <c r="BA27" s="118" t="s">
        <v>71</v>
      </c>
      <c r="BB27" s="118" t="s">
        <v>71</v>
      </c>
      <c r="BC27" s="118" t="s">
        <v>71</v>
      </c>
      <c r="BD27" s="118" t="s">
        <v>71</v>
      </c>
      <c r="BE27" s="118" t="s">
        <v>71</v>
      </c>
      <c r="BF27" s="118" t="s">
        <v>71</v>
      </c>
      <c r="BG27" s="118" t="s">
        <v>71</v>
      </c>
      <c r="BH27" s="118" t="s">
        <v>71</v>
      </c>
      <c r="BI27" s="118" t="s">
        <v>71</v>
      </c>
      <c r="BJ27" s="118" t="s">
        <v>71</v>
      </c>
      <c r="BK27" s="118" t="s">
        <v>71</v>
      </c>
      <c r="BL27" s="118" t="s">
        <v>71</v>
      </c>
      <c r="BM27" s="118" t="s">
        <v>71</v>
      </c>
      <c r="BN27" s="118" t="s">
        <v>71</v>
      </c>
      <c r="BP27" s="213" t="str">
        <f t="shared" si="9"/>
        <v>xxx</v>
      </c>
      <c r="BQ27" s="213" t="str">
        <f t="shared" si="10"/>
        <v>xxx</v>
      </c>
      <c r="BR27" s="213" t="str">
        <f t="shared" si="11"/>
        <v>xxx</v>
      </c>
      <c r="BS27" s="207" t="str">
        <f t="shared" si="12"/>
        <v/>
      </c>
    </row>
    <row r="28" spans="1:71" ht="14.25" thickTop="1" thickBot="1" x14ac:dyDescent="0.25">
      <c r="B28" s="9" t="s">
        <v>25</v>
      </c>
      <c r="C28" s="10" t="s">
        <v>26</v>
      </c>
      <c r="D28" s="49">
        <v>25</v>
      </c>
      <c r="E28" s="50" t="str">
        <f>IF(AJ$2=0,"",CONCATENATE("Período de ",TEXT(AJ$2, "dd / mm / aaaa"),"  a  ",TEXT(AJ$3, "dd / mm / aaaa")))</f>
        <v/>
      </c>
      <c r="F28" s="59"/>
      <c r="G28" s="59"/>
      <c r="H28" s="59"/>
      <c r="I28" s="54">
        <v>28</v>
      </c>
      <c r="J28" s="59" t="str">
        <f>HLOOKUP($J$1,$L$1:BN28,I28)</f>
        <v>xxx</v>
      </c>
      <c r="K28" s="59" t="str">
        <f>HLOOKUP($K$1,$L$1:BN28,I28)</f>
        <v>xxx</v>
      </c>
      <c r="L28" s="39"/>
      <c r="M28" s="131" t="s">
        <v>71</v>
      </c>
      <c r="N28" s="131" t="s">
        <v>71</v>
      </c>
      <c r="O28" s="131" t="s">
        <v>71</v>
      </c>
      <c r="P28" s="131" t="s">
        <v>71</v>
      </c>
      <c r="Q28" s="131" t="s">
        <v>71</v>
      </c>
      <c r="R28" s="131" t="s">
        <v>71</v>
      </c>
      <c r="S28" s="131" t="s">
        <v>71</v>
      </c>
      <c r="T28" s="131" t="s">
        <v>71</v>
      </c>
      <c r="U28" s="131" t="s">
        <v>71</v>
      </c>
      <c r="V28" s="131" t="s">
        <v>71</v>
      </c>
      <c r="W28" s="131" t="s">
        <v>71</v>
      </c>
      <c r="X28" s="131" t="s">
        <v>71</v>
      </c>
      <c r="Y28" s="131" t="s">
        <v>71</v>
      </c>
      <c r="Z28" s="131" t="s">
        <v>71</v>
      </c>
      <c r="AA28" s="131" t="s">
        <v>71</v>
      </c>
      <c r="AB28" s="131" t="s">
        <v>71</v>
      </c>
      <c r="AC28" s="131" t="s">
        <v>71</v>
      </c>
      <c r="AD28" s="131" t="s">
        <v>71</v>
      </c>
      <c r="AE28" s="131" t="s">
        <v>71</v>
      </c>
      <c r="AF28" s="131" t="s">
        <v>71</v>
      </c>
      <c r="AG28" s="131" t="s">
        <v>71</v>
      </c>
      <c r="AH28" s="131" t="s">
        <v>71</v>
      </c>
      <c r="AI28" s="131" t="s">
        <v>71</v>
      </c>
      <c r="AJ28" s="131" t="s">
        <v>71</v>
      </c>
      <c r="AK28" s="131" t="s">
        <v>71</v>
      </c>
      <c r="AL28" s="131" t="s">
        <v>71</v>
      </c>
      <c r="AM28" s="131" t="s">
        <v>71</v>
      </c>
      <c r="AN28" s="131" t="s">
        <v>71</v>
      </c>
      <c r="AO28" s="131" t="s">
        <v>71</v>
      </c>
      <c r="AP28" s="131" t="s">
        <v>71</v>
      </c>
      <c r="AQ28" s="131" t="s">
        <v>71</v>
      </c>
      <c r="AR28" s="131" t="s">
        <v>71</v>
      </c>
      <c r="AS28" s="131" t="s">
        <v>71</v>
      </c>
      <c r="AT28" s="131" t="s">
        <v>71</v>
      </c>
      <c r="AU28" s="131" t="s">
        <v>71</v>
      </c>
      <c r="AV28" s="131" t="s">
        <v>71</v>
      </c>
      <c r="AW28" s="131" t="s">
        <v>71</v>
      </c>
      <c r="AX28" s="131" t="s">
        <v>71</v>
      </c>
      <c r="AY28" s="131" t="s">
        <v>71</v>
      </c>
      <c r="AZ28" s="131" t="s">
        <v>71</v>
      </c>
      <c r="BA28" s="131" t="s">
        <v>71</v>
      </c>
      <c r="BB28" s="131" t="s">
        <v>71</v>
      </c>
      <c r="BC28" s="131" t="s">
        <v>71</v>
      </c>
      <c r="BD28" s="131" t="s">
        <v>71</v>
      </c>
      <c r="BE28" s="131" t="s">
        <v>71</v>
      </c>
      <c r="BF28" s="131" t="s">
        <v>71</v>
      </c>
      <c r="BG28" s="131" t="s">
        <v>71</v>
      </c>
      <c r="BH28" s="131" t="s">
        <v>71</v>
      </c>
      <c r="BI28" s="131" t="s">
        <v>71</v>
      </c>
      <c r="BJ28" s="131" t="s">
        <v>71</v>
      </c>
      <c r="BK28" s="131" t="s">
        <v>71</v>
      </c>
      <c r="BL28" s="131" t="s">
        <v>71</v>
      </c>
      <c r="BM28" s="131" t="s">
        <v>71</v>
      </c>
      <c r="BN28" s="131" t="s">
        <v>71</v>
      </c>
      <c r="BP28" s="213" t="str">
        <f t="shared" si="9"/>
        <v>xxx</v>
      </c>
      <c r="BQ28" s="213" t="str">
        <f t="shared" si="10"/>
        <v>xxx</v>
      </c>
      <c r="BR28" s="213" t="str">
        <f t="shared" si="11"/>
        <v>xxx</v>
      </c>
      <c r="BS28" s="207" t="str">
        <f t="shared" si="12"/>
        <v/>
      </c>
    </row>
    <row r="29" spans="1:71" ht="14.25" thickTop="1" thickBot="1" x14ac:dyDescent="0.25">
      <c r="B29" s="9" t="s">
        <v>27</v>
      </c>
      <c r="C29" s="10" t="s">
        <v>28</v>
      </c>
      <c r="D29" s="49">
        <v>26</v>
      </c>
      <c r="E29" s="50" t="str">
        <f>IF(AK$2=0,"",CONCATENATE("Período de ",TEXT(AK$2, "dd / mm / aaaa"),"  a  ",TEXT(AK$3, "dd / mm / aaaa")))</f>
        <v/>
      </c>
      <c r="F29" s="59"/>
      <c r="G29" s="59"/>
      <c r="H29" s="59"/>
      <c r="I29" s="54">
        <v>29</v>
      </c>
      <c r="J29" s="59" t="str">
        <f>HLOOKUP($J$1,$L$1:BN29,I29)</f>
        <v>xxx</v>
      </c>
      <c r="K29" s="59" t="str">
        <f>HLOOKUP($K$1,$L$1:BN29,I29)</f>
        <v>xxx</v>
      </c>
      <c r="L29" s="39"/>
      <c r="M29" s="131" t="s">
        <v>71</v>
      </c>
      <c r="N29" s="131" t="s">
        <v>71</v>
      </c>
      <c r="O29" s="118" t="s">
        <v>71</v>
      </c>
      <c r="P29" s="118" t="s">
        <v>71</v>
      </c>
      <c r="Q29" s="118" t="s">
        <v>71</v>
      </c>
      <c r="R29" s="118" t="s">
        <v>71</v>
      </c>
      <c r="S29" s="118" t="s">
        <v>71</v>
      </c>
      <c r="T29" s="118" t="s">
        <v>71</v>
      </c>
      <c r="U29" s="118" t="s">
        <v>71</v>
      </c>
      <c r="V29" s="118" t="s">
        <v>71</v>
      </c>
      <c r="W29" s="118" t="s">
        <v>71</v>
      </c>
      <c r="X29" s="118" t="s">
        <v>71</v>
      </c>
      <c r="Y29" s="118" t="s">
        <v>71</v>
      </c>
      <c r="Z29" s="118" t="s">
        <v>71</v>
      </c>
      <c r="AA29" s="118" t="s">
        <v>71</v>
      </c>
      <c r="AB29" s="118" t="s">
        <v>71</v>
      </c>
      <c r="AC29" s="118" t="s">
        <v>71</v>
      </c>
      <c r="AD29" s="118" t="s">
        <v>71</v>
      </c>
      <c r="AE29" s="118" t="s">
        <v>71</v>
      </c>
      <c r="AF29" s="118" t="s">
        <v>71</v>
      </c>
      <c r="AG29" s="118" t="s">
        <v>71</v>
      </c>
      <c r="AH29" s="118" t="s">
        <v>71</v>
      </c>
      <c r="AI29" s="118" t="s">
        <v>71</v>
      </c>
      <c r="AJ29" s="118" t="s">
        <v>71</v>
      </c>
      <c r="AK29" s="118" t="s">
        <v>71</v>
      </c>
      <c r="AL29" s="118" t="s">
        <v>71</v>
      </c>
      <c r="AM29" s="118" t="s">
        <v>71</v>
      </c>
      <c r="AN29" s="118" t="s">
        <v>71</v>
      </c>
      <c r="AO29" s="118" t="s">
        <v>71</v>
      </c>
      <c r="AP29" s="118" t="s">
        <v>71</v>
      </c>
      <c r="AQ29" s="118" t="s">
        <v>71</v>
      </c>
      <c r="AR29" s="118" t="s">
        <v>71</v>
      </c>
      <c r="AS29" s="118" t="s">
        <v>71</v>
      </c>
      <c r="AT29" s="118" t="s">
        <v>71</v>
      </c>
      <c r="AU29" s="118" t="s">
        <v>71</v>
      </c>
      <c r="AV29" s="118" t="s">
        <v>71</v>
      </c>
      <c r="AW29" s="118" t="s">
        <v>71</v>
      </c>
      <c r="AX29" s="118" t="s">
        <v>71</v>
      </c>
      <c r="AY29" s="118" t="s">
        <v>71</v>
      </c>
      <c r="AZ29" s="118" t="s">
        <v>71</v>
      </c>
      <c r="BA29" s="118" t="s">
        <v>71</v>
      </c>
      <c r="BB29" s="118" t="s">
        <v>71</v>
      </c>
      <c r="BC29" s="118" t="s">
        <v>71</v>
      </c>
      <c r="BD29" s="118" t="s">
        <v>71</v>
      </c>
      <c r="BE29" s="118" t="s">
        <v>71</v>
      </c>
      <c r="BF29" s="118" t="s">
        <v>71</v>
      </c>
      <c r="BG29" s="118" t="s">
        <v>71</v>
      </c>
      <c r="BH29" s="118" t="s">
        <v>71</v>
      </c>
      <c r="BI29" s="118" t="s">
        <v>71</v>
      </c>
      <c r="BJ29" s="118" t="s">
        <v>71</v>
      </c>
      <c r="BK29" s="118" t="s">
        <v>71</v>
      </c>
      <c r="BL29" s="118" t="s">
        <v>71</v>
      </c>
      <c r="BM29" s="118" t="s">
        <v>71</v>
      </c>
      <c r="BN29" s="118" t="s">
        <v>71</v>
      </c>
      <c r="BP29" s="213" t="str">
        <f t="shared" si="9"/>
        <v>xxx</v>
      </c>
      <c r="BQ29" s="213" t="str">
        <f t="shared" si="10"/>
        <v>xxx</v>
      </c>
      <c r="BR29" s="213" t="str">
        <f t="shared" si="11"/>
        <v>xxx</v>
      </c>
      <c r="BS29" s="207" t="str">
        <f t="shared" si="12"/>
        <v/>
      </c>
    </row>
    <row r="30" spans="1:71" ht="14.25" thickTop="1" thickBot="1" x14ac:dyDescent="0.25">
      <c r="B30" s="9" t="s">
        <v>87</v>
      </c>
      <c r="C30" s="10" t="s">
        <v>26</v>
      </c>
      <c r="D30" s="49">
        <v>27</v>
      </c>
      <c r="E30" s="50" t="str">
        <f>IF(AL$2=0,"",CONCATENATE("Período de ",TEXT(AL$2, "dd / mm / aaaa"),"  a  ",TEXT(AL$3, "dd / mm / aaaa")))</f>
        <v/>
      </c>
      <c r="F30" s="59"/>
      <c r="G30" s="59"/>
      <c r="H30" s="59"/>
      <c r="I30" s="54">
        <v>30</v>
      </c>
      <c r="J30" s="59" t="str">
        <f>HLOOKUP($J$1,$L$1:BN30,I30)</f>
        <v>xxx</v>
      </c>
      <c r="K30" s="59" t="str">
        <f>HLOOKUP($K$1,$L$1:BN30,I30)</f>
        <v>xxx</v>
      </c>
      <c r="L30" s="39"/>
      <c r="M30" s="131" t="s">
        <v>71</v>
      </c>
      <c r="N30" s="131" t="s">
        <v>71</v>
      </c>
      <c r="O30" s="118" t="s">
        <v>71</v>
      </c>
      <c r="P30" s="118" t="s">
        <v>71</v>
      </c>
      <c r="Q30" s="118" t="s">
        <v>71</v>
      </c>
      <c r="R30" s="118" t="s">
        <v>71</v>
      </c>
      <c r="S30" s="118" t="s">
        <v>71</v>
      </c>
      <c r="T30" s="118" t="s">
        <v>71</v>
      </c>
      <c r="U30" s="118" t="s">
        <v>71</v>
      </c>
      <c r="V30" s="118" t="s">
        <v>71</v>
      </c>
      <c r="W30" s="118" t="s">
        <v>71</v>
      </c>
      <c r="X30" s="118" t="s">
        <v>71</v>
      </c>
      <c r="Y30" s="118" t="s">
        <v>71</v>
      </c>
      <c r="Z30" s="118" t="s">
        <v>71</v>
      </c>
      <c r="AA30" s="118" t="s">
        <v>71</v>
      </c>
      <c r="AB30" s="118" t="s">
        <v>71</v>
      </c>
      <c r="AC30" s="118" t="s">
        <v>71</v>
      </c>
      <c r="AD30" s="118" t="s">
        <v>71</v>
      </c>
      <c r="AE30" s="118" t="s">
        <v>71</v>
      </c>
      <c r="AF30" s="118" t="s">
        <v>71</v>
      </c>
      <c r="AG30" s="118" t="s">
        <v>71</v>
      </c>
      <c r="AH30" s="118" t="s">
        <v>71</v>
      </c>
      <c r="AI30" s="118" t="s">
        <v>71</v>
      </c>
      <c r="AJ30" s="118" t="s">
        <v>71</v>
      </c>
      <c r="AK30" s="118" t="s">
        <v>71</v>
      </c>
      <c r="AL30" s="118" t="s">
        <v>71</v>
      </c>
      <c r="AM30" s="118" t="s">
        <v>71</v>
      </c>
      <c r="AN30" s="118" t="s">
        <v>71</v>
      </c>
      <c r="AO30" s="118" t="s">
        <v>71</v>
      </c>
      <c r="AP30" s="118" t="s">
        <v>71</v>
      </c>
      <c r="AQ30" s="118" t="s">
        <v>71</v>
      </c>
      <c r="AR30" s="118" t="s">
        <v>71</v>
      </c>
      <c r="AS30" s="118" t="s">
        <v>71</v>
      </c>
      <c r="AT30" s="118" t="s">
        <v>71</v>
      </c>
      <c r="AU30" s="118" t="s">
        <v>71</v>
      </c>
      <c r="AV30" s="118" t="s">
        <v>71</v>
      </c>
      <c r="AW30" s="118" t="s">
        <v>71</v>
      </c>
      <c r="AX30" s="118" t="s">
        <v>71</v>
      </c>
      <c r="AY30" s="118" t="s">
        <v>71</v>
      </c>
      <c r="AZ30" s="118" t="s">
        <v>71</v>
      </c>
      <c r="BA30" s="118" t="s">
        <v>71</v>
      </c>
      <c r="BB30" s="118" t="s">
        <v>71</v>
      </c>
      <c r="BC30" s="118" t="s">
        <v>71</v>
      </c>
      <c r="BD30" s="118" t="s">
        <v>71</v>
      </c>
      <c r="BE30" s="118" t="s">
        <v>71</v>
      </c>
      <c r="BF30" s="118" t="s">
        <v>71</v>
      </c>
      <c r="BG30" s="118" t="s">
        <v>71</v>
      </c>
      <c r="BH30" s="118" t="s">
        <v>71</v>
      </c>
      <c r="BI30" s="118" t="s">
        <v>71</v>
      </c>
      <c r="BJ30" s="118" t="s">
        <v>71</v>
      </c>
      <c r="BK30" s="118" t="s">
        <v>71</v>
      </c>
      <c r="BL30" s="118" t="s">
        <v>71</v>
      </c>
      <c r="BM30" s="118" t="s">
        <v>71</v>
      </c>
      <c r="BN30" s="118" t="s">
        <v>71</v>
      </c>
      <c r="BP30" s="213" t="str">
        <f t="shared" si="9"/>
        <v>xxx</v>
      </c>
      <c r="BQ30" s="213" t="str">
        <f t="shared" si="10"/>
        <v>xxx</v>
      </c>
      <c r="BR30" s="213" t="str">
        <f t="shared" si="11"/>
        <v>xxx</v>
      </c>
      <c r="BS30" s="207" t="str">
        <f t="shared" si="12"/>
        <v/>
      </c>
    </row>
    <row r="31" spans="1:71" ht="14.25" thickTop="1" thickBot="1" x14ac:dyDescent="0.25">
      <c r="B31" s="9" t="s">
        <v>30</v>
      </c>
      <c r="C31" s="10" t="s">
        <v>26</v>
      </c>
      <c r="D31" s="49">
        <v>28</v>
      </c>
      <c r="E31" s="50" t="str">
        <f>IF(AM$2=0,"",CONCATENATE("Período de ",TEXT(AM$2, "dd / mm / aaaa"),"  a  ",TEXT(AM$3, "dd / mm / aaaa")))</f>
        <v/>
      </c>
      <c r="F31" s="59"/>
      <c r="G31" s="59"/>
      <c r="H31" s="59"/>
      <c r="I31" s="54">
        <v>31</v>
      </c>
      <c r="J31" s="59">
        <f>HLOOKUP($J$1,$L$1:BN31,I31)</f>
        <v>30</v>
      </c>
      <c r="K31" s="59">
        <f>HLOOKUP($K$1,$L$1:BN31,I31)</f>
        <v>29.33</v>
      </c>
      <c r="L31" s="39"/>
      <c r="M31" s="119">
        <v>26</v>
      </c>
      <c r="N31" s="132">
        <v>25.83</v>
      </c>
      <c r="O31" s="132">
        <v>25.83</v>
      </c>
      <c r="P31" s="119">
        <v>25.83</v>
      </c>
      <c r="Q31" s="119">
        <v>26</v>
      </c>
      <c r="R31" s="119">
        <v>26</v>
      </c>
      <c r="S31" s="119">
        <v>26.33</v>
      </c>
      <c r="T31" s="119">
        <v>27</v>
      </c>
      <c r="U31" s="119">
        <v>28.33</v>
      </c>
      <c r="V31" s="119">
        <v>28.33</v>
      </c>
      <c r="W31" s="119">
        <v>28.33</v>
      </c>
      <c r="X31" s="119">
        <v>30</v>
      </c>
      <c r="Y31" s="119">
        <v>30</v>
      </c>
      <c r="Z31" s="119">
        <v>30</v>
      </c>
      <c r="AA31" s="119">
        <v>30</v>
      </c>
      <c r="AB31" s="119">
        <v>30</v>
      </c>
      <c r="AC31" s="119">
        <v>29.33</v>
      </c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P31" s="208">
        <f t="shared" si="9"/>
        <v>25.83</v>
      </c>
      <c r="BQ31" s="208">
        <f t="shared" si="10"/>
        <v>27.83176470588235</v>
      </c>
      <c r="BR31" s="208">
        <f t="shared" si="11"/>
        <v>30</v>
      </c>
      <c r="BS31" s="207" t="str">
        <f t="shared" si="12"/>
        <v/>
      </c>
    </row>
    <row r="32" spans="1:71" ht="14.25" thickTop="1" thickBot="1" x14ac:dyDescent="0.25">
      <c r="B32" s="9" t="s">
        <v>31</v>
      </c>
      <c r="C32" s="10" t="s">
        <v>26</v>
      </c>
      <c r="D32" s="49">
        <v>29</v>
      </c>
      <c r="E32" s="50" t="str">
        <f>IF(AN$2=0,"",CONCATENATE("Período de ",TEXT(AN$2, "dd / mm / aaaa"),"  a  ",TEXT(AN$3, "dd / mm / aaaa")))</f>
        <v/>
      </c>
      <c r="F32" s="59"/>
      <c r="G32" s="59"/>
      <c r="H32" s="59"/>
      <c r="I32" s="54">
        <v>32</v>
      </c>
      <c r="J32" s="59">
        <f>HLOOKUP($J$1,$L$1:BN32,I32)</f>
        <v>56.5</v>
      </c>
      <c r="K32" s="59">
        <f>HLOOKUP($K$1,$L$1:BN32,I32)</f>
        <v>65.33</v>
      </c>
      <c r="L32" s="39"/>
      <c r="M32" s="119">
        <v>70</v>
      </c>
      <c r="N32" s="132">
        <v>68</v>
      </c>
      <c r="O32" s="132">
        <v>66</v>
      </c>
      <c r="P32" s="119">
        <v>66</v>
      </c>
      <c r="Q32" s="119">
        <v>65</v>
      </c>
      <c r="R32" s="119">
        <v>65</v>
      </c>
      <c r="S32" s="119">
        <v>66</v>
      </c>
      <c r="T32" s="119">
        <v>66.67</v>
      </c>
      <c r="U32" s="119">
        <v>66.33</v>
      </c>
      <c r="V32" s="119">
        <v>66.33</v>
      </c>
      <c r="W32" s="119">
        <v>66.33</v>
      </c>
      <c r="X32" s="119">
        <v>66.33</v>
      </c>
      <c r="Y32" s="119">
        <v>66.33</v>
      </c>
      <c r="Z32" s="119">
        <v>56.83</v>
      </c>
      <c r="AA32" s="119">
        <v>56.5</v>
      </c>
      <c r="AB32" s="119">
        <v>56.5</v>
      </c>
      <c r="AC32" s="119">
        <v>65.33</v>
      </c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P32" s="208">
        <f t="shared" si="9"/>
        <v>56.5</v>
      </c>
      <c r="BQ32" s="208">
        <f t="shared" si="10"/>
        <v>64.675294117647056</v>
      </c>
      <c r="BR32" s="208">
        <f t="shared" si="11"/>
        <v>70</v>
      </c>
      <c r="BS32" s="207" t="str">
        <f t="shared" si="12"/>
        <v/>
      </c>
    </row>
    <row r="33" spans="1:71" ht="14.25" thickTop="1" thickBot="1" x14ac:dyDescent="0.25">
      <c r="B33" s="9" t="s">
        <v>32</v>
      </c>
      <c r="C33" s="10" t="s">
        <v>28</v>
      </c>
      <c r="D33" s="49">
        <v>30</v>
      </c>
      <c r="E33" s="50" t="str">
        <f>IF(AO$2=0,"",CONCATENATE("Período de ",TEXT(AO$2, "dd / mm / aaaa"),"  a  ",TEXT(AO$3, "dd / mm / aaaa")))</f>
        <v/>
      </c>
      <c r="F33" s="59"/>
      <c r="G33" s="59"/>
      <c r="H33" s="59"/>
      <c r="I33" s="54">
        <v>33</v>
      </c>
      <c r="J33" s="59" t="str">
        <f>HLOOKUP($J$1,$L$1:BN33,I33)</f>
        <v>xxx</v>
      </c>
      <c r="K33" s="59" t="str">
        <f>HLOOKUP($K$1,$L$1:BN33,I33)</f>
        <v>xxx</v>
      </c>
      <c r="L33" s="40"/>
      <c r="M33" s="131" t="s">
        <v>71</v>
      </c>
      <c r="N33" s="131" t="s">
        <v>71</v>
      </c>
      <c r="O33" s="118" t="s">
        <v>71</v>
      </c>
      <c r="P33" s="118" t="s">
        <v>71</v>
      </c>
      <c r="Q33" s="118" t="s">
        <v>71</v>
      </c>
      <c r="R33" s="118" t="s">
        <v>71</v>
      </c>
      <c r="S33" s="118" t="s">
        <v>71</v>
      </c>
      <c r="T33" s="118" t="s">
        <v>71</v>
      </c>
      <c r="U33" s="118" t="s">
        <v>71</v>
      </c>
      <c r="V33" s="118" t="s">
        <v>71</v>
      </c>
      <c r="W33" s="118" t="s">
        <v>71</v>
      </c>
      <c r="X33" s="118" t="s">
        <v>71</v>
      </c>
      <c r="Y33" s="118" t="s">
        <v>71</v>
      </c>
      <c r="Z33" s="118" t="s">
        <v>71</v>
      </c>
      <c r="AA33" s="118" t="s">
        <v>71</v>
      </c>
      <c r="AB33" s="118" t="s">
        <v>71</v>
      </c>
      <c r="AC33" s="118" t="s">
        <v>71</v>
      </c>
      <c r="AD33" s="118" t="s">
        <v>71</v>
      </c>
      <c r="AE33" s="118" t="s">
        <v>71</v>
      </c>
      <c r="AF33" s="118" t="s">
        <v>71</v>
      </c>
      <c r="AG33" s="118" t="s">
        <v>71</v>
      </c>
      <c r="AH33" s="118" t="s">
        <v>71</v>
      </c>
      <c r="AI33" s="118" t="s">
        <v>71</v>
      </c>
      <c r="AJ33" s="118" t="s">
        <v>71</v>
      </c>
      <c r="AK33" s="118" t="s">
        <v>71</v>
      </c>
      <c r="AL33" s="118" t="s">
        <v>71</v>
      </c>
      <c r="AM33" s="118" t="s">
        <v>71</v>
      </c>
      <c r="AN33" s="118" t="s">
        <v>71</v>
      </c>
      <c r="AO33" s="118" t="s">
        <v>71</v>
      </c>
      <c r="AP33" s="118" t="s">
        <v>71</v>
      </c>
      <c r="AQ33" s="118" t="s">
        <v>71</v>
      </c>
      <c r="AR33" s="118" t="s">
        <v>71</v>
      </c>
      <c r="AS33" s="118" t="s">
        <v>71</v>
      </c>
      <c r="AT33" s="118" t="s">
        <v>71</v>
      </c>
      <c r="AU33" s="118" t="s">
        <v>71</v>
      </c>
      <c r="AV33" s="118" t="s">
        <v>71</v>
      </c>
      <c r="AW33" s="118" t="s">
        <v>71</v>
      </c>
      <c r="AX33" s="118" t="s">
        <v>71</v>
      </c>
      <c r="AY33" s="118" t="s">
        <v>71</v>
      </c>
      <c r="AZ33" s="118" t="s">
        <v>71</v>
      </c>
      <c r="BA33" s="118" t="s">
        <v>71</v>
      </c>
      <c r="BB33" s="118" t="s">
        <v>71</v>
      </c>
      <c r="BC33" s="118" t="s">
        <v>71</v>
      </c>
      <c r="BD33" s="118" t="s">
        <v>71</v>
      </c>
      <c r="BE33" s="118" t="s">
        <v>71</v>
      </c>
      <c r="BF33" s="118" t="s">
        <v>71</v>
      </c>
      <c r="BG33" s="118" t="s">
        <v>71</v>
      </c>
      <c r="BH33" s="118" t="s">
        <v>71</v>
      </c>
      <c r="BI33" s="118" t="s">
        <v>71</v>
      </c>
      <c r="BJ33" s="118" t="s">
        <v>71</v>
      </c>
      <c r="BK33" s="118" t="s">
        <v>71</v>
      </c>
      <c r="BL33" s="118" t="s">
        <v>71</v>
      </c>
      <c r="BM33" s="118" t="s">
        <v>71</v>
      </c>
      <c r="BN33" s="118" t="s">
        <v>71</v>
      </c>
      <c r="BP33" s="213" t="str">
        <f t="shared" si="9"/>
        <v>xxx</v>
      </c>
      <c r="BQ33" s="213" t="str">
        <f t="shared" si="10"/>
        <v>xxx</v>
      </c>
      <c r="BR33" s="213" t="str">
        <f t="shared" si="11"/>
        <v>xxx</v>
      </c>
      <c r="BS33" s="207" t="str">
        <f t="shared" si="12"/>
        <v/>
      </c>
    </row>
    <row r="34" spans="1:71" ht="14.25" thickTop="1" thickBot="1" x14ac:dyDescent="0.25">
      <c r="B34" s="20" t="s">
        <v>48</v>
      </c>
      <c r="C34" s="6"/>
      <c r="D34" s="56">
        <v>31</v>
      </c>
      <c r="E34" s="76" t="str">
        <f>IF(AP$2=0,"",CONCATENATE("Período de ",TEXT(AP$2, "dd / mm / aaaa"),"  a  ",TEXT(AP$3, "dd / mm / aaaa")))</f>
        <v/>
      </c>
      <c r="F34" s="69"/>
      <c r="G34" s="69"/>
      <c r="H34" s="69"/>
      <c r="I34" s="57"/>
      <c r="J34" s="121"/>
      <c r="K34" s="121"/>
      <c r="L34" s="44"/>
      <c r="M34" s="227"/>
      <c r="N34" s="127" t="str">
        <f t="shared" ref="N34:BL34" si="14">IF(SUM(M35:N45)=0,"",IF(AND(M35=N35,M36=N36,M37=N37,M38=N38,M39=N39,M40=N40,M41=N41,M42=N42,M43=N43,M44=N44,M45=N45),"Repetido",""))</f>
        <v/>
      </c>
      <c r="O34" s="127" t="str">
        <f t="shared" si="14"/>
        <v/>
      </c>
      <c r="P34" s="127" t="str">
        <f t="shared" si="14"/>
        <v>Repetido</v>
      </c>
      <c r="Q34" s="127" t="str">
        <f t="shared" si="14"/>
        <v/>
      </c>
      <c r="R34" s="127" t="str">
        <f t="shared" si="14"/>
        <v>Repetido</v>
      </c>
      <c r="S34" s="127" t="str">
        <f t="shared" si="14"/>
        <v/>
      </c>
      <c r="T34" s="127" t="str">
        <f t="shared" si="14"/>
        <v/>
      </c>
      <c r="U34" s="127" t="str">
        <f t="shared" si="14"/>
        <v/>
      </c>
      <c r="V34" s="127" t="str">
        <f t="shared" si="14"/>
        <v>Repetido</v>
      </c>
      <c r="W34" s="127" t="str">
        <f t="shared" si="14"/>
        <v>Repetido</v>
      </c>
      <c r="X34" s="127" t="str">
        <f t="shared" si="14"/>
        <v/>
      </c>
      <c r="Y34" s="127" t="str">
        <f t="shared" si="14"/>
        <v/>
      </c>
      <c r="Z34" s="127" t="str">
        <f t="shared" si="14"/>
        <v/>
      </c>
      <c r="AA34" s="127" t="str">
        <f t="shared" si="14"/>
        <v/>
      </c>
      <c r="AB34" s="127" t="str">
        <f t="shared" si="14"/>
        <v>Repetido</v>
      </c>
      <c r="AC34" s="127" t="str">
        <f t="shared" si="14"/>
        <v/>
      </c>
      <c r="AD34" s="127" t="str">
        <f t="shared" si="14"/>
        <v/>
      </c>
      <c r="AE34" s="127" t="str">
        <f t="shared" si="14"/>
        <v/>
      </c>
      <c r="AF34" s="127" t="str">
        <f t="shared" si="14"/>
        <v/>
      </c>
      <c r="AG34" s="127" t="str">
        <f t="shared" si="14"/>
        <v/>
      </c>
      <c r="AH34" s="127" t="str">
        <f t="shared" si="14"/>
        <v/>
      </c>
      <c r="AI34" s="127" t="str">
        <f t="shared" si="14"/>
        <v/>
      </c>
      <c r="AJ34" s="127" t="str">
        <f t="shared" si="14"/>
        <v/>
      </c>
      <c r="AK34" s="127" t="str">
        <f t="shared" si="14"/>
        <v/>
      </c>
      <c r="AL34" s="127" t="str">
        <f t="shared" si="14"/>
        <v/>
      </c>
      <c r="AM34" s="127" t="str">
        <f t="shared" si="14"/>
        <v/>
      </c>
      <c r="AN34" s="127" t="str">
        <f t="shared" si="14"/>
        <v/>
      </c>
      <c r="AO34" s="127" t="str">
        <f t="shared" si="14"/>
        <v/>
      </c>
      <c r="AP34" s="127" t="str">
        <f t="shared" si="14"/>
        <v/>
      </c>
      <c r="AQ34" s="127" t="str">
        <f t="shared" si="14"/>
        <v/>
      </c>
      <c r="AR34" s="127" t="str">
        <f t="shared" si="14"/>
        <v/>
      </c>
      <c r="AS34" s="127" t="str">
        <f t="shared" si="14"/>
        <v/>
      </c>
      <c r="AT34" s="127" t="str">
        <f t="shared" si="14"/>
        <v/>
      </c>
      <c r="AU34" s="127" t="str">
        <f t="shared" si="14"/>
        <v/>
      </c>
      <c r="AV34" s="127" t="str">
        <f t="shared" si="14"/>
        <v/>
      </c>
      <c r="AW34" s="127" t="str">
        <f t="shared" si="14"/>
        <v/>
      </c>
      <c r="AX34" s="127" t="str">
        <f t="shared" si="14"/>
        <v/>
      </c>
      <c r="AY34" s="127" t="str">
        <f t="shared" si="14"/>
        <v/>
      </c>
      <c r="AZ34" s="127" t="str">
        <f t="shared" si="14"/>
        <v/>
      </c>
      <c r="BA34" s="127" t="str">
        <f t="shared" si="14"/>
        <v/>
      </c>
      <c r="BB34" s="127" t="str">
        <f t="shared" si="14"/>
        <v/>
      </c>
      <c r="BC34" s="127" t="str">
        <f t="shared" si="14"/>
        <v/>
      </c>
      <c r="BD34" s="127" t="str">
        <f t="shared" si="14"/>
        <v/>
      </c>
      <c r="BE34" s="127" t="str">
        <f t="shared" si="14"/>
        <v/>
      </c>
      <c r="BF34" s="127" t="str">
        <f t="shared" si="14"/>
        <v/>
      </c>
      <c r="BG34" s="127" t="str">
        <f t="shared" si="14"/>
        <v/>
      </c>
      <c r="BH34" s="127" t="str">
        <f t="shared" si="14"/>
        <v/>
      </c>
      <c r="BI34" s="127" t="str">
        <f t="shared" si="14"/>
        <v/>
      </c>
      <c r="BJ34" s="127" t="str">
        <f t="shared" si="14"/>
        <v/>
      </c>
      <c r="BK34" s="127" t="str">
        <f t="shared" si="14"/>
        <v/>
      </c>
      <c r="BL34" s="127" t="str">
        <f t="shared" si="14"/>
        <v/>
      </c>
      <c r="BM34" s="127" t="str">
        <f>IF(SUM(BL35:BM45)=0,"",IF(AND(BL35=BM35,BL36=BM36,BL37=BM37,BL38=BM38,BL39=BM39,BL40=BM40,BL41=BM41,BL42=BM42,BL43=BM43,BL44=BM44,BL45=BM45),"Repetido",""))</f>
        <v/>
      </c>
      <c r="BN34" s="127" t="str">
        <f>IF(SUM(BM35:BN45)=0,"",IF(AND(BM35=BN35,BM36=BN36,BM37=BN37,BM38=BN38,BM39=BN39,BM40=BN40,BM41=BN41,BM42=BN42,BM43=BN43,BM44=BN44,BM45=BN45),"Repetido",""))</f>
        <v/>
      </c>
      <c r="BP34" s="211"/>
      <c r="BQ34" s="211"/>
      <c r="BR34" s="211"/>
      <c r="BS34" s="207"/>
    </row>
    <row r="35" spans="1:71" ht="14.25" thickTop="1" thickBot="1" x14ac:dyDescent="0.25">
      <c r="B35" s="15" t="s">
        <v>34</v>
      </c>
      <c r="C35" s="16" t="s">
        <v>22</v>
      </c>
      <c r="D35" s="49">
        <v>32</v>
      </c>
      <c r="E35" s="50" t="str">
        <f>IF(AQ$2=0,"",CONCATENATE("Período de ",TEXT(AQ$2, "dd / mm / aaaa"),"  a  ",TEXT(AQ$3, "dd / mm / aaaa")))</f>
        <v/>
      </c>
      <c r="F35" s="67"/>
      <c r="G35" s="67"/>
      <c r="H35" s="67"/>
      <c r="I35" s="54">
        <v>35</v>
      </c>
      <c r="J35" s="59">
        <f>HLOOKUP($J$1,$L$1:BN35,I35)</f>
        <v>138.75</v>
      </c>
      <c r="K35" s="59">
        <f>HLOOKUP($K$1,$L$1:BN35,I35)</f>
        <v>138</v>
      </c>
      <c r="L35" s="41"/>
      <c r="M35" s="119">
        <v>133.61000000000001</v>
      </c>
      <c r="N35" s="132">
        <v>132.66999999999999</v>
      </c>
      <c r="O35" s="132">
        <v>133.53</v>
      </c>
      <c r="P35" s="132">
        <v>133.53</v>
      </c>
      <c r="Q35" s="132">
        <v>132.88999999999999</v>
      </c>
      <c r="R35" s="132">
        <v>132.88999999999999</v>
      </c>
      <c r="S35" s="132">
        <v>133.52000000000001</v>
      </c>
      <c r="T35" s="153">
        <v>133.84</v>
      </c>
      <c r="U35" s="153">
        <v>134.78</v>
      </c>
      <c r="V35" s="153">
        <v>134.78</v>
      </c>
      <c r="W35" s="153">
        <v>134.78</v>
      </c>
      <c r="X35" s="153">
        <v>136.44999999999999</v>
      </c>
      <c r="Y35" s="153">
        <v>137.09</v>
      </c>
      <c r="Z35" s="153">
        <v>137.75</v>
      </c>
      <c r="AA35" s="119">
        <v>138.75</v>
      </c>
      <c r="AB35" s="153">
        <v>138.75</v>
      </c>
      <c r="AC35" s="153">
        <v>138</v>
      </c>
      <c r="AD35" s="153"/>
      <c r="AE35" s="153"/>
      <c r="AF35" s="119"/>
      <c r="AG35" s="146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P35" s="208">
        <f t="shared" si="9"/>
        <v>132.66999999999999</v>
      </c>
      <c r="BQ35" s="208">
        <f t="shared" si="10"/>
        <v>135.15352941176468</v>
      </c>
      <c r="BR35" s="208">
        <f t="shared" si="11"/>
        <v>138.75</v>
      </c>
      <c r="BS35" s="207" t="str">
        <f t="shared" si="12"/>
        <v/>
      </c>
    </row>
    <row r="36" spans="1:71" ht="14.25" thickTop="1" thickBot="1" x14ac:dyDescent="0.25">
      <c r="B36" s="15" t="s">
        <v>35</v>
      </c>
      <c r="C36" s="16" t="s">
        <v>22</v>
      </c>
      <c r="D36" s="49">
        <v>33</v>
      </c>
      <c r="E36" s="50" t="str">
        <f>IF(AR$2=0,"",CONCATENATE("Período de ",TEXT(AR$2, "dd / mm / aaaa"),"  a  ",TEXT(AR$3, "dd / mm / aaaa")))</f>
        <v/>
      </c>
      <c r="F36" s="59"/>
      <c r="G36" s="59"/>
      <c r="H36" s="59"/>
      <c r="I36" s="54">
        <v>36</v>
      </c>
      <c r="J36" s="59">
        <f>HLOOKUP($J$1,$L$1:BN36,I36)</f>
        <v>133.5</v>
      </c>
      <c r="K36" s="59">
        <f>HLOOKUP($K$1,$L$1:BN36,I36)</f>
        <v>132.33000000000001</v>
      </c>
      <c r="L36" s="42"/>
      <c r="M36" s="119">
        <v>129.41999999999999</v>
      </c>
      <c r="N36" s="132">
        <v>128.79</v>
      </c>
      <c r="O36" s="132">
        <v>128.47</v>
      </c>
      <c r="P36" s="132">
        <v>128.47</v>
      </c>
      <c r="Q36" s="132">
        <v>128.47</v>
      </c>
      <c r="R36" s="132">
        <v>128.47</v>
      </c>
      <c r="S36" s="132">
        <v>128.16</v>
      </c>
      <c r="T36" s="154">
        <v>128.47</v>
      </c>
      <c r="U36" s="154">
        <v>130.05000000000001</v>
      </c>
      <c r="V36" s="154">
        <v>130.05000000000001</v>
      </c>
      <c r="W36" s="154">
        <v>130.05000000000001</v>
      </c>
      <c r="X36" s="154">
        <v>133.19</v>
      </c>
      <c r="Y36" s="154">
        <v>133.16999999999999</v>
      </c>
      <c r="Z36" s="154">
        <v>133.83000000000001</v>
      </c>
      <c r="AA36" s="119">
        <v>133.5</v>
      </c>
      <c r="AB36" s="154">
        <v>133.5</v>
      </c>
      <c r="AC36" s="154">
        <v>132.33000000000001</v>
      </c>
      <c r="AD36" s="154"/>
      <c r="AE36" s="154"/>
      <c r="AF36" s="119"/>
      <c r="AG36" s="146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P36" s="208">
        <f t="shared" si="9"/>
        <v>128.16</v>
      </c>
      <c r="BQ36" s="208">
        <f t="shared" si="10"/>
        <v>130.49352941176471</v>
      </c>
      <c r="BR36" s="208">
        <f t="shared" si="11"/>
        <v>133.83000000000001</v>
      </c>
      <c r="BS36" s="207" t="str">
        <f t="shared" si="12"/>
        <v/>
      </c>
    </row>
    <row r="37" spans="1:71" ht="14.25" thickTop="1" thickBot="1" x14ac:dyDescent="0.25">
      <c r="B37" s="15" t="s">
        <v>36</v>
      </c>
      <c r="C37" s="16" t="s">
        <v>37</v>
      </c>
      <c r="D37" s="49">
        <v>34</v>
      </c>
      <c r="E37" s="50" t="str">
        <f>IF(AS$2=0,"",CONCATENATE("Período de ",TEXT(AS$2, "dd / mm / aaaa"),"  a  ",TEXT(AS$3, "dd / mm / aaaa")))</f>
        <v/>
      </c>
      <c r="F37" s="59"/>
      <c r="G37" s="59"/>
      <c r="H37" s="59"/>
      <c r="I37" s="54">
        <v>37</v>
      </c>
      <c r="J37" s="59">
        <f>HLOOKUP($J$1,$L$1:BN37,I37)</f>
        <v>1033.33</v>
      </c>
      <c r="K37" s="59">
        <f>HLOOKUP($K$1,$L$1:BN37,I37)</f>
        <v>1033.33</v>
      </c>
      <c r="L37" s="42"/>
      <c r="M37" s="119">
        <v>1033.33</v>
      </c>
      <c r="N37" s="132">
        <v>1033.33</v>
      </c>
      <c r="O37" s="132">
        <v>1033.33</v>
      </c>
      <c r="P37" s="132">
        <v>1033.33</v>
      </c>
      <c r="Q37" s="132">
        <v>1033.33</v>
      </c>
      <c r="R37" s="132">
        <v>1033.33</v>
      </c>
      <c r="S37" s="132">
        <v>1033.33</v>
      </c>
      <c r="T37" s="154">
        <v>1033.33</v>
      </c>
      <c r="U37" s="154">
        <v>1033.33</v>
      </c>
      <c r="V37" s="154">
        <v>1033.33</v>
      </c>
      <c r="W37" s="154">
        <v>1033.33</v>
      </c>
      <c r="X37" s="154">
        <v>1033.33</v>
      </c>
      <c r="Y37" s="154">
        <v>1033.33</v>
      </c>
      <c r="Z37" s="154">
        <v>1033.33</v>
      </c>
      <c r="AA37" s="119">
        <v>1033.33</v>
      </c>
      <c r="AB37" s="154">
        <v>1033.33</v>
      </c>
      <c r="AC37" s="154">
        <v>1033.33</v>
      </c>
      <c r="AD37" s="154"/>
      <c r="AE37" s="154"/>
      <c r="AF37" s="119"/>
      <c r="AG37" s="146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P37" s="208">
        <f t="shared" si="9"/>
        <v>1033.33</v>
      </c>
      <c r="BQ37" s="208">
        <f t="shared" si="10"/>
        <v>1033.33</v>
      </c>
      <c r="BR37" s="208">
        <f t="shared" si="11"/>
        <v>1033.33</v>
      </c>
      <c r="BS37" s="207" t="str">
        <f t="shared" si="12"/>
        <v>Repetidos</v>
      </c>
    </row>
    <row r="38" spans="1:71" ht="14.25" thickTop="1" thickBot="1" x14ac:dyDescent="0.25">
      <c r="B38" s="15" t="s">
        <v>77</v>
      </c>
      <c r="C38" s="16" t="s">
        <v>37</v>
      </c>
      <c r="D38" s="49">
        <v>35</v>
      </c>
      <c r="E38" s="50" t="str">
        <f>IF(AT$2=0,"",CONCATENATE("Período de ",TEXT(AT$2, "dd / mm / aaaa"),"  a  ",TEXT(AT$3, "dd / mm / aaaa")))</f>
        <v/>
      </c>
      <c r="F38" s="59"/>
      <c r="G38" s="59"/>
      <c r="H38" s="59"/>
      <c r="I38" s="54">
        <v>38</v>
      </c>
      <c r="J38" s="59">
        <f>HLOOKUP($J$1,$L$1:BN38,I38)</f>
        <v>1500</v>
      </c>
      <c r="K38" s="59">
        <f>HLOOKUP($K$1,$L$1:BN38,I38)</f>
        <v>1500</v>
      </c>
      <c r="L38" s="42"/>
      <c r="M38" s="119">
        <v>1500</v>
      </c>
      <c r="N38" s="132">
        <v>1500</v>
      </c>
      <c r="O38" s="132">
        <v>1500</v>
      </c>
      <c r="P38" s="132">
        <v>1500</v>
      </c>
      <c r="Q38" s="132">
        <v>1500</v>
      </c>
      <c r="R38" s="132">
        <v>1500</v>
      </c>
      <c r="S38" s="132">
        <v>1500</v>
      </c>
      <c r="T38" s="154">
        <v>1500</v>
      </c>
      <c r="U38" s="154">
        <v>1500</v>
      </c>
      <c r="V38" s="154">
        <v>1500</v>
      </c>
      <c r="W38" s="154">
        <v>1500</v>
      </c>
      <c r="X38" s="154">
        <v>1500</v>
      </c>
      <c r="Y38" s="154">
        <v>1500</v>
      </c>
      <c r="Z38" s="154">
        <v>1500</v>
      </c>
      <c r="AA38" s="119">
        <v>1500</v>
      </c>
      <c r="AB38" s="154">
        <v>1500</v>
      </c>
      <c r="AC38" s="154">
        <v>1500</v>
      </c>
      <c r="AD38" s="154"/>
      <c r="AE38" s="154"/>
      <c r="AF38" s="119"/>
      <c r="AG38" s="146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P38" s="208">
        <f t="shared" si="9"/>
        <v>1500</v>
      </c>
      <c r="BQ38" s="208">
        <f t="shared" si="10"/>
        <v>1500</v>
      </c>
      <c r="BR38" s="208">
        <f t="shared" si="11"/>
        <v>1500</v>
      </c>
      <c r="BS38" s="207" t="str">
        <f t="shared" si="12"/>
        <v>Repetidos</v>
      </c>
    </row>
    <row r="39" spans="1:71" ht="14.25" thickTop="1" thickBot="1" x14ac:dyDescent="0.25">
      <c r="B39" s="15" t="s">
        <v>38</v>
      </c>
      <c r="C39" s="16" t="s">
        <v>37</v>
      </c>
      <c r="D39" s="49">
        <v>36</v>
      </c>
      <c r="E39" s="50" t="str">
        <f>IF(AU$2=0,"",CONCATENATE("Período de ",TEXT(AU$2, "dd / mm / aaaa"),"  a  ",TEXT(AU$3, "dd / mm / aaaa")))</f>
        <v/>
      </c>
      <c r="F39" s="59"/>
      <c r="G39" s="59"/>
      <c r="H39" s="59"/>
      <c r="I39" s="54">
        <v>39</v>
      </c>
      <c r="J39" s="59">
        <f>HLOOKUP($J$1,$L$1:BN39,I39)</f>
        <v>1800</v>
      </c>
      <c r="K39" s="59">
        <f>HLOOKUP($K$1,$L$1:BN39,I39)</f>
        <v>1800</v>
      </c>
      <c r="L39" s="42"/>
      <c r="M39" s="119">
        <v>1800</v>
      </c>
      <c r="N39" s="132">
        <v>1800</v>
      </c>
      <c r="O39" s="132">
        <v>1800</v>
      </c>
      <c r="P39" s="132">
        <v>1800</v>
      </c>
      <c r="Q39" s="132">
        <v>1800</v>
      </c>
      <c r="R39" s="132">
        <v>1800</v>
      </c>
      <c r="S39" s="132">
        <v>1800</v>
      </c>
      <c r="T39" s="154">
        <v>1800</v>
      </c>
      <c r="U39" s="154">
        <v>1800</v>
      </c>
      <c r="V39" s="154">
        <v>1800</v>
      </c>
      <c r="W39" s="154">
        <v>1800</v>
      </c>
      <c r="X39" s="154">
        <v>1800</v>
      </c>
      <c r="Y39" s="154">
        <v>1800</v>
      </c>
      <c r="Z39" s="154">
        <v>1800</v>
      </c>
      <c r="AA39" s="119">
        <v>1800</v>
      </c>
      <c r="AB39" s="154">
        <v>1800</v>
      </c>
      <c r="AC39" s="154">
        <v>1800</v>
      </c>
      <c r="AD39" s="154"/>
      <c r="AE39" s="154"/>
      <c r="AF39" s="119"/>
      <c r="AG39" s="146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P39" s="208">
        <f t="shared" si="9"/>
        <v>1800</v>
      </c>
      <c r="BQ39" s="208">
        <f t="shared" si="10"/>
        <v>1800</v>
      </c>
      <c r="BR39" s="208">
        <f t="shared" si="11"/>
        <v>1800</v>
      </c>
      <c r="BS39" s="207" t="str">
        <f t="shared" si="12"/>
        <v>Repetidos</v>
      </c>
    </row>
    <row r="40" spans="1:71" ht="14.25" thickTop="1" thickBot="1" x14ac:dyDescent="0.25">
      <c r="B40" s="15" t="s">
        <v>78</v>
      </c>
      <c r="C40" s="16" t="s">
        <v>37</v>
      </c>
      <c r="D40" s="49">
        <v>37</v>
      </c>
      <c r="E40" s="50" t="str">
        <f>IF(AV$2=0,"",CONCATENATE("Período de ",TEXT(AV$2, "dd / mm / aaaa"),"  a  ",TEXT(AV$3, "dd / mm / aaaa")))</f>
        <v/>
      </c>
      <c r="F40" s="59"/>
      <c r="G40" s="59"/>
      <c r="H40" s="59"/>
      <c r="I40" s="54">
        <v>40</v>
      </c>
      <c r="J40" s="59">
        <f>HLOOKUP($J$1,$L$1:BN40,I40)</f>
        <v>1300</v>
      </c>
      <c r="K40" s="59">
        <f>HLOOKUP($K$1,$L$1:BN40,I40)</f>
        <v>1300</v>
      </c>
      <c r="L40" s="42"/>
      <c r="M40" s="119">
        <v>1300</v>
      </c>
      <c r="N40" s="132">
        <v>1300</v>
      </c>
      <c r="O40" s="132">
        <v>1300</v>
      </c>
      <c r="P40" s="132">
        <v>1300</v>
      </c>
      <c r="Q40" s="132">
        <v>1300</v>
      </c>
      <c r="R40" s="132">
        <v>1300</v>
      </c>
      <c r="S40" s="132">
        <v>1300</v>
      </c>
      <c r="T40" s="154">
        <v>1300</v>
      </c>
      <c r="U40" s="154">
        <v>1300</v>
      </c>
      <c r="V40" s="154">
        <v>1300</v>
      </c>
      <c r="W40" s="154">
        <v>1300</v>
      </c>
      <c r="X40" s="154">
        <v>1300</v>
      </c>
      <c r="Y40" s="154">
        <v>1300</v>
      </c>
      <c r="Z40" s="154">
        <v>1300</v>
      </c>
      <c r="AA40" s="119">
        <v>1300</v>
      </c>
      <c r="AB40" s="154">
        <v>1300</v>
      </c>
      <c r="AC40" s="154">
        <v>1300</v>
      </c>
      <c r="AD40" s="154"/>
      <c r="AE40" s="154"/>
      <c r="AF40" s="119"/>
      <c r="AG40" s="146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P40" s="208">
        <f t="shared" si="9"/>
        <v>1300</v>
      </c>
      <c r="BQ40" s="208">
        <f t="shared" si="10"/>
        <v>1300</v>
      </c>
      <c r="BR40" s="208">
        <f t="shared" si="11"/>
        <v>1300</v>
      </c>
      <c r="BS40" s="207" t="str">
        <f t="shared" si="12"/>
        <v>Repetidos</v>
      </c>
    </row>
    <row r="41" spans="1:71" ht="14.25" thickTop="1" thickBot="1" x14ac:dyDescent="0.25">
      <c r="B41" s="15" t="s">
        <v>88</v>
      </c>
      <c r="C41" s="16" t="s">
        <v>37</v>
      </c>
      <c r="D41" s="49">
        <v>38</v>
      </c>
      <c r="E41" s="50" t="str">
        <f>IF(AW$2=0,"",CONCATENATE("Período de ",TEXT(AW$2, "dd / mm / aaaa"),"  a  ",TEXT(AW$3, "dd / mm / aaaa")))</f>
        <v/>
      </c>
      <c r="F41" s="59"/>
      <c r="G41" s="59"/>
      <c r="H41" s="59"/>
      <c r="I41" s="54">
        <v>41</v>
      </c>
      <c r="J41" s="59">
        <f>HLOOKUP($J$1,$L$1:BN41,I41)</f>
        <v>1500</v>
      </c>
      <c r="K41" s="59">
        <f>HLOOKUP($K$1,$L$1:BN41,I41)</f>
        <v>1500</v>
      </c>
      <c r="L41" s="42"/>
      <c r="M41" s="119">
        <v>1500</v>
      </c>
      <c r="N41" s="132">
        <v>1500</v>
      </c>
      <c r="O41" s="132">
        <v>1500</v>
      </c>
      <c r="P41" s="132">
        <v>1500</v>
      </c>
      <c r="Q41" s="132">
        <v>1500</v>
      </c>
      <c r="R41" s="132">
        <v>1500</v>
      </c>
      <c r="S41" s="132">
        <v>1500</v>
      </c>
      <c r="T41" s="154">
        <v>1500</v>
      </c>
      <c r="U41" s="154">
        <v>1500</v>
      </c>
      <c r="V41" s="154">
        <v>1500</v>
      </c>
      <c r="W41" s="154">
        <v>1500</v>
      </c>
      <c r="X41" s="154">
        <v>1500</v>
      </c>
      <c r="Y41" s="154">
        <v>1500</v>
      </c>
      <c r="Z41" s="154">
        <v>1500</v>
      </c>
      <c r="AA41" s="119">
        <v>1500</v>
      </c>
      <c r="AB41" s="154">
        <v>1500</v>
      </c>
      <c r="AC41" s="154">
        <v>1500</v>
      </c>
      <c r="AD41" s="154"/>
      <c r="AE41" s="154"/>
      <c r="AF41" s="119"/>
      <c r="AG41" s="146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P41" s="208">
        <f t="shared" si="9"/>
        <v>1500</v>
      </c>
      <c r="BQ41" s="208">
        <f t="shared" si="10"/>
        <v>1500</v>
      </c>
      <c r="BR41" s="208">
        <f t="shared" si="11"/>
        <v>1500</v>
      </c>
      <c r="BS41" s="207" t="str">
        <f t="shared" si="12"/>
        <v>Repetidos</v>
      </c>
    </row>
    <row r="42" spans="1:71" ht="14.25" thickTop="1" thickBot="1" x14ac:dyDescent="0.25">
      <c r="B42" s="15" t="s">
        <v>89</v>
      </c>
      <c r="C42" s="16" t="s">
        <v>37</v>
      </c>
      <c r="D42" s="49">
        <v>39</v>
      </c>
      <c r="E42" s="50" t="str">
        <f>IF(AX$2=0,"",CONCATENATE("Período de ",TEXT(AX$2, "dd / mm / aaaa"),"  a  ",TEXT(AX$3, "dd / mm / aaaa")))</f>
        <v/>
      </c>
      <c r="F42" s="59"/>
      <c r="G42" s="59"/>
      <c r="H42" s="59"/>
      <c r="I42" s="54">
        <v>42</v>
      </c>
      <c r="J42" s="59">
        <f>HLOOKUP($J$1,$L$1:BN42,I42)</f>
        <v>2000</v>
      </c>
      <c r="K42" s="59">
        <f>HLOOKUP($K$1,$L$1:BN42,I42)</f>
        <v>2000</v>
      </c>
      <c r="L42" s="42"/>
      <c r="M42" s="119">
        <v>2000</v>
      </c>
      <c r="N42" s="132">
        <v>2000</v>
      </c>
      <c r="O42" s="132">
        <v>2000</v>
      </c>
      <c r="P42" s="132">
        <v>2000</v>
      </c>
      <c r="Q42" s="132">
        <v>2000</v>
      </c>
      <c r="R42" s="132">
        <v>2000</v>
      </c>
      <c r="S42" s="132">
        <v>2000</v>
      </c>
      <c r="T42" s="154">
        <v>2000</v>
      </c>
      <c r="U42" s="154">
        <v>2000</v>
      </c>
      <c r="V42" s="154">
        <v>2000</v>
      </c>
      <c r="W42" s="154">
        <v>2000</v>
      </c>
      <c r="X42" s="154">
        <v>2000</v>
      </c>
      <c r="Y42" s="154">
        <v>2000</v>
      </c>
      <c r="Z42" s="154">
        <v>200</v>
      </c>
      <c r="AA42" s="119">
        <v>2000</v>
      </c>
      <c r="AB42" s="154">
        <v>2000</v>
      </c>
      <c r="AC42" s="154">
        <v>2000</v>
      </c>
      <c r="AD42" s="154"/>
      <c r="AE42" s="154"/>
      <c r="AF42" s="119"/>
      <c r="AG42" s="146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P42" s="208">
        <f t="shared" si="9"/>
        <v>200</v>
      </c>
      <c r="BQ42" s="208">
        <f t="shared" si="10"/>
        <v>1894.1176470588234</v>
      </c>
      <c r="BR42" s="208">
        <f t="shared" si="11"/>
        <v>2000</v>
      </c>
      <c r="BS42" s="207" t="str">
        <f t="shared" si="12"/>
        <v/>
      </c>
    </row>
    <row r="43" spans="1:71" ht="14.25" thickTop="1" thickBot="1" x14ac:dyDescent="0.25">
      <c r="B43" s="15" t="s">
        <v>39</v>
      </c>
      <c r="C43" s="16" t="s">
        <v>22</v>
      </c>
      <c r="D43" s="49">
        <v>40</v>
      </c>
      <c r="E43" s="50" t="str">
        <f>IF(AY$2=0,"",CONCATENATE("Período de ",TEXT(AY$2, "dd / mm / aaaa"),"  a  ",TEXT(AY$3, "dd / mm / aaaa")))</f>
        <v/>
      </c>
      <c r="F43" s="59"/>
      <c r="G43" s="59"/>
      <c r="H43" s="59"/>
      <c r="I43" s="54">
        <v>43</v>
      </c>
      <c r="J43" s="59">
        <f>HLOOKUP($J$1,$L$1:BN43,I43)</f>
        <v>85</v>
      </c>
      <c r="K43" s="59">
        <f>HLOOKUP($K$1,$L$1:BN43,I43)</f>
        <v>85</v>
      </c>
      <c r="L43" s="42"/>
      <c r="M43" s="119">
        <v>85</v>
      </c>
      <c r="N43" s="132">
        <v>85</v>
      </c>
      <c r="O43" s="132">
        <v>85</v>
      </c>
      <c r="P43" s="132">
        <v>85</v>
      </c>
      <c r="Q43" s="132">
        <v>85</v>
      </c>
      <c r="R43" s="132">
        <v>85</v>
      </c>
      <c r="S43" s="132">
        <v>85</v>
      </c>
      <c r="T43" s="154">
        <v>85</v>
      </c>
      <c r="U43" s="154">
        <v>85</v>
      </c>
      <c r="V43" s="154">
        <v>85</v>
      </c>
      <c r="W43" s="154">
        <v>85</v>
      </c>
      <c r="X43" s="154">
        <v>85</v>
      </c>
      <c r="Y43" s="154">
        <v>85</v>
      </c>
      <c r="Z43" s="154">
        <v>85</v>
      </c>
      <c r="AA43" s="119">
        <v>85</v>
      </c>
      <c r="AB43" s="154">
        <v>85</v>
      </c>
      <c r="AC43" s="154">
        <v>85</v>
      </c>
      <c r="AD43" s="154"/>
      <c r="AE43" s="154"/>
      <c r="AF43" s="119"/>
      <c r="AG43" s="146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P43" s="208">
        <f t="shared" si="9"/>
        <v>85</v>
      </c>
      <c r="BQ43" s="208">
        <f t="shared" si="10"/>
        <v>85</v>
      </c>
      <c r="BR43" s="208">
        <f t="shared" si="11"/>
        <v>85</v>
      </c>
      <c r="BS43" s="207" t="str">
        <f t="shared" si="12"/>
        <v>Repetidos</v>
      </c>
    </row>
    <row r="44" spans="1:71" ht="14.25" thickTop="1" thickBot="1" x14ac:dyDescent="0.25">
      <c r="B44" s="15" t="s">
        <v>40</v>
      </c>
      <c r="C44" s="16" t="s">
        <v>22</v>
      </c>
      <c r="D44" s="49">
        <v>41</v>
      </c>
      <c r="E44" s="50" t="str">
        <f>IF(AZ$2=0,"",CONCATENATE("Período de ",TEXT(AZ$2, "dd / mm / aaaa"),"  a  ",TEXT(AZ$3, "dd / mm / aaaa")))</f>
        <v/>
      </c>
      <c r="F44" s="59"/>
      <c r="G44" s="59"/>
      <c r="H44" s="59"/>
      <c r="I44" s="54">
        <v>44</v>
      </c>
      <c r="J44" s="59">
        <f>HLOOKUP($J$1,$L$1:BN44,I44)</f>
        <v>100</v>
      </c>
      <c r="K44" s="59">
        <f>HLOOKUP($K$1,$L$1:BN44,I44)</f>
        <v>100</v>
      </c>
      <c r="L44" s="42"/>
      <c r="M44" s="119">
        <v>100</v>
      </c>
      <c r="N44" s="132">
        <v>100</v>
      </c>
      <c r="O44" s="132">
        <v>100</v>
      </c>
      <c r="P44" s="132">
        <v>100</v>
      </c>
      <c r="Q44" s="132">
        <v>100</v>
      </c>
      <c r="R44" s="132">
        <v>100</v>
      </c>
      <c r="S44" s="132">
        <v>100</v>
      </c>
      <c r="T44" s="154">
        <v>100</v>
      </c>
      <c r="U44" s="154">
        <v>100</v>
      </c>
      <c r="V44" s="154">
        <v>100</v>
      </c>
      <c r="W44" s="154">
        <v>100</v>
      </c>
      <c r="X44" s="154">
        <v>100</v>
      </c>
      <c r="Y44" s="154">
        <v>100</v>
      </c>
      <c r="Z44" s="154">
        <v>100</v>
      </c>
      <c r="AA44" s="119">
        <v>100</v>
      </c>
      <c r="AB44" s="154">
        <v>100</v>
      </c>
      <c r="AC44" s="154">
        <v>100</v>
      </c>
      <c r="AD44" s="154"/>
      <c r="AE44" s="154"/>
      <c r="AF44" s="119"/>
      <c r="AG44" s="146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P44" s="208">
        <f t="shared" si="9"/>
        <v>100</v>
      </c>
      <c r="BQ44" s="208">
        <f t="shared" si="10"/>
        <v>100</v>
      </c>
      <c r="BR44" s="208">
        <f t="shared" si="11"/>
        <v>100</v>
      </c>
      <c r="BS44" s="207" t="str">
        <f t="shared" si="12"/>
        <v>Repetidos</v>
      </c>
    </row>
    <row r="45" spans="1:71" ht="14.25" thickTop="1" thickBot="1" x14ac:dyDescent="0.25">
      <c r="B45" s="15" t="s">
        <v>41</v>
      </c>
      <c r="C45" s="16" t="s">
        <v>42</v>
      </c>
      <c r="D45" s="49">
        <v>42</v>
      </c>
      <c r="E45" s="50" t="str">
        <f>IF(BA$2=0,"",CONCATENATE("Período de ",TEXT(BA$2, "dd / mm / aaaa"),"  a  ",TEXT(BA$3, "dd / mm / aaaa")))</f>
        <v/>
      </c>
      <c r="F45" s="59"/>
      <c r="G45" s="59"/>
      <c r="H45" s="59"/>
      <c r="I45" s="54">
        <v>45</v>
      </c>
      <c r="J45" s="59">
        <f>HLOOKUP($J$1,$L$1:BN45,I45)</f>
        <v>8</v>
      </c>
      <c r="K45" s="59">
        <f>HLOOKUP($K$1,$L$1:BN45,I45)</f>
        <v>8</v>
      </c>
      <c r="L45" s="42"/>
      <c r="M45" s="119">
        <v>8</v>
      </c>
      <c r="N45" s="132">
        <v>8</v>
      </c>
      <c r="O45" s="132">
        <v>8</v>
      </c>
      <c r="P45" s="132">
        <v>8</v>
      </c>
      <c r="Q45" s="132">
        <v>8</v>
      </c>
      <c r="R45" s="132">
        <v>8</v>
      </c>
      <c r="S45" s="132">
        <v>8</v>
      </c>
      <c r="T45" s="155">
        <v>8</v>
      </c>
      <c r="U45" s="155">
        <v>8</v>
      </c>
      <c r="V45" s="155">
        <v>8</v>
      </c>
      <c r="W45" s="155">
        <v>8</v>
      </c>
      <c r="X45" s="155">
        <v>8</v>
      </c>
      <c r="Y45" s="155">
        <v>8</v>
      </c>
      <c r="Z45" s="155">
        <v>8</v>
      </c>
      <c r="AA45" s="119">
        <v>8</v>
      </c>
      <c r="AB45" s="155">
        <v>8</v>
      </c>
      <c r="AC45" s="155">
        <v>8</v>
      </c>
      <c r="AD45" s="155"/>
      <c r="AE45" s="155"/>
      <c r="AF45" s="119"/>
      <c r="AG45" s="146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P45" s="208">
        <f t="shared" si="9"/>
        <v>8</v>
      </c>
      <c r="BQ45" s="208">
        <f t="shared" si="10"/>
        <v>8</v>
      </c>
      <c r="BR45" s="208">
        <f t="shared" si="11"/>
        <v>8</v>
      </c>
      <c r="BS45" s="207" t="str">
        <f t="shared" si="12"/>
        <v>Repetidos</v>
      </c>
    </row>
    <row r="46" spans="1:71" ht="14.25" thickTop="1" thickBot="1" x14ac:dyDescent="0.25">
      <c r="A46" s="216" t="s">
        <v>53</v>
      </c>
      <c r="B46" s="20" t="s">
        <v>47</v>
      </c>
      <c r="C46" s="6"/>
      <c r="D46" s="56">
        <v>43</v>
      </c>
      <c r="E46" s="76" t="str">
        <f>IF(BB$2=0,"",CONCATENATE("Período de ",TEXT(BB$2, "dd / mm / aaaa"),"  a  ",TEXT(BB$3, "dd / mm / aaaa")))</f>
        <v/>
      </c>
      <c r="F46" s="69"/>
      <c r="G46" s="69"/>
      <c r="H46" s="69"/>
      <c r="I46" s="57"/>
      <c r="J46" s="121"/>
      <c r="K46" s="121"/>
      <c r="L46" s="44"/>
      <c r="M46" s="227" t="s">
        <v>115</v>
      </c>
      <c r="N46" s="127" t="str">
        <f>IF(SUM(M47:N54)=0,"",IF(AND(M47=N47,M48=N48,M49=N49,M50=N50,M51=N51,M52=N52,M53=N53,M54=N54),"Repetido",""))</f>
        <v>Repetido</v>
      </c>
      <c r="O46" s="127" t="str">
        <f t="shared" ref="O46:BL46" si="15">IF(SUM(N47:O54)=0,"",IF(AND(N47=O47,N48=O48,N49=O49,N50=O50,N51=O51,N52=O52,N53=O53,N54=O54),"Repetido",""))</f>
        <v/>
      </c>
      <c r="P46" s="127" t="str">
        <f t="shared" si="15"/>
        <v/>
      </c>
      <c r="Q46" s="127" t="str">
        <f t="shared" si="15"/>
        <v/>
      </c>
      <c r="R46" s="127" t="str">
        <f t="shared" si="15"/>
        <v/>
      </c>
      <c r="S46" s="127" t="str">
        <f t="shared" si="15"/>
        <v>Repetido</v>
      </c>
      <c r="T46" s="127" t="str">
        <f t="shared" si="15"/>
        <v/>
      </c>
      <c r="U46" s="127" t="str">
        <f t="shared" si="15"/>
        <v/>
      </c>
      <c r="V46" s="127" t="str">
        <f t="shared" si="15"/>
        <v>Repetido</v>
      </c>
      <c r="W46" s="127" t="str">
        <f t="shared" si="15"/>
        <v>Repetido</v>
      </c>
      <c r="X46" s="127" t="str">
        <f t="shared" si="15"/>
        <v/>
      </c>
      <c r="Y46" s="127" t="str">
        <f t="shared" si="15"/>
        <v/>
      </c>
      <c r="Z46" s="127" t="str">
        <f t="shared" si="15"/>
        <v/>
      </c>
      <c r="AA46" s="127" t="str">
        <f t="shared" si="15"/>
        <v/>
      </c>
      <c r="AB46" s="127" t="str">
        <f t="shared" si="15"/>
        <v>Repetido</v>
      </c>
      <c r="AC46" s="127" t="str">
        <f t="shared" si="15"/>
        <v/>
      </c>
      <c r="AD46" s="127" t="str">
        <f t="shared" si="15"/>
        <v/>
      </c>
      <c r="AE46" s="127" t="str">
        <f t="shared" si="15"/>
        <v/>
      </c>
      <c r="AF46" s="127" t="str">
        <f t="shared" si="15"/>
        <v/>
      </c>
      <c r="AG46" s="127" t="str">
        <f t="shared" si="15"/>
        <v/>
      </c>
      <c r="AH46" s="127" t="str">
        <f t="shared" si="15"/>
        <v/>
      </c>
      <c r="AI46" s="127" t="str">
        <f t="shared" si="15"/>
        <v/>
      </c>
      <c r="AJ46" s="127" t="str">
        <f t="shared" si="15"/>
        <v/>
      </c>
      <c r="AK46" s="127" t="str">
        <f t="shared" si="15"/>
        <v/>
      </c>
      <c r="AL46" s="127" t="str">
        <f t="shared" si="15"/>
        <v/>
      </c>
      <c r="AM46" s="127" t="str">
        <f t="shared" si="15"/>
        <v/>
      </c>
      <c r="AN46" s="127" t="str">
        <f t="shared" si="15"/>
        <v/>
      </c>
      <c r="AO46" s="127" t="str">
        <f t="shared" si="15"/>
        <v/>
      </c>
      <c r="AP46" s="127" t="str">
        <f t="shared" si="15"/>
        <v/>
      </c>
      <c r="AQ46" s="127" t="str">
        <f t="shared" si="15"/>
        <v/>
      </c>
      <c r="AR46" s="127" t="str">
        <f t="shared" si="15"/>
        <v/>
      </c>
      <c r="AS46" s="127" t="str">
        <f t="shared" si="15"/>
        <v/>
      </c>
      <c r="AT46" s="127" t="str">
        <f t="shared" si="15"/>
        <v/>
      </c>
      <c r="AU46" s="127" t="str">
        <f t="shared" si="15"/>
        <v/>
      </c>
      <c r="AV46" s="127" t="str">
        <f t="shared" si="15"/>
        <v/>
      </c>
      <c r="AW46" s="127" t="str">
        <f t="shared" si="15"/>
        <v/>
      </c>
      <c r="AX46" s="127" t="str">
        <f t="shared" si="15"/>
        <v/>
      </c>
      <c r="AY46" s="127" t="str">
        <f t="shared" si="15"/>
        <v/>
      </c>
      <c r="AZ46" s="127" t="str">
        <f t="shared" si="15"/>
        <v/>
      </c>
      <c r="BA46" s="127" t="str">
        <f t="shared" si="15"/>
        <v/>
      </c>
      <c r="BB46" s="127" t="str">
        <f t="shared" si="15"/>
        <v/>
      </c>
      <c r="BC46" s="127" t="str">
        <f t="shared" si="15"/>
        <v/>
      </c>
      <c r="BD46" s="127" t="str">
        <f t="shared" si="15"/>
        <v/>
      </c>
      <c r="BE46" s="127" t="str">
        <f t="shared" si="15"/>
        <v/>
      </c>
      <c r="BF46" s="127" t="str">
        <f t="shared" si="15"/>
        <v/>
      </c>
      <c r="BG46" s="127" t="str">
        <f t="shared" si="15"/>
        <v/>
      </c>
      <c r="BH46" s="127" t="str">
        <f t="shared" si="15"/>
        <v/>
      </c>
      <c r="BI46" s="127" t="str">
        <f t="shared" si="15"/>
        <v/>
      </c>
      <c r="BJ46" s="127" t="str">
        <f t="shared" si="15"/>
        <v/>
      </c>
      <c r="BK46" s="127" t="str">
        <f t="shared" si="15"/>
        <v/>
      </c>
      <c r="BL46" s="127" t="str">
        <f t="shared" si="15"/>
        <v/>
      </c>
      <c r="BM46" s="127" t="str">
        <f>IF(SUM(BL47:BM54)=0,"",IF(AND(BL47=BM47,BL48=BM48,BL49=BM49,BL50=BM50,BL51=BM51,BL52=BM52,BL53=BM53,BL54=BM54),"Repetido",""))</f>
        <v/>
      </c>
      <c r="BN46" s="127" t="str">
        <f>IF(SUM(BM47:BN54)=0,"",IF(AND(BM47=BN47,BM48=BN48,BM49=BN49,BM50=BN50,BM51=BN51,BM52=BN52,BM53=BN53,BM54=BN54),"Repetido",""))</f>
        <v/>
      </c>
      <c r="BP46" s="211"/>
      <c r="BQ46" s="211"/>
      <c r="BR46" s="211"/>
      <c r="BS46" s="207"/>
    </row>
    <row r="47" spans="1:71" ht="14.25" thickTop="1" thickBot="1" x14ac:dyDescent="0.25">
      <c r="B47" s="9" t="s">
        <v>21</v>
      </c>
      <c r="C47" s="10" t="s">
        <v>22</v>
      </c>
      <c r="D47" s="49">
        <v>44</v>
      </c>
      <c r="E47" s="50" t="str">
        <f>IF(BC$2=0,"",CONCATENATE("Período de ",TEXT(BC$2, "dd / mm / aaaa"),"  a  ",TEXT(BC$3, "dd / mm / aaaa")))</f>
        <v/>
      </c>
      <c r="F47" s="67"/>
      <c r="G47" s="67"/>
      <c r="H47" s="67"/>
      <c r="I47" s="54">
        <v>47</v>
      </c>
      <c r="J47" s="59" t="str">
        <f>HLOOKUP($J$1,$L$1:BN47,I47)</f>
        <v>xxx</v>
      </c>
      <c r="K47" s="59" t="str">
        <f>HLOOKUP($K$1,$L$1:BN47,I47)</f>
        <v>xxx</v>
      </c>
      <c r="L47" s="38"/>
      <c r="M47" s="131" t="s">
        <v>71</v>
      </c>
      <c r="N47" s="118" t="s">
        <v>71</v>
      </c>
      <c r="O47" s="118" t="s">
        <v>71</v>
      </c>
      <c r="P47" s="118" t="s">
        <v>71</v>
      </c>
      <c r="Q47" s="118" t="s">
        <v>71</v>
      </c>
      <c r="R47" s="118" t="s">
        <v>71</v>
      </c>
      <c r="S47" s="118" t="s">
        <v>71</v>
      </c>
      <c r="T47" s="118" t="s">
        <v>71</v>
      </c>
      <c r="U47" s="118" t="s">
        <v>71</v>
      </c>
      <c r="V47" s="118" t="s">
        <v>71</v>
      </c>
      <c r="W47" s="118" t="s">
        <v>71</v>
      </c>
      <c r="X47" s="118" t="s">
        <v>71</v>
      </c>
      <c r="Y47" s="118" t="s">
        <v>71</v>
      </c>
      <c r="Z47" s="118" t="s">
        <v>71</v>
      </c>
      <c r="AA47" s="118" t="s">
        <v>71</v>
      </c>
      <c r="AB47" s="118" t="s">
        <v>71</v>
      </c>
      <c r="AC47" s="118" t="s">
        <v>71</v>
      </c>
      <c r="AD47" s="118" t="s">
        <v>71</v>
      </c>
      <c r="AE47" s="141" t="s">
        <v>71</v>
      </c>
      <c r="AF47" s="118" t="s">
        <v>71</v>
      </c>
      <c r="AG47" s="118" t="s">
        <v>71</v>
      </c>
      <c r="AH47" s="118" t="s">
        <v>71</v>
      </c>
      <c r="AI47" s="118" t="s">
        <v>71</v>
      </c>
      <c r="AJ47" s="118" t="s">
        <v>71</v>
      </c>
      <c r="AK47" s="118" t="s">
        <v>71</v>
      </c>
      <c r="AL47" s="118" t="s">
        <v>71</v>
      </c>
      <c r="AM47" s="118" t="s">
        <v>71</v>
      </c>
      <c r="AN47" s="118" t="s">
        <v>71</v>
      </c>
      <c r="AO47" s="118" t="s">
        <v>71</v>
      </c>
      <c r="AP47" s="118" t="s">
        <v>71</v>
      </c>
      <c r="AQ47" s="118" t="s">
        <v>71</v>
      </c>
      <c r="AR47" s="118" t="s">
        <v>71</v>
      </c>
      <c r="AS47" s="118" t="s">
        <v>71</v>
      </c>
      <c r="AT47" s="118" t="s">
        <v>71</v>
      </c>
      <c r="AU47" s="118" t="s">
        <v>71</v>
      </c>
      <c r="AV47" s="118" t="s">
        <v>71</v>
      </c>
      <c r="AW47" s="118" t="s">
        <v>71</v>
      </c>
      <c r="AX47" s="118" t="s">
        <v>71</v>
      </c>
      <c r="AY47" s="118" t="s">
        <v>71</v>
      </c>
      <c r="AZ47" s="118" t="s">
        <v>71</v>
      </c>
      <c r="BA47" s="118" t="s">
        <v>71</v>
      </c>
      <c r="BB47" s="118" t="s">
        <v>71</v>
      </c>
      <c r="BC47" s="118" t="s">
        <v>71</v>
      </c>
      <c r="BD47" s="118" t="s">
        <v>71</v>
      </c>
      <c r="BE47" s="118" t="s">
        <v>71</v>
      </c>
      <c r="BF47" s="118" t="s">
        <v>71</v>
      </c>
      <c r="BG47" s="118" t="s">
        <v>71</v>
      </c>
      <c r="BH47" s="118" t="s">
        <v>71</v>
      </c>
      <c r="BI47" s="118" t="s">
        <v>71</v>
      </c>
      <c r="BJ47" s="118" t="s">
        <v>71</v>
      </c>
      <c r="BK47" s="118" t="s">
        <v>71</v>
      </c>
      <c r="BL47" s="118" t="s">
        <v>71</v>
      </c>
      <c r="BM47" s="118" t="s">
        <v>71</v>
      </c>
      <c r="BN47" s="118" t="s">
        <v>71</v>
      </c>
      <c r="BP47" s="213" t="str">
        <f t="shared" si="9"/>
        <v>xxx</v>
      </c>
      <c r="BQ47" s="213" t="str">
        <f t="shared" si="10"/>
        <v>xxx</v>
      </c>
      <c r="BR47" s="213" t="str">
        <f t="shared" si="11"/>
        <v>xxx</v>
      </c>
      <c r="BS47" s="207" t="str">
        <f t="shared" si="12"/>
        <v/>
      </c>
    </row>
    <row r="48" spans="1:71" ht="14.25" thickTop="1" thickBot="1" x14ac:dyDescent="0.25">
      <c r="B48" s="9" t="s">
        <v>23</v>
      </c>
      <c r="C48" s="10" t="s">
        <v>24</v>
      </c>
      <c r="D48" s="49">
        <v>45</v>
      </c>
      <c r="E48" s="50" t="str">
        <f>IF(BD$2=0,"",CONCATENATE("Período de ",TEXT(BD$2, "dd / mm / aaaa"),"  a  ",TEXT(BD$3, "dd / mm / aaaa")))</f>
        <v/>
      </c>
      <c r="F48" s="59"/>
      <c r="G48" s="59"/>
      <c r="H48" s="59"/>
      <c r="I48" s="54">
        <v>48</v>
      </c>
      <c r="J48" s="59" t="str">
        <f>HLOOKUP($J$1,$L$1:BN48,I48)</f>
        <v>SC</v>
      </c>
      <c r="K48" s="59" t="str">
        <f>HLOOKUP($K$1,$L$1:BN48,I48)</f>
        <v>SC</v>
      </c>
      <c r="L48" s="39"/>
      <c r="M48" s="119" t="s">
        <v>120</v>
      </c>
      <c r="N48" s="119" t="s">
        <v>120</v>
      </c>
      <c r="O48" s="119" t="s">
        <v>120</v>
      </c>
      <c r="P48" s="119" t="s">
        <v>120</v>
      </c>
      <c r="Q48" s="119" t="s">
        <v>120</v>
      </c>
      <c r="R48" s="119" t="s">
        <v>120</v>
      </c>
      <c r="S48" s="119" t="s">
        <v>120</v>
      </c>
      <c r="T48" s="119" t="s">
        <v>120</v>
      </c>
      <c r="U48" s="119" t="s">
        <v>120</v>
      </c>
      <c r="V48" s="119" t="s">
        <v>120</v>
      </c>
      <c r="W48" s="119" t="s">
        <v>120</v>
      </c>
      <c r="X48" s="119" t="s">
        <v>120</v>
      </c>
      <c r="Y48" s="119" t="s">
        <v>120</v>
      </c>
      <c r="Z48" s="119" t="s">
        <v>120</v>
      </c>
      <c r="AA48" s="119" t="s">
        <v>120</v>
      </c>
      <c r="AB48" s="119" t="s">
        <v>120</v>
      </c>
      <c r="AC48" s="119" t="s">
        <v>120</v>
      </c>
      <c r="AD48" s="119"/>
      <c r="AE48" s="135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P48" s="208">
        <f t="shared" si="9"/>
        <v>0</v>
      </c>
      <c r="BQ48" s="208" t="e">
        <f t="shared" si="10"/>
        <v>#DIV/0!</v>
      </c>
      <c r="BR48" s="208">
        <f t="shared" si="11"/>
        <v>0</v>
      </c>
      <c r="BS48" s="207" t="e">
        <f t="shared" si="12"/>
        <v>#DIV/0!</v>
      </c>
    </row>
    <row r="49" spans="2:71" ht="14.25" thickTop="1" thickBot="1" x14ac:dyDescent="0.25">
      <c r="B49" s="9" t="s">
        <v>25</v>
      </c>
      <c r="C49" s="10" t="s">
        <v>26</v>
      </c>
      <c r="D49" s="49">
        <v>46</v>
      </c>
      <c r="E49" s="50" t="str">
        <f>IF(BE$2=0,"",CONCATENATE("Período de ",TEXT(BE$2, "dd / mm / aaaa"),"  a  ",TEXT(BE$3, "dd / mm / aaaa")))</f>
        <v/>
      </c>
      <c r="F49" s="59"/>
      <c r="G49" s="59"/>
      <c r="H49" s="59"/>
      <c r="I49" s="54">
        <v>49</v>
      </c>
      <c r="J49" s="59" t="str">
        <f>HLOOKUP($J$1,$L$1:BN49,I49)</f>
        <v>xxx</v>
      </c>
      <c r="K49" s="59" t="str">
        <f>HLOOKUP($K$1,$L$1:BN49,I49)</f>
        <v>xxx</v>
      </c>
      <c r="L49" s="39"/>
      <c r="M49" s="131" t="s">
        <v>71</v>
      </c>
      <c r="N49" s="131" t="s">
        <v>71</v>
      </c>
      <c r="O49" s="131" t="s">
        <v>71</v>
      </c>
      <c r="P49" s="131" t="s">
        <v>71</v>
      </c>
      <c r="Q49" s="131" t="s">
        <v>71</v>
      </c>
      <c r="R49" s="131" t="s">
        <v>71</v>
      </c>
      <c r="S49" s="131" t="s">
        <v>71</v>
      </c>
      <c r="T49" s="131" t="s">
        <v>71</v>
      </c>
      <c r="U49" s="131" t="s">
        <v>71</v>
      </c>
      <c r="V49" s="131" t="s">
        <v>71</v>
      </c>
      <c r="W49" s="131" t="s">
        <v>71</v>
      </c>
      <c r="X49" s="131" t="s">
        <v>71</v>
      </c>
      <c r="Y49" s="131" t="s">
        <v>71</v>
      </c>
      <c r="Z49" s="131" t="s">
        <v>71</v>
      </c>
      <c r="AA49" s="131" t="s">
        <v>71</v>
      </c>
      <c r="AB49" s="131" t="s">
        <v>71</v>
      </c>
      <c r="AC49" s="131" t="s">
        <v>71</v>
      </c>
      <c r="AD49" s="131" t="s">
        <v>71</v>
      </c>
      <c r="AE49" s="131" t="s">
        <v>71</v>
      </c>
      <c r="AF49" s="131" t="s">
        <v>71</v>
      </c>
      <c r="AG49" s="131" t="s">
        <v>71</v>
      </c>
      <c r="AH49" s="131" t="s">
        <v>71</v>
      </c>
      <c r="AI49" s="131" t="s">
        <v>71</v>
      </c>
      <c r="AJ49" s="131" t="s">
        <v>71</v>
      </c>
      <c r="AK49" s="131" t="s">
        <v>71</v>
      </c>
      <c r="AL49" s="131" t="s">
        <v>71</v>
      </c>
      <c r="AM49" s="131" t="s">
        <v>71</v>
      </c>
      <c r="AN49" s="131" t="s">
        <v>71</v>
      </c>
      <c r="AO49" s="131" t="s">
        <v>71</v>
      </c>
      <c r="AP49" s="131" t="s">
        <v>71</v>
      </c>
      <c r="AQ49" s="131" t="s">
        <v>71</v>
      </c>
      <c r="AR49" s="131" t="s">
        <v>71</v>
      </c>
      <c r="AS49" s="131" t="s">
        <v>71</v>
      </c>
      <c r="AT49" s="131" t="s">
        <v>71</v>
      </c>
      <c r="AU49" s="131" t="s">
        <v>71</v>
      </c>
      <c r="AV49" s="131" t="s">
        <v>71</v>
      </c>
      <c r="AW49" s="131" t="s">
        <v>71</v>
      </c>
      <c r="AX49" s="131" t="s">
        <v>71</v>
      </c>
      <c r="AY49" s="131" t="s">
        <v>71</v>
      </c>
      <c r="AZ49" s="131" t="s">
        <v>71</v>
      </c>
      <c r="BA49" s="131" t="s">
        <v>71</v>
      </c>
      <c r="BB49" s="131" t="s">
        <v>71</v>
      </c>
      <c r="BC49" s="131" t="s">
        <v>71</v>
      </c>
      <c r="BD49" s="131" t="s">
        <v>71</v>
      </c>
      <c r="BE49" s="131" t="s">
        <v>71</v>
      </c>
      <c r="BF49" s="131" t="s">
        <v>71</v>
      </c>
      <c r="BG49" s="131" t="s">
        <v>71</v>
      </c>
      <c r="BH49" s="131" t="s">
        <v>71</v>
      </c>
      <c r="BI49" s="131" t="s">
        <v>71</v>
      </c>
      <c r="BJ49" s="131" t="s">
        <v>71</v>
      </c>
      <c r="BK49" s="131" t="s">
        <v>71</v>
      </c>
      <c r="BL49" s="131" t="s">
        <v>71</v>
      </c>
      <c r="BM49" s="131" t="s">
        <v>71</v>
      </c>
      <c r="BN49" s="131" t="s">
        <v>71</v>
      </c>
      <c r="BP49" s="213" t="str">
        <f t="shared" si="9"/>
        <v>xxx</v>
      </c>
      <c r="BQ49" s="213" t="str">
        <f t="shared" si="10"/>
        <v>xxx</v>
      </c>
      <c r="BR49" s="213" t="str">
        <f t="shared" si="11"/>
        <v>xxx</v>
      </c>
      <c r="BS49" s="207" t="str">
        <f t="shared" si="12"/>
        <v/>
      </c>
    </row>
    <row r="50" spans="2:71" ht="14.25" thickTop="1" thickBot="1" x14ac:dyDescent="0.25">
      <c r="B50" s="9" t="s">
        <v>27</v>
      </c>
      <c r="C50" s="10" t="s">
        <v>28</v>
      </c>
      <c r="D50" s="49">
        <v>47</v>
      </c>
      <c r="E50" s="50" t="str">
        <f>IF(BF$2=0,"",CONCATENATE("Período de ",TEXT(BF$2, "dd / mm / aaaa"),"  a  ",TEXT(BF$3, "dd / mm / aaaa")))</f>
        <v/>
      </c>
      <c r="F50" s="59"/>
      <c r="G50" s="59"/>
      <c r="H50" s="59"/>
      <c r="I50" s="54">
        <v>50</v>
      </c>
      <c r="J50" s="59" t="str">
        <f>HLOOKUP($J$1,$L$1:BN50,I50)</f>
        <v>xxx</v>
      </c>
      <c r="K50" s="59" t="str">
        <f>HLOOKUP($K$1,$L$1:BN50,I50)</f>
        <v>xxx</v>
      </c>
      <c r="L50" s="39"/>
      <c r="M50" s="131" t="s">
        <v>71</v>
      </c>
      <c r="N50" s="118" t="s">
        <v>71</v>
      </c>
      <c r="O50" s="118" t="s">
        <v>71</v>
      </c>
      <c r="P50" s="118" t="s">
        <v>71</v>
      </c>
      <c r="Q50" s="118" t="s">
        <v>71</v>
      </c>
      <c r="R50" s="118" t="s">
        <v>71</v>
      </c>
      <c r="S50" s="118" t="s">
        <v>71</v>
      </c>
      <c r="T50" s="118" t="s">
        <v>71</v>
      </c>
      <c r="U50" s="118" t="s">
        <v>71</v>
      </c>
      <c r="V50" s="118" t="s">
        <v>71</v>
      </c>
      <c r="W50" s="118" t="s">
        <v>71</v>
      </c>
      <c r="X50" s="118" t="s">
        <v>71</v>
      </c>
      <c r="Y50" s="118" t="s">
        <v>71</v>
      </c>
      <c r="Z50" s="118" t="s">
        <v>71</v>
      </c>
      <c r="AA50" s="118" t="s">
        <v>71</v>
      </c>
      <c r="AB50" s="118" t="s">
        <v>71</v>
      </c>
      <c r="AC50" s="118" t="s">
        <v>71</v>
      </c>
      <c r="AD50" s="118" t="s">
        <v>71</v>
      </c>
      <c r="AE50" s="140" t="s">
        <v>71</v>
      </c>
      <c r="AF50" s="118" t="s">
        <v>71</v>
      </c>
      <c r="AG50" s="118" t="s">
        <v>71</v>
      </c>
      <c r="AH50" s="118" t="s">
        <v>71</v>
      </c>
      <c r="AI50" s="118" t="s">
        <v>71</v>
      </c>
      <c r="AJ50" s="118" t="s">
        <v>71</v>
      </c>
      <c r="AK50" s="118" t="s">
        <v>71</v>
      </c>
      <c r="AL50" s="118" t="s">
        <v>71</v>
      </c>
      <c r="AM50" s="118" t="s">
        <v>71</v>
      </c>
      <c r="AN50" s="118" t="s">
        <v>71</v>
      </c>
      <c r="AO50" s="118" t="s">
        <v>71</v>
      </c>
      <c r="AP50" s="118" t="s">
        <v>71</v>
      </c>
      <c r="AQ50" s="118" t="s">
        <v>71</v>
      </c>
      <c r="AR50" s="118" t="s">
        <v>71</v>
      </c>
      <c r="AS50" s="118" t="s">
        <v>71</v>
      </c>
      <c r="AT50" s="118" t="s">
        <v>71</v>
      </c>
      <c r="AU50" s="118" t="s">
        <v>71</v>
      </c>
      <c r="AV50" s="118" t="s">
        <v>71</v>
      </c>
      <c r="AW50" s="118" t="s">
        <v>71</v>
      </c>
      <c r="AX50" s="118" t="s">
        <v>71</v>
      </c>
      <c r="AY50" s="118" t="s">
        <v>71</v>
      </c>
      <c r="AZ50" s="118" t="s">
        <v>71</v>
      </c>
      <c r="BA50" s="118" t="s">
        <v>71</v>
      </c>
      <c r="BB50" s="118" t="s">
        <v>71</v>
      </c>
      <c r="BC50" s="118" t="s">
        <v>71</v>
      </c>
      <c r="BD50" s="118" t="s">
        <v>71</v>
      </c>
      <c r="BE50" s="118" t="s">
        <v>71</v>
      </c>
      <c r="BF50" s="118" t="s">
        <v>71</v>
      </c>
      <c r="BG50" s="118" t="s">
        <v>71</v>
      </c>
      <c r="BH50" s="118" t="s">
        <v>71</v>
      </c>
      <c r="BI50" s="118" t="s">
        <v>71</v>
      </c>
      <c r="BJ50" s="118" t="s">
        <v>71</v>
      </c>
      <c r="BK50" s="118" t="s">
        <v>71</v>
      </c>
      <c r="BL50" s="118" t="s">
        <v>71</v>
      </c>
      <c r="BM50" s="118" t="s">
        <v>71</v>
      </c>
      <c r="BN50" s="118" t="s">
        <v>71</v>
      </c>
      <c r="BP50" s="213" t="str">
        <f t="shared" si="9"/>
        <v>xxx</v>
      </c>
      <c r="BQ50" s="213" t="str">
        <f t="shared" si="10"/>
        <v>xxx</v>
      </c>
      <c r="BR50" s="213" t="str">
        <f t="shared" si="11"/>
        <v>xxx</v>
      </c>
      <c r="BS50" s="207" t="str">
        <f t="shared" si="12"/>
        <v/>
      </c>
    </row>
    <row r="51" spans="2:71" ht="14.25" thickTop="1" thickBot="1" x14ac:dyDescent="0.25">
      <c r="B51" s="9" t="s">
        <v>87</v>
      </c>
      <c r="C51" s="10" t="s">
        <v>26</v>
      </c>
      <c r="D51" s="49">
        <v>48</v>
      </c>
      <c r="E51" s="50" t="str">
        <f>IF(BG$2=0,"",CONCATENATE("Período de ",TEXT(BG$2, "dd / mm / aaaa"),"  a  ",TEXT(BG$3, "dd / mm / aaaa")))</f>
        <v/>
      </c>
      <c r="F51" s="59"/>
      <c r="G51" s="59"/>
      <c r="H51" s="59"/>
      <c r="I51" s="54">
        <v>51</v>
      </c>
      <c r="J51" s="59">
        <f>HLOOKUP($J$1,$L$1:BN51,I51)</f>
        <v>165</v>
      </c>
      <c r="K51" s="59">
        <f>HLOOKUP($K$1,$L$1:BN51,I51)</f>
        <v>255</v>
      </c>
      <c r="L51" s="39"/>
      <c r="M51" s="119">
        <v>138</v>
      </c>
      <c r="N51" s="119">
        <v>138</v>
      </c>
      <c r="O51" s="119">
        <v>190</v>
      </c>
      <c r="P51" s="119">
        <v>245</v>
      </c>
      <c r="Q51" s="119">
        <v>285</v>
      </c>
      <c r="R51" s="119">
        <v>410</v>
      </c>
      <c r="S51" s="119">
        <v>410</v>
      </c>
      <c r="T51" s="119">
        <v>356.67</v>
      </c>
      <c r="U51" s="119">
        <v>315</v>
      </c>
      <c r="V51" s="119">
        <v>315</v>
      </c>
      <c r="W51" s="119">
        <v>315</v>
      </c>
      <c r="X51" s="119">
        <v>333.33</v>
      </c>
      <c r="Y51" s="119">
        <v>230</v>
      </c>
      <c r="Z51" s="119">
        <v>227.5</v>
      </c>
      <c r="AA51" s="119">
        <v>165</v>
      </c>
      <c r="AB51" s="119">
        <v>165</v>
      </c>
      <c r="AC51" s="119">
        <v>255</v>
      </c>
      <c r="AD51" s="119"/>
      <c r="AE51" s="135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P51" s="208">
        <f t="shared" si="9"/>
        <v>138</v>
      </c>
      <c r="BQ51" s="208">
        <f t="shared" si="10"/>
        <v>264.3235294117647</v>
      </c>
      <c r="BR51" s="208">
        <f t="shared" si="11"/>
        <v>410</v>
      </c>
      <c r="BS51" s="207" t="str">
        <f t="shared" si="12"/>
        <v/>
      </c>
    </row>
    <row r="52" spans="2:71" ht="14.25" thickTop="1" thickBot="1" x14ac:dyDescent="0.25">
      <c r="B52" s="9" t="s">
        <v>30</v>
      </c>
      <c r="C52" s="10" t="s">
        <v>26</v>
      </c>
      <c r="D52" s="49">
        <v>49</v>
      </c>
      <c r="E52" s="50" t="str">
        <f>IF(BH$2=0,"",CONCATENATE("Período de ",TEXT(BH$2, "dd / mm / aaaa"),"  a  ",TEXT(BH$3, "dd / mm / aaaa")))</f>
        <v/>
      </c>
      <c r="F52" s="59"/>
      <c r="G52" s="59"/>
      <c r="H52" s="59"/>
      <c r="I52" s="54">
        <v>52</v>
      </c>
      <c r="J52" s="59">
        <f>HLOOKUP($J$1,$L$1:BN52,I52)</f>
        <v>29</v>
      </c>
      <c r="K52" s="59">
        <f>HLOOKUP($K$1,$L$1:BN52,I52)</f>
        <v>32</v>
      </c>
      <c r="L52" s="39"/>
      <c r="M52" s="119">
        <v>29.67</v>
      </c>
      <c r="N52" s="119">
        <v>29.67</v>
      </c>
      <c r="O52" s="119">
        <v>29.5</v>
      </c>
      <c r="P52" s="119">
        <v>30</v>
      </c>
      <c r="Q52" s="119">
        <v>30.5</v>
      </c>
      <c r="R52" s="119">
        <v>32.5</v>
      </c>
      <c r="S52" s="119">
        <v>32.5</v>
      </c>
      <c r="T52" s="119">
        <v>34</v>
      </c>
      <c r="U52" s="119">
        <v>33.5</v>
      </c>
      <c r="V52" s="119">
        <v>33.5</v>
      </c>
      <c r="W52" s="119">
        <v>33.5</v>
      </c>
      <c r="X52" s="119">
        <v>34</v>
      </c>
      <c r="Y52" s="119">
        <v>34.5</v>
      </c>
      <c r="Z52" s="119">
        <v>31.5</v>
      </c>
      <c r="AA52" s="119">
        <v>29</v>
      </c>
      <c r="AB52" s="119">
        <v>29</v>
      </c>
      <c r="AC52" s="119">
        <v>32</v>
      </c>
      <c r="AD52" s="119"/>
      <c r="AE52" s="135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P52" s="208">
        <f t="shared" si="9"/>
        <v>29</v>
      </c>
      <c r="BQ52" s="208">
        <f t="shared" si="10"/>
        <v>31.696470588235297</v>
      </c>
      <c r="BR52" s="208">
        <f t="shared" si="11"/>
        <v>34.5</v>
      </c>
      <c r="BS52" s="207" t="str">
        <f t="shared" si="12"/>
        <v/>
      </c>
    </row>
    <row r="53" spans="2:71" ht="14.25" thickTop="1" thickBot="1" x14ac:dyDescent="0.25">
      <c r="B53" s="9" t="s">
        <v>31</v>
      </c>
      <c r="C53" s="10" t="s">
        <v>26</v>
      </c>
      <c r="D53" s="49">
        <v>50</v>
      </c>
      <c r="E53" s="50" t="str">
        <f>IF(BI$2=0,"",CONCATENATE("Período de ",TEXT(BI$2, "dd / mm / aaaa"),"  a  ",TEXT(BI$3, "dd / mm / aaaa")))</f>
        <v/>
      </c>
      <c r="F53" s="59"/>
      <c r="G53" s="59"/>
      <c r="H53" s="59"/>
      <c r="I53" s="54">
        <v>53</v>
      </c>
      <c r="J53" s="59">
        <f>HLOOKUP($J$1,$L$1:BN53,I53)</f>
        <v>67.5</v>
      </c>
      <c r="K53" s="59">
        <f>HLOOKUP($K$1,$L$1:BN53,I53)</f>
        <v>66.5</v>
      </c>
      <c r="L53" s="39"/>
      <c r="M53" s="119" t="s">
        <v>120</v>
      </c>
      <c r="N53" s="119" t="s">
        <v>120</v>
      </c>
      <c r="O53" s="119">
        <v>63.5</v>
      </c>
      <c r="P53" s="119">
        <v>65.5</v>
      </c>
      <c r="Q53" s="119">
        <v>65.5</v>
      </c>
      <c r="R53" s="119">
        <v>67.5</v>
      </c>
      <c r="S53" s="119">
        <v>67.5</v>
      </c>
      <c r="T53" s="119">
        <v>67.5</v>
      </c>
      <c r="U53" s="119">
        <v>67.5</v>
      </c>
      <c r="V53" s="119">
        <v>67.5</v>
      </c>
      <c r="W53" s="119">
        <v>67.5</v>
      </c>
      <c r="X53" s="119">
        <v>68.5</v>
      </c>
      <c r="Y53" s="119">
        <v>68</v>
      </c>
      <c r="Z53" s="119">
        <v>69</v>
      </c>
      <c r="AA53" s="119">
        <v>67.5</v>
      </c>
      <c r="AB53" s="119">
        <v>67.5</v>
      </c>
      <c r="AC53" s="119">
        <v>66.5</v>
      </c>
      <c r="AD53" s="119"/>
      <c r="AE53" s="135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P53" s="208">
        <f t="shared" si="9"/>
        <v>63.5</v>
      </c>
      <c r="BQ53" s="208">
        <f t="shared" si="10"/>
        <v>67.099999999999994</v>
      </c>
      <c r="BR53" s="208">
        <f t="shared" si="11"/>
        <v>69</v>
      </c>
      <c r="BS53" s="207" t="str">
        <f t="shared" si="12"/>
        <v/>
      </c>
    </row>
    <row r="54" spans="2:71" ht="14.25" thickTop="1" thickBot="1" x14ac:dyDescent="0.25">
      <c r="B54" s="9" t="s">
        <v>32</v>
      </c>
      <c r="C54" s="10" t="s">
        <v>28</v>
      </c>
      <c r="D54" s="49">
        <v>51</v>
      </c>
      <c r="E54" s="50" t="str">
        <f>IF(BJ$2=0,"",CONCATENATE("Período de ",TEXT(BJ$2, "dd / mm / aaaa"),"  a  ",TEXT(BJ$3, "dd / mm / aaaa")))</f>
        <v/>
      </c>
      <c r="F54" s="59"/>
      <c r="G54" s="59"/>
      <c r="H54" s="59"/>
      <c r="I54" s="54">
        <v>54</v>
      </c>
      <c r="J54" s="59" t="str">
        <f>HLOOKUP($J$1,$L$1:BN54,I54)</f>
        <v>xxx</v>
      </c>
      <c r="K54" s="59" t="str">
        <f>HLOOKUP($K$1,$L$1:BN54,I54)</f>
        <v>xxx</v>
      </c>
      <c r="L54" s="40"/>
      <c r="M54" s="131" t="s">
        <v>71</v>
      </c>
      <c r="N54" s="118" t="s">
        <v>71</v>
      </c>
      <c r="O54" s="118" t="s">
        <v>71</v>
      </c>
      <c r="P54" s="118" t="s">
        <v>71</v>
      </c>
      <c r="Q54" s="118" t="s">
        <v>71</v>
      </c>
      <c r="R54" s="118" t="s">
        <v>71</v>
      </c>
      <c r="S54" s="118" t="s">
        <v>71</v>
      </c>
      <c r="T54" s="118" t="s">
        <v>71</v>
      </c>
      <c r="U54" s="118" t="s">
        <v>71</v>
      </c>
      <c r="V54" s="118" t="s">
        <v>71</v>
      </c>
      <c r="W54" s="118" t="s">
        <v>71</v>
      </c>
      <c r="X54" s="118" t="s">
        <v>71</v>
      </c>
      <c r="Y54" s="118" t="s">
        <v>71</v>
      </c>
      <c r="Z54" s="118" t="s">
        <v>71</v>
      </c>
      <c r="AA54" s="118" t="s">
        <v>71</v>
      </c>
      <c r="AB54" s="118" t="s">
        <v>71</v>
      </c>
      <c r="AC54" s="118" t="s">
        <v>71</v>
      </c>
      <c r="AD54" s="118" t="s">
        <v>71</v>
      </c>
      <c r="AE54" s="142" t="s">
        <v>71</v>
      </c>
      <c r="AF54" s="118" t="s">
        <v>71</v>
      </c>
      <c r="AG54" s="118" t="s">
        <v>71</v>
      </c>
      <c r="AH54" s="118" t="s">
        <v>71</v>
      </c>
      <c r="AI54" s="118" t="s">
        <v>71</v>
      </c>
      <c r="AJ54" s="118" t="s">
        <v>71</v>
      </c>
      <c r="AK54" s="118" t="s">
        <v>71</v>
      </c>
      <c r="AL54" s="118" t="s">
        <v>71</v>
      </c>
      <c r="AM54" s="118" t="s">
        <v>71</v>
      </c>
      <c r="AN54" s="118" t="s">
        <v>71</v>
      </c>
      <c r="AO54" s="118" t="s">
        <v>71</v>
      </c>
      <c r="AP54" s="118" t="s">
        <v>71</v>
      </c>
      <c r="AQ54" s="118" t="s">
        <v>71</v>
      </c>
      <c r="AR54" s="118" t="s">
        <v>71</v>
      </c>
      <c r="AS54" s="118" t="s">
        <v>71</v>
      </c>
      <c r="AT54" s="118" t="s">
        <v>71</v>
      </c>
      <c r="AU54" s="118" t="s">
        <v>71</v>
      </c>
      <c r="AV54" s="118" t="s">
        <v>71</v>
      </c>
      <c r="AW54" s="118" t="s">
        <v>71</v>
      </c>
      <c r="AX54" s="118" t="s">
        <v>71</v>
      </c>
      <c r="AY54" s="118" t="s">
        <v>71</v>
      </c>
      <c r="AZ54" s="118" t="s">
        <v>71</v>
      </c>
      <c r="BA54" s="118" t="s">
        <v>71</v>
      </c>
      <c r="BB54" s="118" t="s">
        <v>71</v>
      </c>
      <c r="BC54" s="118" t="s">
        <v>71</v>
      </c>
      <c r="BD54" s="118" t="s">
        <v>71</v>
      </c>
      <c r="BE54" s="118" t="s">
        <v>71</v>
      </c>
      <c r="BF54" s="118" t="s">
        <v>71</v>
      </c>
      <c r="BG54" s="118" t="s">
        <v>71</v>
      </c>
      <c r="BH54" s="118" t="s">
        <v>71</v>
      </c>
      <c r="BI54" s="118" t="s">
        <v>71</v>
      </c>
      <c r="BJ54" s="118" t="s">
        <v>71</v>
      </c>
      <c r="BK54" s="118" t="s">
        <v>71</v>
      </c>
      <c r="BL54" s="118" t="s">
        <v>71</v>
      </c>
      <c r="BM54" s="118" t="s">
        <v>71</v>
      </c>
      <c r="BN54" s="118" t="s">
        <v>71</v>
      </c>
      <c r="BP54" s="213" t="str">
        <f t="shared" si="9"/>
        <v>xxx</v>
      </c>
      <c r="BQ54" s="213" t="str">
        <f t="shared" si="10"/>
        <v>xxx</v>
      </c>
      <c r="BR54" s="213" t="str">
        <f t="shared" si="11"/>
        <v>xxx</v>
      </c>
      <c r="BS54" s="207" t="str">
        <f t="shared" si="12"/>
        <v/>
      </c>
    </row>
    <row r="55" spans="2:71" ht="14.25" thickTop="1" thickBot="1" x14ac:dyDescent="0.25">
      <c r="B55" s="20" t="s">
        <v>48</v>
      </c>
      <c r="C55" s="6"/>
      <c r="D55" s="56">
        <v>52</v>
      </c>
      <c r="E55" s="76" t="str">
        <f>IF(BK$2=0,"",CONCATENATE("Período de ",TEXT(BK$2, "dd / mm / aaaa"),"  a  ",TEXT(BK$3, "dd / mm / aaaa")))</f>
        <v/>
      </c>
      <c r="F55" s="69"/>
      <c r="G55" s="69"/>
      <c r="H55" s="69"/>
      <c r="I55" s="57"/>
      <c r="J55" s="121"/>
      <c r="K55" s="121"/>
      <c r="L55" s="44"/>
      <c r="M55" s="227" t="s">
        <v>115</v>
      </c>
      <c r="N55" s="127" t="str">
        <f>IF(SUM(M56:N66)=0,"",IF(AND(M56=N56,M57=N57,M58=N58,M59=N59,M60=N60,M61=N61,M62=N62,M63=N63,M64=N64,M65=N65,M66=N66),"Repetido",""))</f>
        <v>Repetido</v>
      </c>
      <c r="O55" s="127" t="str">
        <f t="shared" ref="O55:BL55" si="16">IF(SUM(N56:O66)=0,"",IF(AND(N56=O56,N57=O57,N58=O58,N59=O59,N60=O60,N61=O61,N62=O62,N63=O63,N64=O64,N65=O65,N66=O66),"Repetido",""))</f>
        <v/>
      </c>
      <c r="P55" s="127" t="str">
        <f t="shared" si="16"/>
        <v>Repetido</v>
      </c>
      <c r="Q55" s="127" t="str">
        <f t="shared" si="16"/>
        <v/>
      </c>
      <c r="R55" s="127" t="str">
        <f t="shared" si="16"/>
        <v/>
      </c>
      <c r="S55" s="127" t="str">
        <f t="shared" si="16"/>
        <v>Repetido</v>
      </c>
      <c r="T55" s="127" t="str">
        <f t="shared" si="16"/>
        <v/>
      </c>
      <c r="U55" s="127" t="str">
        <f t="shared" si="16"/>
        <v>Repetido</v>
      </c>
      <c r="V55" s="127" t="str">
        <f t="shared" si="16"/>
        <v>Repetido</v>
      </c>
      <c r="W55" s="127" t="str">
        <f t="shared" si="16"/>
        <v>Repetido</v>
      </c>
      <c r="X55" s="127" t="str">
        <f t="shared" si="16"/>
        <v/>
      </c>
      <c r="Y55" s="127" t="str">
        <f t="shared" si="16"/>
        <v/>
      </c>
      <c r="Z55" s="127" t="str">
        <f t="shared" si="16"/>
        <v>Repetido</v>
      </c>
      <c r="AA55" s="127" t="str">
        <f t="shared" si="16"/>
        <v>Repetido</v>
      </c>
      <c r="AB55" s="127" t="str">
        <f t="shared" si="16"/>
        <v>Repetido</v>
      </c>
      <c r="AC55" s="127" t="str">
        <f t="shared" si="16"/>
        <v/>
      </c>
      <c r="AD55" s="127" t="str">
        <f t="shared" si="16"/>
        <v/>
      </c>
      <c r="AE55" s="127" t="str">
        <f t="shared" si="16"/>
        <v/>
      </c>
      <c r="AF55" s="127" t="str">
        <f t="shared" si="16"/>
        <v/>
      </c>
      <c r="AG55" s="127" t="str">
        <f t="shared" si="16"/>
        <v/>
      </c>
      <c r="AH55" s="127" t="str">
        <f t="shared" si="16"/>
        <v/>
      </c>
      <c r="AI55" s="127" t="str">
        <f t="shared" si="16"/>
        <v/>
      </c>
      <c r="AJ55" s="127" t="str">
        <f t="shared" si="16"/>
        <v/>
      </c>
      <c r="AK55" s="127" t="str">
        <f t="shared" si="16"/>
        <v/>
      </c>
      <c r="AL55" s="127" t="str">
        <f t="shared" si="16"/>
        <v/>
      </c>
      <c r="AM55" s="127" t="str">
        <f t="shared" si="16"/>
        <v/>
      </c>
      <c r="AN55" s="127" t="str">
        <f t="shared" si="16"/>
        <v/>
      </c>
      <c r="AO55" s="127" t="str">
        <f t="shared" si="16"/>
        <v/>
      </c>
      <c r="AP55" s="127" t="str">
        <f t="shared" si="16"/>
        <v/>
      </c>
      <c r="AQ55" s="127" t="str">
        <f t="shared" si="16"/>
        <v/>
      </c>
      <c r="AR55" s="127" t="str">
        <f t="shared" si="16"/>
        <v/>
      </c>
      <c r="AS55" s="127" t="str">
        <f t="shared" si="16"/>
        <v/>
      </c>
      <c r="AT55" s="127" t="str">
        <f t="shared" si="16"/>
        <v/>
      </c>
      <c r="AU55" s="127" t="str">
        <f t="shared" si="16"/>
        <v/>
      </c>
      <c r="AV55" s="127" t="str">
        <f t="shared" si="16"/>
        <v/>
      </c>
      <c r="AW55" s="127" t="str">
        <f t="shared" si="16"/>
        <v/>
      </c>
      <c r="AX55" s="127" t="str">
        <f t="shared" si="16"/>
        <v/>
      </c>
      <c r="AY55" s="127" t="str">
        <f t="shared" si="16"/>
        <v/>
      </c>
      <c r="AZ55" s="127" t="str">
        <f t="shared" si="16"/>
        <v/>
      </c>
      <c r="BA55" s="127" t="str">
        <f t="shared" si="16"/>
        <v/>
      </c>
      <c r="BB55" s="127" t="str">
        <f t="shared" si="16"/>
        <v/>
      </c>
      <c r="BC55" s="127" t="str">
        <f t="shared" si="16"/>
        <v/>
      </c>
      <c r="BD55" s="127" t="str">
        <f t="shared" si="16"/>
        <v/>
      </c>
      <c r="BE55" s="127" t="str">
        <f t="shared" si="16"/>
        <v/>
      </c>
      <c r="BF55" s="127" t="str">
        <f t="shared" si="16"/>
        <v/>
      </c>
      <c r="BG55" s="127" t="str">
        <f t="shared" si="16"/>
        <v/>
      </c>
      <c r="BH55" s="127" t="str">
        <f t="shared" si="16"/>
        <v/>
      </c>
      <c r="BI55" s="127" t="str">
        <f t="shared" si="16"/>
        <v/>
      </c>
      <c r="BJ55" s="127" t="str">
        <f t="shared" si="16"/>
        <v/>
      </c>
      <c r="BK55" s="127" t="str">
        <f t="shared" si="16"/>
        <v/>
      </c>
      <c r="BL55" s="127" t="str">
        <f t="shared" si="16"/>
        <v/>
      </c>
      <c r="BM55" s="127" t="str">
        <f>IF(SUM(BL56:BM66)=0,"",IF(AND(BL56=BM56,BL57=BM57,BL58=BM58,BL59=BM59,BL60=BM60,BL61=BM61,BL62=BM62,BL63=BM63,BL64=BM64,BL65=BM65,BL66=BM66),"Repetido",""))</f>
        <v/>
      </c>
      <c r="BN55" s="127" t="str">
        <f>IF(SUM(BM56:BN66)=0,"",IF(AND(BM56=BN56,BM57=BN57,BM58=BN58,BM59=BN59,BM60=BN60,BM61=BN61,BM62=BN62,BM63=BN63,BM64=BN64,BM65=BN65,BM66=BN66),"Repetido",""))</f>
        <v/>
      </c>
      <c r="BP55" s="211"/>
      <c r="BQ55" s="211"/>
      <c r="BR55" s="211"/>
      <c r="BS55" s="207"/>
    </row>
    <row r="56" spans="2:71" ht="14.25" thickTop="1" thickBot="1" x14ac:dyDescent="0.25">
      <c r="B56" s="15" t="s">
        <v>34</v>
      </c>
      <c r="C56" s="16" t="s">
        <v>22</v>
      </c>
      <c r="D56" s="49">
        <v>53</v>
      </c>
      <c r="E56" s="50" t="str">
        <f>IF(BL$2=0,"",CONCATENATE("Período de ",TEXT(BL$2, "dd / mm / aaaa"),"  a  ",TEXT(BL$3, "dd / mm / aaaa")))</f>
        <v/>
      </c>
      <c r="F56" s="67"/>
      <c r="G56" s="67"/>
      <c r="H56" s="67"/>
      <c r="I56" s="54">
        <v>56</v>
      </c>
      <c r="J56" s="59" t="str">
        <f>HLOOKUP($J$1,$L$1:BN56,I56)</f>
        <v>SC</v>
      </c>
      <c r="K56" s="59">
        <f>HLOOKUP($K$1,$L$1:BN56,I56)</f>
        <v>145</v>
      </c>
      <c r="L56" s="41"/>
      <c r="M56" s="119">
        <v>139</v>
      </c>
      <c r="N56" s="119">
        <v>139</v>
      </c>
      <c r="O56" s="119">
        <v>142</v>
      </c>
      <c r="P56" s="119">
        <v>142</v>
      </c>
      <c r="Q56" s="119">
        <v>143</v>
      </c>
      <c r="R56" s="119">
        <v>140</v>
      </c>
      <c r="S56" s="119">
        <v>140</v>
      </c>
      <c r="T56" s="143">
        <v>142</v>
      </c>
      <c r="U56" s="153">
        <v>142</v>
      </c>
      <c r="V56" s="153">
        <v>142</v>
      </c>
      <c r="W56" s="153">
        <v>142</v>
      </c>
      <c r="X56" s="153" t="s">
        <v>120</v>
      </c>
      <c r="Y56" s="153" t="s">
        <v>120</v>
      </c>
      <c r="Z56" s="153" t="s">
        <v>120</v>
      </c>
      <c r="AA56" s="143" t="s">
        <v>120</v>
      </c>
      <c r="AB56" s="153" t="s">
        <v>120</v>
      </c>
      <c r="AC56" s="153">
        <v>145</v>
      </c>
      <c r="AD56" s="143"/>
      <c r="AE56" s="153"/>
      <c r="AF56" s="143"/>
      <c r="AG56" s="153"/>
      <c r="AH56" s="143"/>
      <c r="AI56" s="143"/>
      <c r="AJ56" s="143"/>
      <c r="AK56" s="143"/>
      <c r="AL56" s="143"/>
      <c r="AM56" s="143"/>
      <c r="AN56" s="143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P56" s="208">
        <f t="shared" si="9"/>
        <v>139</v>
      </c>
      <c r="BQ56" s="208">
        <f t="shared" si="10"/>
        <v>141.5</v>
      </c>
      <c r="BR56" s="208">
        <f t="shared" si="11"/>
        <v>145</v>
      </c>
      <c r="BS56" s="207" t="str">
        <f t="shared" si="12"/>
        <v/>
      </c>
    </row>
    <row r="57" spans="2:71" ht="14.25" thickTop="1" thickBot="1" x14ac:dyDescent="0.25">
      <c r="B57" s="15" t="s">
        <v>35</v>
      </c>
      <c r="C57" s="16" t="s">
        <v>22</v>
      </c>
      <c r="D57" s="49">
        <v>54</v>
      </c>
      <c r="E57" s="50" t="str">
        <f>IF(BM$2=0,"",CONCATENATE("Período de ",TEXT(BM$2, "dd / mm / aaaa"),"  a  ",TEXT(BM$3, "dd / mm / aaaa")))</f>
        <v/>
      </c>
      <c r="F57" s="59"/>
      <c r="G57" s="59"/>
      <c r="H57" s="59"/>
      <c r="I57" s="54">
        <v>57</v>
      </c>
      <c r="J57" s="59" t="str">
        <f>HLOOKUP($J$1,$L$1:BN57,I57)</f>
        <v>SC</v>
      </c>
      <c r="K57" s="59">
        <f>HLOOKUP($K$1,$L$1:BN57,I57)</f>
        <v>135</v>
      </c>
      <c r="L57" s="42"/>
      <c r="M57" s="119">
        <v>134.5</v>
      </c>
      <c r="N57" s="119">
        <v>134.5</v>
      </c>
      <c r="O57" s="119">
        <v>135</v>
      </c>
      <c r="P57" s="119">
        <v>135</v>
      </c>
      <c r="Q57" s="119">
        <v>136</v>
      </c>
      <c r="R57" s="119">
        <v>130</v>
      </c>
      <c r="S57" s="119">
        <v>130</v>
      </c>
      <c r="T57" s="119">
        <v>135</v>
      </c>
      <c r="U57" s="154">
        <v>135</v>
      </c>
      <c r="V57" s="154">
        <v>135</v>
      </c>
      <c r="W57" s="154">
        <v>135</v>
      </c>
      <c r="X57" s="154" t="s">
        <v>120</v>
      </c>
      <c r="Y57" s="154" t="s">
        <v>120</v>
      </c>
      <c r="Z57" s="154" t="s">
        <v>120</v>
      </c>
      <c r="AA57" s="119" t="s">
        <v>120</v>
      </c>
      <c r="AB57" s="154" t="s">
        <v>120</v>
      </c>
      <c r="AC57" s="154">
        <v>135</v>
      </c>
      <c r="AD57" s="119"/>
      <c r="AE57" s="154"/>
      <c r="AF57" s="119"/>
      <c r="AG57" s="154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P57" s="208">
        <f t="shared" si="9"/>
        <v>130</v>
      </c>
      <c r="BQ57" s="208">
        <f t="shared" si="10"/>
        <v>134.16666666666666</v>
      </c>
      <c r="BR57" s="208">
        <f t="shared" si="11"/>
        <v>136</v>
      </c>
      <c r="BS57" s="207" t="str">
        <f t="shared" si="12"/>
        <v/>
      </c>
    </row>
    <row r="58" spans="2:71" ht="14.25" thickTop="1" thickBot="1" x14ac:dyDescent="0.25">
      <c r="B58" s="15" t="s">
        <v>36</v>
      </c>
      <c r="C58" s="16" t="s">
        <v>37</v>
      </c>
      <c r="D58" s="49">
        <v>55</v>
      </c>
      <c r="E58" s="50" t="str">
        <f>IF(BN$2=0,"",CONCATENATE("Período de ",TEXT(BN$2, "dd / mm / aaaa"),"  a  ",TEXT(BN$3, "dd / mm / aaaa")))</f>
        <v/>
      </c>
      <c r="F58" s="59"/>
      <c r="G58" s="59"/>
      <c r="H58" s="59"/>
      <c r="I58" s="54">
        <v>58</v>
      </c>
      <c r="J58" s="59" t="str">
        <f>HLOOKUP($J$1,$L$1:BN58,I58)</f>
        <v>SC</v>
      </c>
      <c r="K58" s="59">
        <f>HLOOKUP($K$1,$L$1:BN58,I58)</f>
        <v>1300</v>
      </c>
      <c r="L58" s="42"/>
      <c r="M58" s="119">
        <v>1575</v>
      </c>
      <c r="N58" s="119">
        <v>1575</v>
      </c>
      <c r="O58" s="119">
        <v>1200</v>
      </c>
      <c r="P58" s="119">
        <v>1200</v>
      </c>
      <c r="Q58" s="119">
        <v>1240</v>
      </c>
      <c r="R58" s="119">
        <v>1250</v>
      </c>
      <c r="S58" s="119">
        <v>1250</v>
      </c>
      <c r="T58" s="119">
        <v>1200</v>
      </c>
      <c r="U58" s="154">
        <v>1200</v>
      </c>
      <c r="V58" s="154">
        <v>1200</v>
      </c>
      <c r="W58" s="154">
        <v>1200</v>
      </c>
      <c r="X58" s="154" t="s">
        <v>120</v>
      </c>
      <c r="Y58" s="154" t="s">
        <v>120</v>
      </c>
      <c r="Z58" s="154" t="s">
        <v>120</v>
      </c>
      <c r="AA58" s="119" t="s">
        <v>120</v>
      </c>
      <c r="AB58" s="154" t="s">
        <v>120</v>
      </c>
      <c r="AC58" s="154">
        <v>1300</v>
      </c>
      <c r="AD58" s="119"/>
      <c r="AE58" s="154"/>
      <c r="AF58" s="119"/>
      <c r="AG58" s="154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P58" s="208">
        <f t="shared" si="9"/>
        <v>1200</v>
      </c>
      <c r="BQ58" s="208">
        <f t="shared" si="10"/>
        <v>1282.5</v>
      </c>
      <c r="BR58" s="208">
        <f t="shared" si="11"/>
        <v>1575</v>
      </c>
      <c r="BS58" s="207" t="str">
        <f t="shared" si="12"/>
        <v/>
      </c>
    </row>
    <row r="59" spans="2:71" ht="14.25" thickTop="1" thickBot="1" x14ac:dyDescent="0.25">
      <c r="B59" s="15" t="s">
        <v>77</v>
      </c>
      <c r="C59" s="16" t="s">
        <v>37</v>
      </c>
      <c r="D59" s="27"/>
      <c r="E59" s="120" t="s">
        <v>74</v>
      </c>
      <c r="F59" s="59"/>
      <c r="G59" s="59"/>
      <c r="H59" s="59"/>
      <c r="I59" s="54">
        <v>59</v>
      </c>
      <c r="J59" s="59" t="str">
        <f>HLOOKUP($J$1,$L$1:BN59,I59)</f>
        <v>SC</v>
      </c>
      <c r="K59" s="59">
        <f>HLOOKUP($K$1,$L$1:BN59,I59)</f>
        <v>1600</v>
      </c>
      <c r="L59" s="42"/>
      <c r="M59" s="119">
        <v>1410</v>
      </c>
      <c r="N59" s="119">
        <v>1410</v>
      </c>
      <c r="O59" s="119">
        <v>1500</v>
      </c>
      <c r="P59" s="119">
        <v>1500</v>
      </c>
      <c r="Q59" s="119">
        <v>1600</v>
      </c>
      <c r="R59" s="119">
        <v>1500</v>
      </c>
      <c r="S59" s="119">
        <v>1500</v>
      </c>
      <c r="T59" s="119">
        <v>1700</v>
      </c>
      <c r="U59" s="154">
        <v>1700</v>
      </c>
      <c r="V59" s="154">
        <v>1700</v>
      </c>
      <c r="W59" s="154">
        <v>1700</v>
      </c>
      <c r="X59" s="154" t="s">
        <v>120</v>
      </c>
      <c r="Y59" s="154" t="s">
        <v>120</v>
      </c>
      <c r="Z59" s="154" t="s">
        <v>120</v>
      </c>
      <c r="AA59" s="119" t="s">
        <v>120</v>
      </c>
      <c r="AB59" s="154" t="s">
        <v>120</v>
      </c>
      <c r="AC59" s="154">
        <v>1600</v>
      </c>
      <c r="AD59" s="119"/>
      <c r="AE59" s="154"/>
      <c r="AF59" s="119"/>
      <c r="AG59" s="154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P59" s="208">
        <f t="shared" si="9"/>
        <v>1410</v>
      </c>
      <c r="BQ59" s="208">
        <f t="shared" si="10"/>
        <v>1568.3333333333333</v>
      </c>
      <c r="BR59" s="208">
        <f t="shared" si="11"/>
        <v>1700</v>
      </c>
      <c r="BS59" s="207" t="str">
        <f t="shared" si="12"/>
        <v/>
      </c>
    </row>
    <row r="60" spans="2:71" ht="14.25" thickTop="1" thickBot="1" x14ac:dyDescent="0.25">
      <c r="B60" s="15" t="s">
        <v>38</v>
      </c>
      <c r="C60" s="16" t="s">
        <v>37</v>
      </c>
      <c r="D60" s="27"/>
      <c r="E60" s="50"/>
      <c r="F60" s="59"/>
      <c r="G60" s="59"/>
      <c r="H60" s="59"/>
      <c r="I60" s="54">
        <v>60</v>
      </c>
      <c r="J60" s="59" t="str">
        <f>HLOOKUP($J$1,$L$1:BN60,I60)</f>
        <v>SC</v>
      </c>
      <c r="K60" s="59">
        <f>HLOOKUP($K$1,$L$1:BN60,I60)</f>
        <v>1500</v>
      </c>
      <c r="L60" s="42"/>
      <c r="M60" s="119">
        <v>1810</v>
      </c>
      <c r="N60" s="119">
        <v>1810</v>
      </c>
      <c r="O60" s="119">
        <v>1850</v>
      </c>
      <c r="P60" s="119">
        <v>1850</v>
      </c>
      <c r="Q60" s="119">
        <v>1860</v>
      </c>
      <c r="R60" s="119">
        <v>1900</v>
      </c>
      <c r="S60" s="119">
        <v>1900</v>
      </c>
      <c r="T60" s="119">
        <v>1850</v>
      </c>
      <c r="U60" s="154">
        <v>1850</v>
      </c>
      <c r="V60" s="154">
        <v>1850</v>
      </c>
      <c r="W60" s="154">
        <v>1850</v>
      </c>
      <c r="X60" s="154" t="s">
        <v>120</v>
      </c>
      <c r="Y60" s="154" t="s">
        <v>120</v>
      </c>
      <c r="Z60" s="154" t="s">
        <v>120</v>
      </c>
      <c r="AA60" s="119" t="s">
        <v>120</v>
      </c>
      <c r="AB60" s="154" t="s">
        <v>120</v>
      </c>
      <c r="AC60" s="154">
        <v>1500</v>
      </c>
      <c r="AD60" s="119"/>
      <c r="AE60" s="154"/>
      <c r="AF60" s="119"/>
      <c r="AG60" s="154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P60" s="208">
        <f t="shared" si="9"/>
        <v>1500</v>
      </c>
      <c r="BQ60" s="208">
        <f t="shared" si="10"/>
        <v>1823.3333333333333</v>
      </c>
      <c r="BR60" s="208">
        <f t="shared" si="11"/>
        <v>1900</v>
      </c>
      <c r="BS60" s="207" t="str">
        <f t="shared" si="12"/>
        <v/>
      </c>
    </row>
    <row r="61" spans="2:71" ht="14.25" thickTop="1" thickBot="1" x14ac:dyDescent="0.25">
      <c r="B61" s="15" t="s">
        <v>78</v>
      </c>
      <c r="C61" s="16" t="s">
        <v>37</v>
      </c>
      <c r="D61" s="27"/>
      <c r="E61" s="50"/>
      <c r="F61" s="59"/>
      <c r="G61" s="59"/>
      <c r="H61" s="59"/>
      <c r="I61" s="54">
        <v>61</v>
      </c>
      <c r="J61" s="59" t="str">
        <f>HLOOKUP($J$1,$L$1:BN61,I61)</f>
        <v>SC</v>
      </c>
      <c r="K61" s="59">
        <f>HLOOKUP($K$1,$L$1:BN61,I61)</f>
        <v>1300</v>
      </c>
      <c r="L61" s="42"/>
      <c r="M61" s="119">
        <v>1425</v>
      </c>
      <c r="N61" s="119">
        <v>1425</v>
      </c>
      <c r="O61" s="119">
        <v>1300</v>
      </c>
      <c r="P61" s="119">
        <v>1300</v>
      </c>
      <c r="Q61" s="119">
        <v>1320</v>
      </c>
      <c r="R61" s="119">
        <v>1500</v>
      </c>
      <c r="S61" s="119">
        <v>1500</v>
      </c>
      <c r="T61" s="119">
        <v>1400</v>
      </c>
      <c r="U61" s="154">
        <v>1400</v>
      </c>
      <c r="V61" s="154">
        <v>1400</v>
      </c>
      <c r="W61" s="154">
        <v>1400</v>
      </c>
      <c r="X61" s="154" t="s">
        <v>120</v>
      </c>
      <c r="Y61" s="154" t="s">
        <v>120</v>
      </c>
      <c r="Z61" s="154" t="s">
        <v>120</v>
      </c>
      <c r="AA61" s="119" t="s">
        <v>120</v>
      </c>
      <c r="AB61" s="154" t="s">
        <v>120</v>
      </c>
      <c r="AC61" s="154">
        <v>1300</v>
      </c>
      <c r="AD61" s="119"/>
      <c r="AE61" s="154"/>
      <c r="AF61" s="119"/>
      <c r="AG61" s="154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P61" s="208">
        <f t="shared" si="9"/>
        <v>1300</v>
      </c>
      <c r="BQ61" s="208">
        <f t="shared" si="10"/>
        <v>1389.1666666666667</v>
      </c>
      <c r="BR61" s="208">
        <f t="shared" si="11"/>
        <v>1500</v>
      </c>
      <c r="BS61" s="207" t="str">
        <f t="shared" si="12"/>
        <v/>
      </c>
    </row>
    <row r="62" spans="2:71" ht="14.25" thickTop="1" thickBot="1" x14ac:dyDescent="0.25">
      <c r="B62" s="15" t="s">
        <v>88</v>
      </c>
      <c r="C62" s="16" t="s">
        <v>37</v>
      </c>
      <c r="D62" s="27"/>
      <c r="E62" s="50"/>
      <c r="F62" s="59"/>
      <c r="G62" s="59"/>
      <c r="H62" s="59"/>
      <c r="I62" s="54">
        <v>62</v>
      </c>
      <c r="J62" s="59" t="str">
        <f>HLOOKUP($J$1,$L$1:BN62,I62)</f>
        <v>SC</v>
      </c>
      <c r="K62" s="59">
        <f>HLOOKUP($K$1,$L$1:BN62,I62)</f>
        <v>2000</v>
      </c>
      <c r="L62" s="42"/>
      <c r="M62" s="119">
        <v>1300</v>
      </c>
      <c r="N62" s="119">
        <v>1300</v>
      </c>
      <c r="O62" s="119">
        <v>1300</v>
      </c>
      <c r="P62" s="119">
        <v>1300</v>
      </c>
      <c r="Q62" s="119">
        <v>1300</v>
      </c>
      <c r="R62" s="119">
        <v>1350</v>
      </c>
      <c r="S62" s="119">
        <v>1350</v>
      </c>
      <c r="T62" s="119">
        <v>1300</v>
      </c>
      <c r="U62" s="154">
        <v>1300</v>
      </c>
      <c r="V62" s="154">
        <v>1300</v>
      </c>
      <c r="W62" s="154">
        <v>1300</v>
      </c>
      <c r="X62" s="154" t="s">
        <v>120</v>
      </c>
      <c r="Y62" s="154" t="s">
        <v>120</v>
      </c>
      <c r="Z62" s="154" t="s">
        <v>120</v>
      </c>
      <c r="AA62" s="119" t="s">
        <v>120</v>
      </c>
      <c r="AB62" s="154" t="s">
        <v>120</v>
      </c>
      <c r="AC62" s="154">
        <v>2000</v>
      </c>
      <c r="AD62" s="119"/>
      <c r="AE62" s="154"/>
      <c r="AF62" s="119"/>
      <c r="AG62" s="154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P62" s="208">
        <f t="shared" si="9"/>
        <v>1300</v>
      </c>
      <c r="BQ62" s="208">
        <f t="shared" si="10"/>
        <v>1366.6666666666667</v>
      </c>
      <c r="BR62" s="208">
        <f t="shared" si="11"/>
        <v>2000</v>
      </c>
      <c r="BS62" s="207" t="str">
        <f t="shared" si="12"/>
        <v/>
      </c>
    </row>
    <row r="63" spans="2:71" ht="14.25" thickTop="1" thickBot="1" x14ac:dyDescent="0.25">
      <c r="B63" s="15" t="s">
        <v>89</v>
      </c>
      <c r="C63" s="16" t="s">
        <v>37</v>
      </c>
      <c r="D63" s="27"/>
      <c r="E63" s="50"/>
      <c r="F63" s="59"/>
      <c r="G63" s="59"/>
      <c r="H63" s="59"/>
      <c r="I63" s="54">
        <v>63</v>
      </c>
      <c r="J63" s="59" t="str">
        <f>HLOOKUP($J$1,$L$1:BN63,I63)</f>
        <v>SC</v>
      </c>
      <c r="K63" s="59" t="str">
        <f>HLOOKUP($K$1,$L$1:BN63,I63)</f>
        <v>SC</v>
      </c>
      <c r="L63" s="42"/>
      <c r="M63" s="119">
        <v>2050</v>
      </c>
      <c r="N63" s="119">
        <v>2050</v>
      </c>
      <c r="O63" s="119">
        <v>1800</v>
      </c>
      <c r="P63" s="119">
        <v>1800</v>
      </c>
      <c r="Q63" s="119">
        <v>1820</v>
      </c>
      <c r="R63" s="119">
        <v>1600</v>
      </c>
      <c r="S63" s="119">
        <v>1600</v>
      </c>
      <c r="T63" s="119">
        <v>2000</v>
      </c>
      <c r="U63" s="154">
        <v>2000</v>
      </c>
      <c r="V63" s="154">
        <v>2000</v>
      </c>
      <c r="W63" s="154">
        <v>2000</v>
      </c>
      <c r="X63" s="154" t="s">
        <v>120</v>
      </c>
      <c r="Y63" s="154" t="s">
        <v>120</v>
      </c>
      <c r="Z63" s="154" t="s">
        <v>120</v>
      </c>
      <c r="AA63" s="119" t="s">
        <v>120</v>
      </c>
      <c r="AB63" s="154" t="s">
        <v>120</v>
      </c>
      <c r="AC63" s="154" t="s">
        <v>120</v>
      </c>
      <c r="AD63" s="119"/>
      <c r="AE63" s="154"/>
      <c r="AF63" s="119"/>
      <c r="AG63" s="154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P63" s="208">
        <f t="shared" si="9"/>
        <v>1600</v>
      </c>
      <c r="BQ63" s="208">
        <f t="shared" si="10"/>
        <v>1883.6363636363637</v>
      </c>
      <c r="BR63" s="208">
        <f t="shared" si="11"/>
        <v>2050</v>
      </c>
      <c r="BS63" s="207" t="str">
        <f t="shared" si="12"/>
        <v/>
      </c>
    </row>
    <row r="64" spans="2:71" ht="14.25" thickTop="1" thickBot="1" x14ac:dyDescent="0.25">
      <c r="B64" s="15" t="s">
        <v>39</v>
      </c>
      <c r="C64" s="16" t="s">
        <v>22</v>
      </c>
      <c r="D64" s="27"/>
      <c r="E64" s="50"/>
      <c r="F64" s="59"/>
      <c r="G64" s="59"/>
      <c r="H64" s="59"/>
      <c r="I64" s="54">
        <v>64</v>
      </c>
      <c r="J64" s="59" t="str">
        <f>HLOOKUP($J$1,$L$1:BN64,I64)</f>
        <v>xxx</v>
      </c>
      <c r="K64" s="59" t="str">
        <f>HLOOKUP($K$1,$L$1:BN64,I64)</f>
        <v>xxx</v>
      </c>
      <c r="L64" s="42"/>
      <c r="M64" s="131" t="s">
        <v>71</v>
      </c>
      <c r="N64" s="118" t="s">
        <v>71</v>
      </c>
      <c r="O64" s="118" t="s">
        <v>71</v>
      </c>
      <c r="P64" s="118" t="s">
        <v>71</v>
      </c>
      <c r="Q64" s="118" t="s">
        <v>71</v>
      </c>
      <c r="R64" s="118" t="s">
        <v>71</v>
      </c>
      <c r="S64" s="118" t="s">
        <v>71</v>
      </c>
      <c r="T64" s="118" t="s">
        <v>71</v>
      </c>
      <c r="U64" s="118" t="s">
        <v>71</v>
      </c>
      <c r="V64" s="118" t="s">
        <v>71</v>
      </c>
      <c r="W64" s="118" t="s">
        <v>71</v>
      </c>
      <c r="X64" s="118" t="s">
        <v>71</v>
      </c>
      <c r="Y64" s="118" t="s">
        <v>71</v>
      </c>
      <c r="Z64" s="118" t="s">
        <v>71</v>
      </c>
      <c r="AA64" s="118" t="s">
        <v>71</v>
      </c>
      <c r="AB64" s="118" t="s">
        <v>71</v>
      </c>
      <c r="AC64" s="118" t="s">
        <v>71</v>
      </c>
      <c r="AD64" s="118" t="s">
        <v>71</v>
      </c>
      <c r="AE64" s="162" t="s">
        <v>71</v>
      </c>
      <c r="AF64" s="118" t="s">
        <v>71</v>
      </c>
      <c r="AG64" s="118" t="s">
        <v>71</v>
      </c>
      <c r="AH64" s="118" t="s">
        <v>71</v>
      </c>
      <c r="AI64" s="118" t="s">
        <v>71</v>
      </c>
      <c r="AJ64" s="118" t="s">
        <v>71</v>
      </c>
      <c r="AK64" s="118" t="s">
        <v>71</v>
      </c>
      <c r="AL64" s="118" t="s">
        <v>71</v>
      </c>
      <c r="AM64" s="118" t="s">
        <v>71</v>
      </c>
      <c r="AN64" s="118" t="s">
        <v>71</v>
      </c>
      <c r="AO64" s="118" t="s">
        <v>71</v>
      </c>
      <c r="AP64" s="118" t="s">
        <v>71</v>
      </c>
      <c r="AQ64" s="118" t="s">
        <v>71</v>
      </c>
      <c r="AR64" s="118" t="s">
        <v>71</v>
      </c>
      <c r="AS64" s="118" t="s">
        <v>71</v>
      </c>
      <c r="AT64" s="118" t="s">
        <v>71</v>
      </c>
      <c r="AU64" s="118" t="s">
        <v>71</v>
      </c>
      <c r="AV64" s="118" t="s">
        <v>71</v>
      </c>
      <c r="AW64" s="118" t="s">
        <v>71</v>
      </c>
      <c r="AX64" s="118" t="s">
        <v>71</v>
      </c>
      <c r="AY64" s="118" t="s">
        <v>71</v>
      </c>
      <c r="AZ64" s="118" t="s">
        <v>71</v>
      </c>
      <c r="BA64" s="118" t="s">
        <v>71</v>
      </c>
      <c r="BB64" s="118" t="s">
        <v>71</v>
      </c>
      <c r="BC64" s="118" t="s">
        <v>71</v>
      </c>
      <c r="BD64" s="118" t="s">
        <v>71</v>
      </c>
      <c r="BE64" s="118" t="s">
        <v>71</v>
      </c>
      <c r="BF64" s="118" t="s">
        <v>71</v>
      </c>
      <c r="BG64" s="118" t="s">
        <v>71</v>
      </c>
      <c r="BH64" s="118" t="s">
        <v>71</v>
      </c>
      <c r="BI64" s="118" t="s">
        <v>71</v>
      </c>
      <c r="BJ64" s="118" t="s">
        <v>71</v>
      </c>
      <c r="BK64" s="118" t="s">
        <v>71</v>
      </c>
      <c r="BL64" s="118" t="s">
        <v>71</v>
      </c>
      <c r="BM64" s="118" t="s">
        <v>71</v>
      </c>
      <c r="BN64" s="118" t="s">
        <v>71</v>
      </c>
      <c r="BP64" s="213" t="str">
        <f t="shared" si="9"/>
        <v>xxx</v>
      </c>
      <c r="BQ64" s="213" t="str">
        <f t="shared" si="10"/>
        <v>xxx</v>
      </c>
      <c r="BR64" s="213" t="str">
        <f t="shared" si="11"/>
        <v>xxx</v>
      </c>
      <c r="BS64" s="207" t="str">
        <f t="shared" si="12"/>
        <v/>
      </c>
    </row>
    <row r="65" spans="1:71" ht="14.25" thickTop="1" thickBot="1" x14ac:dyDescent="0.25">
      <c r="B65" s="15" t="s">
        <v>40</v>
      </c>
      <c r="C65" s="16" t="s">
        <v>22</v>
      </c>
      <c r="D65" s="27"/>
      <c r="E65" s="50"/>
      <c r="F65" s="59"/>
      <c r="G65" s="59"/>
      <c r="H65" s="59"/>
      <c r="I65" s="54">
        <v>65</v>
      </c>
      <c r="J65" s="59" t="str">
        <f>HLOOKUP($J$1,$L$1:BN65,I65)</f>
        <v>xxx</v>
      </c>
      <c r="K65" s="59" t="str">
        <f>HLOOKUP($K$1,$L$1:BN65,I65)</f>
        <v>xxx</v>
      </c>
      <c r="L65" s="42"/>
      <c r="M65" s="131" t="s">
        <v>71</v>
      </c>
      <c r="N65" s="118" t="s">
        <v>71</v>
      </c>
      <c r="O65" s="118" t="s">
        <v>71</v>
      </c>
      <c r="P65" s="118" t="s">
        <v>71</v>
      </c>
      <c r="Q65" s="118" t="s">
        <v>71</v>
      </c>
      <c r="R65" s="118" t="s">
        <v>71</v>
      </c>
      <c r="S65" s="118" t="s">
        <v>71</v>
      </c>
      <c r="T65" s="118" t="s">
        <v>71</v>
      </c>
      <c r="U65" s="118" t="s">
        <v>71</v>
      </c>
      <c r="V65" s="118" t="s">
        <v>71</v>
      </c>
      <c r="W65" s="118" t="s">
        <v>71</v>
      </c>
      <c r="X65" s="118" t="s">
        <v>71</v>
      </c>
      <c r="Y65" s="118" t="s">
        <v>71</v>
      </c>
      <c r="Z65" s="118" t="s">
        <v>71</v>
      </c>
      <c r="AA65" s="118" t="s">
        <v>71</v>
      </c>
      <c r="AB65" s="118" t="s">
        <v>71</v>
      </c>
      <c r="AC65" s="118" t="s">
        <v>71</v>
      </c>
      <c r="AD65" s="118" t="s">
        <v>71</v>
      </c>
      <c r="AE65" s="162" t="s">
        <v>71</v>
      </c>
      <c r="AF65" s="118" t="s">
        <v>71</v>
      </c>
      <c r="AG65" s="118" t="s">
        <v>71</v>
      </c>
      <c r="AH65" s="118" t="s">
        <v>71</v>
      </c>
      <c r="AI65" s="118" t="s">
        <v>71</v>
      </c>
      <c r="AJ65" s="118" t="s">
        <v>71</v>
      </c>
      <c r="AK65" s="118" t="s">
        <v>71</v>
      </c>
      <c r="AL65" s="118" t="s">
        <v>71</v>
      </c>
      <c r="AM65" s="118" t="s">
        <v>71</v>
      </c>
      <c r="AN65" s="118" t="s">
        <v>71</v>
      </c>
      <c r="AO65" s="118" t="s">
        <v>71</v>
      </c>
      <c r="AP65" s="118" t="s">
        <v>71</v>
      </c>
      <c r="AQ65" s="118" t="s">
        <v>71</v>
      </c>
      <c r="AR65" s="118" t="s">
        <v>71</v>
      </c>
      <c r="AS65" s="118" t="s">
        <v>71</v>
      </c>
      <c r="AT65" s="118" t="s">
        <v>71</v>
      </c>
      <c r="AU65" s="118" t="s">
        <v>71</v>
      </c>
      <c r="AV65" s="118" t="s">
        <v>71</v>
      </c>
      <c r="AW65" s="118" t="s">
        <v>71</v>
      </c>
      <c r="AX65" s="118" t="s">
        <v>71</v>
      </c>
      <c r="AY65" s="118" t="s">
        <v>71</v>
      </c>
      <c r="AZ65" s="118" t="s">
        <v>71</v>
      </c>
      <c r="BA65" s="118" t="s">
        <v>71</v>
      </c>
      <c r="BB65" s="118" t="s">
        <v>71</v>
      </c>
      <c r="BC65" s="118" t="s">
        <v>71</v>
      </c>
      <c r="BD65" s="118" t="s">
        <v>71</v>
      </c>
      <c r="BE65" s="118" t="s">
        <v>71</v>
      </c>
      <c r="BF65" s="118" t="s">
        <v>71</v>
      </c>
      <c r="BG65" s="118" t="s">
        <v>71</v>
      </c>
      <c r="BH65" s="118" t="s">
        <v>71</v>
      </c>
      <c r="BI65" s="118" t="s">
        <v>71</v>
      </c>
      <c r="BJ65" s="118" t="s">
        <v>71</v>
      </c>
      <c r="BK65" s="118" t="s">
        <v>71</v>
      </c>
      <c r="BL65" s="118" t="s">
        <v>71</v>
      </c>
      <c r="BM65" s="118" t="s">
        <v>71</v>
      </c>
      <c r="BN65" s="118" t="s">
        <v>71</v>
      </c>
      <c r="BP65" s="213" t="str">
        <f t="shared" si="9"/>
        <v>xxx</v>
      </c>
      <c r="BQ65" s="213" t="str">
        <f t="shared" si="10"/>
        <v>xxx</v>
      </c>
      <c r="BR65" s="213" t="str">
        <f t="shared" si="11"/>
        <v>xxx</v>
      </c>
      <c r="BS65" s="207" t="str">
        <f t="shared" si="12"/>
        <v/>
      </c>
    </row>
    <row r="66" spans="1:71" ht="14.25" thickTop="1" thickBot="1" x14ac:dyDescent="0.25">
      <c r="B66" s="15" t="s">
        <v>41</v>
      </c>
      <c r="C66" s="16" t="s">
        <v>42</v>
      </c>
      <c r="D66" s="27"/>
      <c r="E66" s="50"/>
      <c r="F66" s="59"/>
      <c r="G66" s="59"/>
      <c r="H66" s="59"/>
      <c r="I66" s="54">
        <v>66</v>
      </c>
      <c r="J66" s="59">
        <f>HLOOKUP($J$1,$L$1:BN66,I66)</f>
        <v>11.5</v>
      </c>
      <c r="K66" s="59">
        <f>HLOOKUP($K$1,$L$1:BN66,I66)</f>
        <v>9</v>
      </c>
      <c r="L66" s="42"/>
      <c r="M66" s="119">
        <v>7</v>
      </c>
      <c r="N66" s="119">
        <v>7</v>
      </c>
      <c r="O66" s="119">
        <v>8</v>
      </c>
      <c r="P66" s="119">
        <v>8</v>
      </c>
      <c r="Q66" s="119">
        <v>8.5</v>
      </c>
      <c r="R66" s="119">
        <v>9.5</v>
      </c>
      <c r="S66" s="119">
        <v>9.5</v>
      </c>
      <c r="T66" s="163">
        <v>9</v>
      </c>
      <c r="U66" s="163">
        <v>9</v>
      </c>
      <c r="V66" s="163">
        <v>9</v>
      </c>
      <c r="W66" s="163">
        <v>9</v>
      </c>
      <c r="X66" s="163">
        <v>11</v>
      </c>
      <c r="Y66" s="163">
        <v>11.5</v>
      </c>
      <c r="Z66" s="163">
        <v>11.5</v>
      </c>
      <c r="AA66" s="163">
        <v>11.5</v>
      </c>
      <c r="AB66" s="163">
        <v>11.5</v>
      </c>
      <c r="AC66" s="163">
        <v>9</v>
      </c>
      <c r="AD66" s="163"/>
      <c r="AE66" s="155"/>
      <c r="AF66" s="163"/>
      <c r="AG66" s="163"/>
      <c r="AH66" s="163"/>
      <c r="AI66" s="163"/>
      <c r="AJ66" s="163"/>
      <c r="AK66" s="163"/>
      <c r="AL66" s="163"/>
      <c r="AM66" s="163"/>
      <c r="AN66" s="163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P66" s="208">
        <f t="shared" si="9"/>
        <v>7</v>
      </c>
      <c r="BQ66" s="208">
        <f t="shared" si="10"/>
        <v>9.382352941176471</v>
      </c>
      <c r="BR66" s="208">
        <f t="shared" si="11"/>
        <v>11.5</v>
      </c>
      <c r="BS66" s="207" t="str">
        <f t="shared" si="12"/>
        <v/>
      </c>
    </row>
    <row r="67" spans="1:71" ht="14.25" thickTop="1" thickBot="1" x14ac:dyDescent="0.25">
      <c r="A67" s="216" t="s">
        <v>54</v>
      </c>
      <c r="B67" s="20" t="s">
        <v>47</v>
      </c>
      <c r="C67" s="6"/>
      <c r="D67" s="32"/>
      <c r="E67" s="58"/>
      <c r="F67" s="69"/>
      <c r="G67" s="69"/>
      <c r="H67" s="69"/>
      <c r="I67" s="57"/>
      <c r="J67" s="121"/>
      <c r="K67" s="121"/>
      <c r="L67" s="44"/>
      <c r="M67" s="227"/>
      <c r="N67" s="127" t="str">
        <f>IF(SUM(M68:N75)=0,"",IF(AND(M68=N68,M69=N69,M70=N70,M71=N71,M72=N72,M73=N73,M74=N74,M75=N75),"Repetido",""))</f>
        <v>Repetido</v>
      </c>
      <c r="O67" s="127" t="str">
        <f t="shared" ref="O67:BL67" si="17">IF(SUM(N68:O75)=0,"",IF(AND(N68=O68,N69=O69,N70=O70,N71=O71,N72=O72,N73=O73,N74=O74,N75=O75),"Repetido",""))</f>
        <v/>
      </c>
      <c r="P67" s="127" t="str">
        <f t="shared" si="17"/>
        <v/>
      </c>
      <c r="Q67" s="127" t="str">
        <f t="shared" si="17"/>
        <v/>
      </c>
      <c r="R67" s="127" t="str">
        <f t="shared" si="17"/>
        <v/>
      </c>
      <c r="S67" s="127" t="str">
        <f t="shared" si="17"/>
        <v/>
      </c>
      <c r="T67" s="127" t="str">
        <f t="shared" si="17"/>
        <v/>
      </c>
      <c r="U67" s="127" t="str">
        <f t="shared" si="17"/>
        <v>Repetido</v>
      </c>
      <c r="V67" s="127" t="str">
        <f t="shared" si="17"/>
        <v>Repetido</v>
      </c>
      <c r="W67" s="127" t="str">
        <f t="shared" si="17"/>
        <v/>
      </c>
      <c r="X67" s="127" t="str">
        <f t="shared" si="17"/>
        <v/>
      </c>
      <c r="Y67" s="127" t="str">
        <f t="shared" si="17"/>
        <v/>
      </c>
      <c r="Z67" s="127" t="str">
        <f t="shared" si="17"/>
        <v/>
      </c>
      <c r="AA67" s="127" t="str">
        <f t="shared" si="17"/>
        <v>Repetido</v>
      </c>
      <c r="AB67" s="127" t="str">
        <f t="shared" si="17"/>
        <v/>
      </c>
      <c r="AC67" s="127" t="str">
        <f t="shared" si="17"/>
        <v/>
      </c>
      <c r="AD67" s="127" t="str">
        <f t="shared" si="17"/>
        <v/>
      </c>
      <c r="AE67" s="127" t="str">
        <f t="shared" si="17"/>
        <v/>
      </c>
      <c r="AF67" s="127" t="str">
        <f t="shared" si="17"/>
        <v/>
      </c>
      <c r="AG67" s="127" t="str">
        <f t="shared" si="17"/>
        <v/>
      </c>
      <c r="AH67" s="127" t="str">
        <f t="shared" si="17"/>
        <v/>
      </c>
      <c r="AI67" s="127" t="str">
        <f t="shared" si="17"/>
        <v/>
      </c>
      <c r="AJ67" s="127" t="str">
        <f t="shared" si="17"/>
        <v/>
      </c>
      <c r="AK67" s="127" t="str">
        <f t="shared" si="17"/>
        <v/>
      </c>
      <c r="AL67" s="127" t="str">
        <f t="shared" si="17"/>
        <v/>
      </c>
      <c r="AM67" s="127" t="str">
        <f t="shared" si="17"/>
        <v/>
      </c>
      <c r="AN67" s="127" t="str">
        <f t="shared" si="17"/>
        <v/>
      </c>
      <c r="AO67" s="127" t="str">
        <f t="shared" si="17"/>
        <v/>
      </c>
      <c r="AP67" s="127" t="str">
        <f t="shared" si="17"/>
        <v/>
      </c>
      <c r="AQ67" s="127" t="str">
        <f t="shared" si="17"/>
        <v/>
      </c>
      <c r="AR67" s="127" t="str">
        <f t="shared" si="17"/>
        <v/>
      </c>
      <c r="AS67" s="127" t="str">
        <f t="shared" si="17"/>
        <v/>
      </c>
      <c r="AT67" s="127" t="str">
        <f t="shared" si="17"/>
        <v/>
      </c>
      <c r="AU67" s="127" t="str">
        <f t="shared" si="17"/>
        <v/>
      </c>
      <c r="AV67" s="127" t="str">
        <f t="shared" si="17"/>
        <v/>
      </c>
      <c r="AW67" s="127" t="str">
        <f t="shared" si="17"/>
        <v/>
      </c>
      <c r="AX67" s="127" t="str">
        <f t="shared" si="17"/>
        <v/>
      </c>
      <c r="AY67" s="127" t="str">
        <f t="shared" si="17"/>
        <v/>
      </c>
      <c r="AZ67" s="127" t="str">
        <f t="shared" si="17"/>
        <v/>
      </c>
      <c r="BA67" s="127" t="str">
        <f t="shared" si="17"/>
        <v/>
      </c>
      <c r="BB67" s="127" t="str">
        <f t="shared" si="17"/>
        <v/>
      </c>
      <c r="BC67" s="127" t="str">
        <f t="shared" si="17"/>
        <v/>
      </c>
      <c r="BD67" s="127" t="str">
        <f t="shared" si="17"/>
        <v/>
      </c>
      <c r="BE67" s="127" t="str">
        <f t="shared" si="17"/>
        <v/>
      </c>
      <c r="BF67" s="127" t="str">
        <f t="shared" si="17"/>
        <v/>
      </c>
      <c r="BG67" s="127" t="str">
        <f t="shared" si="17"/>
        <v/>
      </c>
      <c r="BH67" s="127" t="str">
        <f t="shared" si="17"/>
        <v/>
      </c>
      <c r="BI67" s="127" t="str">
        <f t="shared" si="17"/>
        <v/>
      </c>
      <c r="BJ67" s="127" t="str">
        <f t="shared" si="17"/>
        <v/>
      </c>
      <c r="BK67" s="127" t="str">
        <f t="shared" si="17"/>
        <v/>
      </c>
      <c r="BL67" s="127" t="str">
        <f t="shared" si="17"/>
        <v/>
      </c>
      <c r="BM67" s="127" t="str">
        <f>IF(SUM(BL68:BM75)=0,"",IF(AND(BL68=BM68,BL69=BM69,BL70=BM70,BL71=BM71,BL72=BM72,BL73=BM73,BL74=BM74,BL75=BM75),"Repetido",""))</f>
        <v/>
      </c>
      <c r="BN67" s="127" t="str">
        <f>IF(SUM(BM68:BN75)=0,"",IF(AND(BM68=BN68,BM69=BN69,BM70=BN70,BM71=BN71,BM72=BN72,BM73=BN73,BM74=BN74,BM75=BN75),"Repetido",""))</f>
        <v/>
      </c>
      <c r="BP67" s="211"/>
      <c r="BQ67" s="211"/>
      <c r="BR67" s="211"/>
      <c r="BS67" s="207"/>
    </row>
    <row r="68" spans="1:71" ht="14.25" thickTop="1" thickBot="1" x14ac:dyDescent="0.25">
      <c r="B68" s="9" t="s">
        <v>21</v>
      </c>
      <c r="C68" s="10" t="s">
        <v>22</v>
      </c>
      <c r="D68" s="30"/>
      <c r="E68" s="30"/>
      <c r="F68" s="70"/>
      <c r="G68" s="70"/>
      <c r="H68" s="70"/>
      <c r="I68" s="54">
        <v>68</v>
      </c>
      <c r="J68" s="59" t="str">
        <f>HLOOKUP($J$1,$L$1:BN68,I68)</f>
        <v>xxx</v>
      </c>
      <c r="K68" s="59" t="str">
        <f>HLOOKUP($K$1,$L$1:BN68,I68)</f>
        <v>xxx</v>
      </c>
      <c r="L68" s="38"/>
      <c r="M68" s="131" t="s">
        <v>71</v>
      </c>
      <c r="N68" s="118" t="s">
        <v>71</v>
      </c>
      <c r="O68" s="118" t="s">
        <v>71</v>
      </c>
      <c r="P68" s="118" t="s">
        <v>71</v>
      </c>
      <c r="Q68" s="118" t="s">
        <v>71</v>
      </c>
      <c r="R68" s="118" t="s">
        <v>71</v>
      </c>
      <c r="S68" s="118" t="s">
        <v>71</v>
      </c>
      <c r="T68" s="118" t="s">
        <v>71</v>
      </c>
      <c r="U68" s="118" t="s">
        <v>71</v>
      </c>
      <c r="V68" s="118" t="s">
        <v>71</v>
      </c>
      <c r="W68" s="118" t="s">
        <v>71</v>
      </c>
      <c r="X68" s="118" t="s">
        <v>71</v>
      </c>
      <c r="Y68" s="118" t="s">
        <v>71</v>
      </c>
      <c r="Z68" s="118" t="s">
        <v>71</v>
      </c>
      <c r="AA68" s="118" t="s">
        <v>71</v>
      </c>
      <c r="AB68" s="118" t="s">
        <v>71</v>
      </c>
      <c r="AC68" s="118" t="s">
        <v>71</v>
      </c>
      <c r="AD68" s="118" t="s">
        <v>71</v>
      </c>
      <c r="AE68" s="140" t="s">
        <v>71</v>
      </c>
      <c r="AF68" s="118" t="s">
        <v>71</v>
      </c>
      <c r="AG68" s="150" t="s">
        <v>71</v>
      </c>
      <c r="AH68" s="150" t="s">
        <v>71</v>
      </c>
      <c r="AI68" s="150" t="s">
        <v>71</v>
      </c>
      <c r="AJ68" s="150" t="s">
        <v>71</v>
      </c>
      <c r="AK68" s="159" t="s">
        <v>71</v>
      </c>
      <c r="AL68" s="118" t="s">
        <v>71</v>
      </c>
      <c r="AM68" s="118" t="s">
        <v>71</v>
      </c>
      <c r="AN68" s="118" t="s">
        <v>71</v>
      </c>
      <c r="AO68" s="118" t="s">
        <v>71</v>
      </c>
      <c r="AP68" s="118" t="s">
        <v>71</v>
      </c>
      <c r="AQ68" s="118" t="s">
        <v>71</v>
      </c>
      <c r="AR68" s="118" t="s">
        <v>71</v>
      </c>
      <c r="AS68" s="118" t="s">
        <v>71</v>
      </c>
      <c r="AT68" s="118" t="s">
        <v>71</v>
      </c>
      <c r="AU68" s="118" t="s">
        <v>71</v>
      </c>
      <c r="AV68" s="118" t="s">
        <v>71</v>
      </c>
      <c r="AW68" s="118" t="s">
        <v>71</v>
      </c>
      <c r="AX68" s="118" t="s">
        <v>71</v>
      </c>
      <c r="AY68" s="118" t="s">
        <v>71</v>
      </c>
      <c r="AZ68" s="118" t="s">
        <v>71</v>
      </c>
      <c r="BA68" s="118" t="s">
        <v>71</v>
      </c>
      <c r="BB68" s="118" t="s">
        <v>71</v>
      </c>
      <c r="BC68" s="118" t="s">
        <v>71</v>
      </c>
      <c r="BD68" s="118" t="s">
        <v>71</v>
      </c>
      <c r="BE68" s="118" t="s">
        <v>71</v>
      </c>
      <c r="BF68" s="118" t="s">
        <v>71</v>
      </c>
      <c r="BG68" s="118" t="s">
        <v>71</v>
      </c>
      <c r="BH68" s="118" t="s">
        <v>71</v>
      </c>
      <c r="BI68" s="118" t="s">
        <v>71</v>
      </c>
      <c r="BJ68" s="118" t="s">
        <v>71</v>
      </c>
      <c r="BK68" s="118" t="s">
        <v>71</v>
      </c>
      <c r="BL68" s="118" t="s">
        <v>71</v>
      </c>
      <c r="BM68" s="118" t="s">
        <v>71</v>
      </c>
      <c r="BN68" s="118" t="s">
        <v>71</v>
      </c>
      <c r="BP68" s="213" t="str">
        <f t="shared" si="9"/>
        <v>xxx</v>
      </c>
      <c r="BQ68" s="213" t="str">
        <f t="shared" si="10"/>
        <v>xxx</v>
      </c>
      <c r="BR68" s="213" t="str">
        <f t="shared" si="11"/>
        <v>xxx</v>
      </c>
      <c r="BS68" s="207" t="str">
        <f t="shared" si="12"/>
        <v/>
      </c>
    </row>
    <row r="69" spans="1:71" ht="14.25" thickTop="1" thickBot="1" x14ac:dyDescent="0.25">
      <c r="B69" s="9" t="s">
        <v>23</v>
      </c>
      <c r="C69" s="10" t="s">
        <v>24</v>
      </c>
      <c r="D69" s="24"/>
      <c r="E69" s="24"/>
      <c r="F69" s="37"/>
      <c r="G69" s="37"/>
      <c r="H69" s="37"/>
      <c r="I69" s="54">
        <v>69</v>
      </c>
      <c r="J69" s="59" t="str">
        <f>HLOOKUP($J$1,$L$1:BN69,I69)</f>
        <v>xxx</v>
      </c>
      <c r="K69" s="59" t="str">
        <f>HLOOKUP($K$1,$L$1:BN69,I69)</f>
        <v>xxx</v>
      </c>
      <c r="L69" s="39"/>
      <c r="M69" s="131" t="s">
        <v>71</v>
      </c>
      <c r="N69" s="118" t="s">
        <v>71</v>
      </c>
      <c r="O69" s="118" t="s">
        <v>71</v>
      </c>
      <c r="P69" s="118" t="s">
        <v>71</v>
      </c>
      <c r="Q69" s="118" t="s">
        <v>71</v>
      </c>
      <c r="R69" s="118" t="s">
        <v>71</v>
      </c>
      <c r="S69" s="118" t="s">
        <v>71</v>
      </c>
      <c r="T69" s="118" t="s">
        <v>71</v>
      </c>
      <c r="U69" s="118" t="s">
        <v>71</v>
      </c>
      <c r="V69" s="118" t="s">
        <v>71</v>
      </c>
      <c r="W69" s="118" t="s">
        <v>71</v>
      </c>
      <c r="X69" s="118" t="s">
        <v>71</v>
      </c>
      <c r="Y69" s="118" t="s">
        <v>71</v>
      </c>
      <c r="Z69" s="118" t="s">
        <v>71</v>
      </c>
      <c r="AA69" s="118" t="s">
        <v>71</v>
      </c>
      <c r="AB69" s="118" t="s">
        <v>71</v>
      </c>
      <c r="AC69" s="118" t="s">
        <v>71</v>
      </c>
      <c r="AD69" s="118" t="s">
        <v>71</v>
      </c>
      <c r="AE69" s="140" t="s">
        <v>71</v>
      </c>
      <c r="AF69" s="118" t="s">
        <v>71</v>
      </c>
      <c r="AG69" s="151" t="s">
        <v>71</v>
      </c>
      <c r="AH69" s="151" t="s">
        <v>71</v>
      </c>
      <c r="AI69" s="151" t="s">
        <v>71</v>
      </c>
      <c r="AJ69" s="151" t="s">
        <v>71</v>
      </c>
      <c r="AK69" s="118" t="s">
        <v>71</v>
      </c>
      <c r="AL69" s="118" t="s">
        <v>71</v>
      </c>
      <c r="AM69" s="118" t="s">
        <v>71</v>
      </c>
      <c r="AN69" s="118" t="s">
        <v>71</v>
      </c>
      <c r="AO69" s="118" t="s">
        <v>71</v>
      </c>
      <c r="AP69" s="118" t="s">
        <v>71</v>
      </c>
      <c r="AQ69" s="118" t="s">
        <v>71</v>
      </c>
      <c r="AR69" s="118" t="s">
        <v>71</v>
      </c>
      <c r="AS69" s="118" t="s">
        <v>71</v>
      </c>
      <c r="AT69" s="118" t="s">
        <v>71</v>
      </c>
      <c r="AU69" s="118" t="s">
        <v>71</v>
      </c>
      <c r="AV69" s="118" t="s">
        <v>71</v>
      </c>
      <c r="AW69" s="118" t="s">
        <v>71</v>
      </c>
      <c r="AX69" s="118" t="s">
        <v>71</v>
      </c>
      <c r="AY69" s="118" t="s">
        <v>71</v>
      </c>
      <c r="AZ69" s="118" t="s">
        <v>71</v>
      </c>
      <c r="BA69" s="118" t="s">
        <v>71</v>
      </c>
      <c r="BB69" s="118" t="s">
        <v>71</v>
      </c>
      <c r="BC69" s="118" t="s">
        <v>71</v>
      </c>
      <c r="BD69" s="118" t="s">
        <v>71</v>
      </c>
      <c r="BE69" s="118" t="s">
        <v>71</v>
      </c>
      <c r="BF69" s="118" t="s">
        <v>71</v>
      </c>
      <c r="BG69" s="118" t="s">
        <v>71</v>
      </c>
      <c r="BH69" s="118" t="s">
        <v>71</v>
      </c>
      <c r="BI69" s="118" t="s">
        <v>71</v>
      </c>
      <c r="BJ69" s="118" t="s">
        <v>71</v>
      </c>
      <c r="BK69" s="118" t="s">
        <v>71</v>
      </c>
      <c r="BL69" s="118" t="s">
        <v>71</v>
      </c>
      <c r="BM69" s="118" t="s">
        <v>71</v>
      </c>
      <c r="BN69" s="118" t="s">
        <v>71</v>
      </c>
      <c r="BP69" s="213" t="str">
        <f t="shared" si="9"/>
        <v>xxx</v>
      </c>
      <c r="BQ69" s="213" t="str">
        <f t="shared" si="10"/>
        <v>xxx</v>
      </c>
      <c r="BR69" s="213" t="str">
        <f t="shared" si="11"/>
        <v>xxx</v>
      </c>
      <c r="BS69" s="207" t="str">
        <f t="shared" si="12"/>
        <v/>
      </c>
    </row>
    <row r="70" spans="1:71" ht="14.25" thickTop="1" thickBot="1" x14ac:dyDescent="0.25">
      <c r="B70" s="9" t="s">
        <v>25</v>
      </c>
      <c r="C70" s="10" t="s">
        <v>26</v>
      </c>
      <c r="D70" s="24"/>
      <c r="E70" s="24"/>
      <c r="F70" s="37"/>
      <c r="G70" s="37"/>
      <c r="H70" s="37"/>
      <c r="I70" s="54">
        <v>70</v>
      </c>
      <c r="J70" s="59">
        <f>HLOOKUP($J$1,$L$1:BN70,I70)</f>
        <v>80</v>
      </c>
      <c r="K70" s="59">
        <f>HLOOKUP($K$1,$L$1:BN70,I70)</f>
        <v>70</v>
      </c>
      <c r="L70" s="39"/>
      <c r="M70" s="119">
        <v>70</v>
      </c>
      <c r="N70" s="119">
        <v>70</v>
      </c>
      <c r="O70" s="119">
        <v>70</v>
      </c>
      <c r="P70" s="119">
        <v>70</v>
      </c>
      <c r="Q70" s="119">
        <v>70</v>
      </c>
      <c r="R70" s="119">
        <v>70</v>
      </c>
      <c r="S70" s="119">
        <v>70</v>
      </c>
      <c r="T70" s="119">
        <v>70</v>
      </c>
      <c r="U70" s="119">
        <v>70</v>
      </c>
      <c r="V70" s="119">
        <v>70</v>
      </c>
      <c r="W70" s="119">
        <v>70</v>
      </c>
      <c r="X70" s="119">
        <v>70</v>
      </c>
      <c r="Y70" s="119">
        <v>80</v>
      </c>
      <c r="Z70" s="119">
        <v>80</v>
      </c>
      <c r="AA70" s="119">
        <v>80</v>
      </c>
      <c r="AB70" s="119">
        <v>80</v>
      </c>
      <c r="AC70" s="119">
        <v>70</v>
      </c>
      <c r="AD70" s="119"/>
      <c r="AE70" s="135"/>
      <c r="AF70" s="119"/>
      <c r="AG70" s="148"/>
      <c r="AH70" s="148"/>
      <c r="AI70" s="148"/>
      <c r="AJ70" s="148"/>
      <c r="AK70" s="148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P70" s="208">
        <f t="shared" si="9"/>
        <v>70</v>
      </c>
      <c r="BQ70" s="208">
        <f t="shared" si="10"/>
        <v>72.352941176470594</v>
      </c>
      <c r="BR70" s="208">
        <f t="shared" si="11"/>
        <v>80</v>
      </c>
      <c r="BS70" s="207" t="str">
        <f t="shared" si="12"/>
        <v/>
      </c>
    </row>
    <row r="71" spans="1:71" ht="14.25" thickTop="1" thickBot="1" x14ac:dyDescent="0.25">
      <c r="B71" s="9" t="s">
        <v>27</v>
      </c>
      <c r="C71" s="10" t="s">
        <v>28</v>
      </c>
      <c r="D71" s="24"/>
      <c r="E71" s="24"/>
      <c r="F71" s="37"/>
      <c r="G71" s="37"/>
      <c r="H71" s="37"/>
      <c r="I71" s="54">
        <v>71</v>
      </c>
      <c r="J71" s="59" t="str">
        <f>HLOOKUP($J$1,$L$1:BN71,I71)</f>
        <v>xxx</v>
      </c>
      <c r="K71" s="59" t="str">
        <f>HLOOKUP($K$1,$L$1:BN71,I71)</f>
        <v>xxx</v>
      </c>
      <c r="L71" s="39"/>
      <c r="M71" s="131" t="s">
        <v>71</v>
      </c>
      <c r="N71" s="118" t="s">
        <v>71</v>
      </c>
      <c r="O71" s="118" t="s">
        <v>71</v>
      </c>
      <c r="P71" s="118" t="s">
        <v>71</v>
      </c>
      <c r="Q71" s="118" t="s">
        <v>71</v>
      </c>
      <c r="R71" s="118" t="s">
        <v>71</v>
      </c>
      <c r="S71" s="118" t="s">
        <v>71</v>
      </c>
      <c r="T71" s="118" t="s">
        <v>71</v>
      </c>
      <c r="U71" s="118" t="s">
        <v>71</v>
      </c>
      <c r="V71" s="118" t="s">
        <v>71</v>
      </c>
      <c r="W71" s="118" t="s">
        <v>71</v>
      </c>
      <c r="X71" s="118" t="s">
        <v>71</v>
      </c>
      <c r="Y71" s="118" t="s">
        <v>71</v>
      </c>
      <c r="Z71" s="118" t="s">
        <v>71</v>
      </c>
      <c r="AA71" s="118" t="s">
        <v>71</v>
      </c>
      <c r="AB71" s="118" t="s">
        <v>71</v>
      </c>
      <c r="AC71" s="118" t="s">
        <v>71</v>
      </c>
      <c r="AD71" s="118" t="s">
        <v>71</v>
      </c>
      <c r="AE71" s="140" t="s">
        <v>71</v>
      </c>
      <c r="AF71" s="118" t="s">
        <v>71</v>
      </c>
      <c r="AG71" s="151" t="s">
        <v>71</v>
      </c>
      <c r="AH71" s="151" t="s">
        <v>71</v>
      </c>
      <c r="AI71" s="151" t="s">
        <v>71</v>
      </c>
      <c r="AJ71" s="151" t="s">
        <v>71</v>
      </c>
      <c r="AK71" s="118" t="s">
        <v>71</v>
      </c>
      <c r="AL71" s="118" t="s">
        <v>71</v>
      </c>
      <c r="AM71" s="118" t="s">
        <v>71</v>
      </c>
      <c r="AN71" s="118" t="s">
        <v>71</v>
      </c>
      <c r="AO71" s="118" t="s">
        <v>71</v>
      </c>
      <c r="AP71" s="118" t="s">
        <v>71</v>
      </c>
      <c r="AQ71" s="118" t="s">
        <v>71</v>
      </c>
      <c r="AR71" s="118" t="s">
        <v>71</v>
      </c>
      <c r="AS71" s="118" t="s">
        <v>71</v>
      </c>
      <c r="AT71" s="118" t="s">
        <v>71</v>
      </c>
      <c r="AU71" s="118" t="s">
        <v>71</v>
      </c>
      <c r="AV71" s="118" t="s">
        <v>71</v>
      </c>
      <c r="AW71" s="118" t="s">
        <v>71</v>
      </c>
      <c r="AX71" s="118" t="s">
        <v>71</v>
      </c>
      <c r="AY71" s="118" t="s">
        <v>71</v>
      </c>
      <c r="AZ71" s="118" t="s">
        <v>71</v>
      </c>
      <c r="BA71" s="118" t="s">
        <v>71</v>
      </c>
      <c r="BB71" s="118" t="s">
        <v>71</v>
      </c>
      <c r="BC71" s="118" t="s">
        <v>71</v>
      </c>
      <c r="BD71" s="118" t="s">
        <v>71</v>
      </c>
      <c r="BE71" s="118" t="s">
        <v>71</v>
      </c>
      <c r="BF71" s="118" t="s">
        <v>71</v>
      </c>
      <c r="BG71" s="118" t="s">
        <v>71</v>
      </c>
      <c r="BH71" s="118" t="s">
        <v>71</v>
      </c>
      <c r="BI71" s="118" t="s">
        <v>71</v>
      </c>
      <c r="BJ71" s="118" t="s">
        <v>71</v>
      </c>
      <c r="BK71" s="118" t="s">
        <v>71</v>
      </c>
      <c r="BL71" s="118" t="s">
        <v>71</v>
      </c>
      <c r="BM71" s="118" t="s">
        <v>71</v>
      </c>
      <c r="BN71" s="118" t="s">
        <v>71</v>
      </c>
      <c r="BP71" s="213" t="str">
        <f t="shared" si="9"/>
        <v>xxx</v>
      </c>
      <c r="BQ71" s="213" t="str">
        <f t="shared" si="10"/>
        <v>xxx</v>
      </c>
      <c r="BR71" s="213" t="str">
        <f t="shared" si="11"/>
        <v>xxx</v>
      </c>
      <c r="BS71" s="207" t="str">
        <f t="shared" si="12"/>
        <v/>
      </c>
    </row>
    <row r="72" spans="1:71" ht="14.25" thickTop="1" thickBot="1" x14ac:dyDescent="0.25">
      <c r="B72" s="9" t="s">
        <v>87</v>
      </c>
      <c r="C72" s="10" t="s">
        <v>26</v>
      </c>
      <c r="D72" s="24"/>
      <c r="E72" s="24"/>
      <c r="F72" s="37"/>
      <c r="G72" s="37"/>
      <c r="H72" s="37"/>
      <c r="I72" s="54">
        <v>72</v>
      </c>
      <c r="J72" s="59" t="str">
        <f>HLOOKUP($J$1,$L$1:BN72,I72)</f>
        <v>SC</v>
      </c>
      <c r="K72" s="59" t="str">
        <f>HLOOKUP($K$1,$L$1:BN72,I72)</f>
        <v>SC</v>
      </c>
      <c r="L72" s="39"/>
      <c r="M72" s="119">
        <v>100</v>
      </c>
      <c r="N72" s="119">
        <v>100</v>
      </c>
      <c r="O72" s="119">
        <v>100</v>
      </c>
      <c r="P72" s="119">
        <v>100</v>
      </c>
      <c r="Q72" s="119">
        <v>100</v>
      </c>
      <c r="R72" s="119">
        <v>100</v>
      </c>
      <c r="S72" s="119">
        <v>130</v>
      </c>
      <c r="T72" s="119">
        <v>180</v>
      </c>
      <c r="U72" s="119">
        <v>180</v>
      </c>
      <c r="V72" s="119">
        <v>180</v>
      </c>
      <c r="W72" s="119">
        <v>260</v>
      </c>
      <c r="X72" s="119">
        <v>260</v>
      </c>
      <c r="Y72" s="119">
        <v>280</v>
      </c>
      <c r="Z72" s="119" t="s">
        <v>120</v>
      </c>
      <c r="AA72" s="119" t="s">
        <v>120</v>
      </c>
      <c r="AB72" s="119" t="s">
        <v>120</v>
      </c>
      <c r="AC72" s="119" t="s">
        <v>120</v>
      </c>
      <c r="AD72" s="119"/>
      <c r="AE72" s="135"/>
      <c r="AF72" s="119"/>
      <c r="AG72" s="148"/>
      <c r="AH72" s="148"/>
      <c r="AI72" s="148"/>
      <c r="AJ72" s="148"/>
      <c r="AK72" s="148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P72" s="208">
        <f t="shared" si="9"/>
        <v>100</v>
      </c>
      <c r="BQ72" s="208">
        <f t="shared" si="10"/>
        <v>159.23076923076923</v>
      </c>
      <c r="BR72" s="208">
        <f t="shared" si="11"/>
        <v>280</v>
      </c>
      <c r="BS72" s="207" t="str">
        <f t="shared" si="12"/>
        <v/>
      </c>
    </row>
    <row r="73" spans="1:71" ht="14.25" thickTop="1" thickBot="1" x14ac:dyDescent="0.25">
      <c r="B73" s="9" t="s">
        <v>30</v>
      </c>
      <c r="C73" s="10" t="s">
        <v>26</v>
      </c>
      <c r="D73" s="24"/>
      <c r="E73" s="24"/>
      <c r="F73" s="37"/>
      <c r="G73" s="37"/>
      <c r="H73" s="37"/>
      <c r="I73" s="54">
        <v>73</v>
      </c>
      <c r="J73" s="59">
        <f>HLOOKUP($J$1,$L$1:BN73,I73)</f>
        <v>36</v>
      </c>
      <c r="K73" s="59">
        <f>HLOOKUP($K$1,$L$1:BN73,I73)</f>
        <v>33</v>
      </c>
      <c r="L73" s="39"/>
      <c r="M73" s="119">
        <v>38</v>
      </c>
      <c r="N73" s="119">
        <v>38</v>
      </c>
      <c r="O73" s="119">
        <v>38</v>
      </c>
      <c r="P73" s="119">
        <v>38</v>
      </c>
      <c r="Q73" s="119">
        <v>35</v>
      </c>
      <c r="R73" s="119">
        <v>35</v>
      </c>
      <c r="S73" s="119">
        <v>35</v>
      </c>
      <c r="T73" s="119">
        <v>35</v>
      </c>
      <c r="U73" s="119">
        <v>35</v>
      </c>
      <c r="V73" s="119">
        <v>35</v>
      </c>
      <c r="W73" s="119">
        <v>30</v>
      </c>
      <c r="X73" s="119">
        <v>30</v>
      </c>
      <c r="Y73" s="119">
        <v>36</v>
      </c>
      <c r="Z73" s="119">
        <v>36</v>
      </c>
      <c r="AA73" s="119">
        <v>36</v>
      </c>
      <c r="AB73" s="119">
        <v>36</v>
      </c>
      <c r="AC73" s="119">
        <v>33</v>
      </c>
      <c r="AD73" s="119"/>
      <c r="AE73" s="135"/>
      <c r="AF73" s="119"/>
      <c r="AG73" s="148"/>
      <c r="AH73" s="148"/>
      <c r="AI73" s="148"/>
      <c r="AJ73" s="148"/>
      <c r="AK73" s="148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P73" s="208">
        <f t="shared" si="9"/>
        <v>30</v>
      </c>
      <c r="BQ73" s="208">
        <f t="shared" si="10"/>
        <v>35.235294117647058</v>
      </c>
      <c r="BR73" s="208">
        <f t="shared" si="11"/>
        <v>38</v>
      </c>
      <c r="BS73" s="207" t="str">
        <f t="shared" si="12"/>
        <v/>
      </c>
    </row>
    <row r="74" spans="1:71" ht="14.25" thickTop="1" thickBot="1" x14ac:dyDescent="0.25">
      <c r="B74" s="9" t="s">
        <v>31</v>
      </c>
      <c r="C74" s="10" t="s">
        <v>26</v>
      </c>
      <c r="D74" s="24"/>
      <c r="E74" s="24"/>
      <c r="F74" s="37"/>
      <c r="G74" s="37"/>
      <c r="H74" s="37"/>
      <c r="I74" s="54">
        <v>74</v>
      </c>
      <c r="J74" s="59">
        <f>HLOOKUP($J$1,$L$1:BN74,I74)</f>
        <v>72</v>
      </c>
      <c r="K74" s="59">
        <f>HLOOKUP($K$1,$L$1:BN74,I74)</f>
        <v>68</v>
      </c>
      <c r="L74" s="39"/>
      <c r="M74" s="119">
        <v>73</v>
      </c>
      <c r="N74" s="119">
        <v>73</v>
      </c>
      <c r="O74" s="119">
        <v>70</v>
      </c>
      <c r="P74" s="119">
        <v>70</v>
      </c>
      <c r="Q74" s="119">
        <v>70</v>
      </c>
      <c r="R74" s="119">
        <v>68</v>
      </c>
      <c r="S74" s="119">
        <v>65</v>
      </c>
      <c r="T74" s="119">
        <v>68</v>
      </c>
      <c r="U74" s="119">
        <v>68</v>
      </c>
      <c r="V74" s="119">
        <v>68</v>
      </c>
      <c r="W74" s="119">
        <v>68</v>
      </c>
      <c r="X74" s="119">
        <v>68</v>
      </c>
      <c r="Y74" s="119">
        <v>70</v>
      </c>
      <c r="Z74" s="119">
        <v>70</v>
      </c>
      <c r="AA74" s="119">
        <v>70</v>
      </c>
      <c r="AB74" s="119">
        <v>72</v>
      </c>
      <c r="AC74" s="119">
        <v>68</v>
      </c>
      <c r="AD74" s="119"/>
      <c r="AE74" s="135"/>
      <c r="AF74" s="119"/>
      <c r="AG74" s="148"/>
      <c r="AH74" s="148"/>
      <c r="AI74" s="148"/>
      <c r="AJ74" s="148"/>
      <c r="AK74" s="148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P74" s="208">
        <f t="shared" si="9"/>
        <v>65</v>
      </c>
      <c r="BQ74" s="208">
        <f t="shared" si="10"/>
        <v>69.352941176470594</v>
      </c>
      <c r="BR74" s="208">
        <f t="shared" si="11"/>
        <v>73</v>
      </c>
      <c r="BS74" s="207" t="str">
        <f t="shared" si="12"/>
        <v/>
      </c>
    </row>
    <row r="75" spans="1:71" ht="14.25" thickTop="1" thickBot="1" x14ac:dyDescent="0.25">
      <c r="B75" s="9" t="s">
        <v>32</v>
      </c>
      <c r="C75" s="10" t="s">
        <v>28</v>
      </c>
      <c r="D75" s="25"/>
      <c r="E75" s="25"/>
      <c r="F75" s="37"/>
      <c r="G75" s="37"/>
      <c r="H75" s="37"/>
      <c r="I75" s="54">
        <v>75</v>
      </c>
      <c r="J75" s="59">
        <f>HLOOKUP($J$1,$L$1:BN75,I75)</f>
        <v>6</v>
      </c>
      <c r="K75" s="59">
        <f>HLOOKUP($K$1,$L$1:BN75,I75)</f>
        <v>7</v>
      </c>
      <c r="L75" s="40"/>
      <c r="M75" s="119">
        <v>3</v>
      </c>
      <c r="N75" s="119">
        <v>3</v>
      </c>
      <c r="O75" s="119" t="s">
        <v>120</v>
      </c>
      <c r="P75" s="119">
        <v>25.33</v>
      </c>
      <c r="Q75" s="119">
        <v>3</v>
      </c>
      <c r="R75" s="119">
        <v>3</v>
      </c>
      <c r="S75" s="119">
        <v>3</v>
      </c>
      <c r="T75" s="119">
        <v>3</v>
      </c>
      <c r="U75" s="119">
        <v>3</v>
      </c>
      <c r="V75" s="119">
        <v>3</v>
      </c>
      <c r="W75" s="119">
        <v>4</v>
      </c>
      <c r="X75" s="119">
        <v>4.5</v>
      </c>
      <c r="Y75" s="119">
        <v>4.5</v>
      </c>
      <c r="Z75" s="119">
        <v>4.5</v>
      </c>
      <c r="AA75" s="119">
        <v>4.5</v>
      </c>
      <c r="AB75" s="119">
        <v>6</v>
      </c>
      <c r="AC75" s="119">
        <v>7</v>
      </c>
      <c r="AD75" s="119"/>
      <c r="AE75" s="135"/>
      <c r="AF75" s="119"/>
      <c r="AG75" s="156"/>
      <c r="AH75" s="156"/>
      <c r="AI75" s="156"/>
      <c r="AJ75" s="156"/>
      <c r="AK75" s="156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P75" s="208">
        <f t="shared" si="9"/>
        <v>3</v>
      </c>
      <c r="BQ75" s="208">
        <f t="shared" si="10"/>
        <v>5.2706249999999999</v>
      </c>
      <c r="BR75" s="208">
        <f t="shared" si="11"/>
        <v>25.33</v>
      </c>
      <c r="BS75" s="207" t="str">
        <f t="shared" si="12"/>
        <v/>
      </c>
    </row>
    <row r="76" spans="1:71" ht="14.25" thickTop="1" thickBot="1" x14ac:dyDescent="0.25">
      <c r="B76" s="20" t="s">
        <v>48</v>
      </c>
      <c r="C76" s="6"/>
      <c r="D76" s="32"/>
      <c r="E76" s="58"/>
      <c r="F76" s="69"/>
      <c r="G76" s="69"/>
      <c r="H76" s="69"/>
      <c r="I76" s="57"/>
      <c r="J76" s="121"/>
      <c r="K76" s="121"/>
      <c r="L76" s="44"/>
      <c r="M76" s="227"/>
      <c r="N76" s="127" t="str">
        <f>IF(SUM(M77:N87)=0,"",IF(AND(M77=N77,M78=N78,M79=N79,M80=N80,M81=N81,M82=N82,M83=N83,M84=N84,M85=N85,M86=N86,M87=N87),"Repetido",""))</f>
        <v>Repetido</v>
      </c>
      <c r="O76" s="127" t="str">
        <f t="shared" ref="O76:BN76" si="18">IF(SUM(N77:O87)=0,"",IF(AND(N77=O77,N78=O78,N79=O79,N80=O80,N81=O81,N82=O82,N83=O83,N84=O84,N85=O85,N86=O86,N87=O87),"Repetido",""))</f>
        <v/>
      </c>
      <c r="P76" s="127" t="str">
        <f t="shared" si="18"/>
        <v>Repetido</v>
      </c>
      <c r="Q76" s="127" t="str">
        <f t="shared" si="18"/>
        <v/>
      </c>
      <c r="R76" s="127" t="str">
        <f t="shared" si="18"/>
        <v/>
      </c>
      <c r="S76" s="127" t="str">
        <f t="shared" si="18"/>
        <v/>
      </c>
      <c r="T76" s="127" t="str">
        <f t="shared" si="18"/>
        <v/>
      </c>
      <c r="U76" s="127" t="str">
        <f t="shared" si="18"/>
        <v/>
      </c>
      <c r="V76" s="127" t="str">
        <f t="shared" si="18"/>
        <v>Repetido</v>
      </c>
      <c r="W76" s="127" t="str">
        <f>IF(SUM(V77:W87)=0,"",IF(AND(V77=W77,V78=W78,V79=W79,V80=W80,V81=W81,V82=W82,V83=W83,V84=W84,V85=W85,V86=W86,V87=W87),"Repetido",""))</f>
        <v/>
      </c>
      <c r="X76" s="127" t="str">
        <f>IF(SUM(W77:X87)=0,"",IF(AND(W77=X77,W78=X78,W79=X79,W80=X80,W81=X81,W82=X82,W83=X83,W84=X84,W85=X85,W86=X86,W87=X87),"Repetido",""))</f>
        <v/>
      </c>
      <c r="Y76" s="127" t="str">
        <f t="shared" si="18"/>
        <v/>
      </c>
      <c r="Z76" s="127" t="str">
        <f t="shared" si="18"/>
        <v>Repetido</v>
      </c>
      <c r="AA76" s="127" t="str">
        <f t="shared" si="18"/>
        <v>Repetido</v>
      </c>
      <c r="AB76" s="127" t="str">
        <f t="shared" si="18"/>
        <v/>
      </c>
      <c r="AC76" s="127" t="str">
        <f t="shared" si="18"/>
        <v/>
      </c>
      <c r="AD76" s="127" t="str">
        <f t="shared" si="18"/>
        <v/>
      </c>
      <c r="AE76" s="127" t="str">
        <f t="shared" si="18"/>
        <v/>
      </c>
      <c r="AF76" s="127" t="str">
        <f t="shared" si="18"/>
        <v/>
      </c>
      <c r="AG76" s="127" t="str">
        <f t="shared" si="18"/>
        <v/>
      </c>
      <c r="AH76" s="127" t="str">
        <f t="shared" si="18"/>
        <v/>
      </c>
      <c r="AI76" s="127" t="str">
        <f t="shared" si="18"/>
        <v/>
      </c>
      <c r="AJ76" s="127" t="str">
        <f t="shared" si="18"/>
        <v/>
      </c>
      <c r="AK76" s="127" t="str">
        <f t="shared" si="18"/>
        <v/>
      </c>
      <c r="AL76" s="127" t="str">
        <f t="shared" si="18"/>
        <v/>
      </c>
      <c r="AM76" s="127" t="str">
        <f t="shared" si="18"/>
        <v/>
      </c>
      <c r="AN76" s="127" t="str">
        <f t="shared" si="18"/>
        <v/>
      </c>
      <c r="AO76" s="127" t="str">
        <f t="shared" si="18"/>
        <v/>
      </c>
      <c r="AP76" s="127" t="str">
        <f t="shared" si="18"/>
        <v/>
      </c>
      <c r="AQ76" s="127" t="str">
        <f t="shared" si="18"/>
        <v/>
      </c>
      <c r="AR76" s="127" t="str">
        <f t="shared" si="18"/>
        <v/>
      </c>
      <c r="AS76" s="127" t="str">
        <f t="shared" si="18"/>
        <v/>
      </c>
      <c r="AT76" s="127" t="str">
        <f t="shared" si="18"/>
        <v/>
      </c>
      <c r="AU76" s="127" t="str">
        <f t="shared" si="18"/>
        <v/>
      </c>
      <c r="AV76" s="127" t="str">
        <f t="shared" si="18"/>
        <v/>
      </c>
      <c r="AW76" s="127" t="str">
        <f t="shared" si="18"/>
        <v/>
      </c>
      <c r="AX76" s="127" t="str">
        <f t="shared" si="18"/>
        <v/>
      </c>
      <c r="AY76" s="127" t="str">
        <f t="shared" si="18"/>
        <v/>
      </c>
      <c r="AZ76" s="127" t="str">
        <f t="shared" si="18"/>
        <v/>
      </c>
      <c r="BA76" s="127" t="str">
        <f t="shared" si="18"/>
        <v/>
      </c>
      <c r="BB76" s="127" t="str">
        <f t="shared" si="18"/>
        <v/>
      </c>
      <c r="BC76" s="127" t="str">
        <f t="shared" si="18"/>
        <v/>
      </c>
      <c r="BD76" s="127" t="str">
        <f t="shared" si="18"/>
        <v/>
      </c>
      <c r="BE76" s="127" t="str">
        <f t="shared" si="18"/>
        <v/>
      </c>
      <c r="BF76" s="127" t="str">
        <f t="shared" si="18"/>
        <v/>
      </c>
      <c r="BG76" s="127" t="str">
        <f t="shared" si="18"/>
        <v/>
      </c>
      <c r="BH76" s="127" t="str">
        <f t="shared" si="18"/>
        <v/>
      </c>
      <c r="BI76" s="127" t="str">
        <f t="shared" si="18"/>
        <v/>
      </c>
      <c r="BJ76" s="127" t="str">
        <f t="shared" si="18"/>
        <v/>
      </c>
      <c r="BK76" s="127" t="str">
        <f t="shared" si="18"/>
        <v/>
      </c>
      <c r="BL76" s="127" t="str">
        <f t="shared" si="18"/>
        <v/>
      </c>
      <c r="BM76" s="127" t="str">
        <f t="shared" si="18"/>
        <v/>
      </c>
      <c r="BN76" s="127" t="str">
        <f t="shared" si="18"/>
        <v/>
      </c>
      <c r="BP76" s="211"/>
      <c r="BQ76" s="211"/>
      <c r="BR76" s="211"/>
      <c r="BS76" s="207"/>
    </row>
    <row r="77" spans="1:71" ht="14.25" thickTop="1" thickBot="1" x14ac:dyDescent="0.25">
      <c r="B77" s="15" t="s">
        <v>34</v>
      </c>
      <c r="C77" s="16" t="s">
        <v>22</v>
      </c>
      <c r="D77" s="26"/>
      <c r="E77" s="26"/>
      <c r="F77" s="71"/>
      <c r="G77" s="71"/>
      <c r="H77" s="71"/>
      <c r="I77" s="54">
        <v>77</v>
      </c>
      <c r="J77" s="59">
        <f>HLOOKUP($J$1,$L$1:BN77,I77)</f>
        <v>148</v>
      </c>
      <c r="K77" s="59">
        <f>HLOOKUP($K$1,$L$1:BN77,I77)</f>
        <v>147</v>
      </c>
      <c r="L77" s="41"/>
      <c r="M77" s="119">
        <v>143</v>
      </c>
      <c r="N77" s="119">
        <v>143</v>
      </c>
      <c r="O77" s="119">
        <v>140</v>
      </c>
      <c r="P77" s="119">
        <v>140</v>
      </c>
      <c r="Q77" s="119">
        <v>143</v>
      </c>
      <c r="R77" s="119">
        <v>142</v>
      </c>
      <c r="S77" s="119">
        <v>145</v>
      </c>
      <c r="T77" s="147">
        <v>145</v>
      </c>
      <c r="U77" s="147">
        <v>146</v>
      </c>
      <c r="V77" s="147">
        <v>146</v>
      </c>
      <c r="W77" s="147">
        <v>143</v>
      </c>
      <c r="X77" s="147">
        <v>145</v>
      </c>
      <c r="Y77" s="147">
        <v>145</v>
      </c>
      <c r="Z77" s="147">
        <v>145</v>
      </c>
      <c r="AA77" s="119">
        <v>145</v>
      </c>
      <c r="AB77" s="119">
        <v>148</v>
      </c>
      <c r="AC77" s="119">
        <v>147</v>
      </c>
      <c r="AD77" s="119"/>
      <c r="AE77" s="135"/>
      <c r="AF77" s="143"/>
      <c r="AG77" s="143"/>
      <c r="AH77" s="143"/>
      <c r="AI77" s="143"/>
      <c r="AJ77" s="143"/>
      <c r="AK77" s="143"/>
      <c r="AL77" s="143"/>
      <c r="AM77" s="143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P77" s="208">
        <f t="shared" si="9"/>
        <v>140</v>
      </c>
      <c r="BQ77" s="208">
        <f t="shared" si="10"/>
        <v>144.1764705882353</v>
      </c>
      <c r="BR77" s="208">
        <f t="shared" si="11"/>
        <v>148</v>
      </c>
      <c r="BS77" s="207" t="str">
        <f t="shared" si="12"/>
        <v/>
      </c>
    </row>
    <row r="78" spans="1:71" ht="14.25" thickTop="1" thickBot="1" x14ac:dyDescent="0.25">
      <c r="B78" s="15" t="s">
        <v>35</v>
      </c>
      <c r="C78" s="16" t="s">
        <v>22</v>
      </c>
      <c r="D78" s="27"/>
      <c r="E78" s="27"/>
      <c r="F78" s="71"/>
      <c r="G78" s="71"/>
      <c r="H78" s="71"/>
      <c r="I78" s="54">
        <v>78</v>
      </c>
      <c r="J78" s="59">
        <f>HLOOKUP($J$1,$L$1:BN78,I78)</f>
        <v>140</v>
      </c>
      <c r="K78" s="59">
        <f>HLOOKUP($K$1,$L$1:BN78,I78)</f>
        <v>140</v>
      </c>
      <c r="L78" s="42"/>
      <c r="M78" s="119">
        <v>134</v>
      </c>
      <c r="N78" s="119">
        <v>134</v>
      </c>
      <c r="O78" s="119">
        <v>132</v>
      </c>
      <c r="P78" s="119">
        <v>132</v>
      </c>
      <c r="Q78" s="119">
        <v>135</v>
      </c>
      <c r="R78" s="119">
        <v>134</v>
      </c>
      <c r="S78" s="119">
        <v>137</v>
      </c>
      <c r="T78" s="148">
        <v>138</v>
      </c>
      <c r="U78" s="148">
        <v>140</v>
      </c>
      <c r="V78" s="148">
        <v>140</v>
      </c>
      <c r="W78" s="148">
        <v>138</v>
      </c>
      <c r="X78" s="148">
        <v>140</v>
      </c>
      <c r="Y78" s="148">
        <v>138</v>
      </c>
      <c r="Z78" s="148">
        <v>138</v>
      </c>
      <c r="AA78" s="119">
        <v>138</v>
      </c>
      <c r="AB78" s="119">
        <v>140</v>
      </c>
      <c r="AC78" s="119">
        <v>140</v>
      </c>
      <c r="AD78" s="119"/>
      <c r="AE78" s="135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P78" s="208">
        <f t="shared" si="9"/>
        <v>132</v>
      </c>
      <c r="BQ78" s="208">
        <f t="shared" si="10"/>
        <v>136.94117647058823</v>
      </c>
      <c r="BR78" s="208">
        <f t="shared" si="11"/>
        <v>140</v>
      </c>
      <c r="BS78" s="207" t="str">
        <f t="shared" si="12"/>
        <v/>
      </c>
    </row>
    <row r="79" spans="1:71" ht="14.25" thickTop="1" thickBot="1" x14ac:dyDescent="0.25">
      <c r="B79" s="15" t="s">
        <v>36</v>
      </c>
      <c r="C79" s="16" t="s">
        <v>37</v>
      </c>
      <c r="D79" s="27"/>
      <c r="E79" s="27"/>
      <c r="F79" s="71"/>
      <c r="G79" s="71"/>
      <c r="H79" s="71"/>
      <c r="I79" s="54">
        <v>79</v>
      </c>
      <c r="J79" s="59">
        <f>HLOOKUP($J$1,$L$1:BN79,I79)</f>
        <v>1100</v>
      </c>
      <c r="K79" s="59">
        <f>HLOOKUP($K$1,$L$1:BN79,I79)</f>
        <v>1100</v>
      </c>
      <c r="L79" s="42"/>
      <c r="M79" s="119">
        <v>1100</v>
      </c>
      <c r="N79" s="119">
        <v>1100</v>
      </c>
      <c r="O79" s="119">
        <v>1100</v>
      </c>
      <c r="P79" s="119">
        <v>1100</v>
      </c>
      <c r="Q79" s="119">
        <v>1100</v>
      </c>
      <c r="R79" s="119">
        <v>1100</v>
      </c>
      <c r="S79" s="119">
        <v>1100</v>
      </c>
      <c r="T79" s="148">
        <v>1100</v>
      </c>
      <c r="U79" s="148">
        <v>1100</v>
      </c>
      <c r="V79" s="148">
        <v>1100</v>
      </c>
      <c r="W79" s="148">
        <v>1100</v>
      </c>
      <c r="X79" s="148">
        <v>1100</v>
      </c>
      <c r="Y79" s="148">
        <v>1100</v>
      </c>
      <c r="Z79" s="148">
        <v>1100</v>
      </c>
      <c r="AA79" s="119">
        <v>1100</v>
      </c>
      <c r="AB79" s="119">
        <v>1100</v>
      </c>
      <c r="AC79" s="119">
        <v>1100</v>
      </c>
      <c r="AD79" s="119"/>
      <c r="AE79" s="135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P79" s="208">
        <f t="shared" ref="BP79:BP142" si="19">IF(M79="xxx","xxx",MIN(M79:BN79))</f>
        <v>1100</v>
      </c>
      <c r="BQ79" s="208">
        <f t="shared" ref="BQ79:BQ142" si="20">IF(M79="xxx","xxx",AVERAGE(M79:BN79))</f>
        <v>1100</v>
      </c>
      <c r="BR79" s="208">
        <f t="shared" ref="BR79:BR142" si="21">IF(M79="xxx","xxx",MAX(M79:BN79))</f>
        <v>1100</v>
      </c>
      <c r="BS79" s="207" t="str">
        <f t="shared" ref="BS79:BS142" si="22">IF(BP79="xxx","",IF(AND(BP79=BQ79,BQ79=BR79),"Repetidos",""))</f>
        <v>Repetidos</v>
      </c>
    </row>
    <row r="80" spans="1:71" ht="14.25" thickTop="1" thickBot="1" x14ac:dyDescent="0.25">
      <c r="B80" s="15" t="s">
        <v>77</v>
      </c>
      <c r="C80" s="16" t="s">
        <v>37</v>
      </c>
      <c r="D80" s="27"/>
      <c r="E80" s="27"/>
      <c r="F80" s="71"/>
      <c r="G80" s="71"/>
      <c r="H80" s="71"/>
      <c r="I80" s="54">
        <v>80</v>
      </c>
      <c r="J80" s="59">
        <f>HLOOKUP($J$1,$L$1:BN80,I80)</f>
        <v>1400</v>
      </c>
      <c r="K80" s="59">
        <f>HLOOKUP($K$1,$L$1:BN80,I80)</f>
        <v>1400</v>
      </c>
      <c r="L80" s="42"/>
      <c r="M80" s="119">
        <v>1400</v>
      </c>
      <c r="N80" s="119">
        <v>1400</v>
      </c>
      <c r="O80" s="119">
        <v>1400</v>
      </c>
      <c r="P80" s="119">
        <v>1400</v>
      </c>
      <c r="Q80" s="119">
        <v>1400</v>
      </c>
      <c r="R80" s="119">
        <v>1400</v>
      </c>
      <c r="S80" s="119">
        <v>1400</v>
      </c>
      <c r="T80" s="148">
        <v>1400</v>
      </c>
      <c r="U80" s="148">
        <v>1400</v>
      </c>
      <c r="V80" s="148">
        <v>1400</v>
      </c>
      <c r="W80" s="148">
        <v>1400</v>
      </c>
      <c r="X80" s="148">
        <v>1400</v>
      </c>
      <c r="Y80" s="148">
        <v>1400</v>
      </c>
      <c r="Z80" s="148">
        <v>1400</v>
      </c>
      <c r="AA80" s="119">
        <v>1400</v>
      </c>
      <c r="AB80" s="119">
        <v>1400</v>
      </c>
      <c r="AC80" s="119">
        <v>1400</v>
      </c>
      <c r="AD80" s="119"/>
      <c r="AE80" s="135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P80" s="208">
        <f t="shared" si="19"/>
        <v>1400</v>
      </c>
      <c r="BQ80" s="208">
        <f t="shared" si="20"/>
        <v>1400</v>
      </c>
      <c r="BR80" s="208">
        <f t="shared" si="21"/>
        <v>1400</v>
      </c>
      <c r="BS80" s="207" t="str">
        <f t="shared" si="22"/>
        <v>Repetidos</v>
      </c>
    </row>
    <row r="81" spans="1:71" ht="14.25" thickTop="1" thickBot="1" x14ac:dyDescent="0.25">
      <c r="B81" s="15" t="s">
        <v>38</v>
      </c>
      <c r="C81" s="16" t="s">
        <v>37</v>
      </c>
      <c r="D81" s="27"/>
      <c r="E81" s="27"/>
      <c r="F81" s="71"/>
      <c r="G81" s="71"/>
      <c r="H81" s="71"/>
      <c r="I81" s="54">
        <v>81</v>
      </c>
      <c r="J81" s="59">
        <f>HLOOKUP($J$1,$L$1:BN81,I81)</f>
        <v>1850</v>
      </c>
      <c r="K81" s="59">
        <f>HLOOKUP($K$1,$L$1:BN81,I81)</f>
        <v>1850</v>
      </c>
      <c r="L81" s="42"/>
      <c r="M81" s="119">
        <v>1850</v>
      </c>
      <c r="N81" s="119">
        <v>1850</v>
      </c>
      <c r="O81" s="119">
        <v>1850</v>
      </c>
      <c r="P81" s="119">
        <v>1850</v>
      </c>
      <c r="Q81" s="119">
        <v>1850</v>
      </c>
      <c r="R81" s="119">
        <v>1850</v>
      </c>
      <c r="S81" s="119">
        <v>1850</v>
      </c>
      <c r="T81" s="148">
        <v>1850</v>
      </c>
      <c r="U81" s="148">
        <v>1850</v>
      </c>
      <c r="V81" s="148">
        <v>1850</v>
      </c>
      <c r="W81" s="148">
        <v>1850</v>
      </c>
      <c r="X81" s="148">
        <v>1850</v>
      </c>
      <c r="Y81" s="148">
        <v>1850</v>
      </c>
      <c r="Z81" s="148">
        <v>1850</v>
      </c>
      <c r="AA81" s="119">
        <v>1850</v>
      </c>
      <c r="AB81" s="119">
        <v>1850</v>
      </c>
      <c r="AC81" s="119">
        <v>1850</v>
      </c>
      <c r="AD81" s="119"/>
      <c r="AE81" s="135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P81" s="208">
        <f t="shared" si="19"/>
        <v>1850</v>
      </c>
      <c r="BQ81" s="208">
        <f t="shared" si="20"/>
        <v>1850</v>
      </c>
      <c r="BR81" s="208">
        <f t="shared" si="21"/>
        <v>1850</v>
      </c>
      <c r="BS81" s="207" t="str">
        <f t="shared" si="22"/>
        <v>Repetidos</v>
      </c>
    </row>
    <row r="82" spans="1:71" ht="14.25" thickTop="1" thickBot="1" x14ac:dyDescent="0.25">
      <c r="B82" s="15" t="s">
        <v>78</v>
      </c>
      <c r="C82" s="16" t="s">
        <v>37</v>
      </c>
      <c r="D82" s="27"/>
      <c r="E82" s="27"/>
      <c r="F82" s="71"/>
      <c r="G82" s="71"/>
      <c r="H82" s="71"/>
      <c r="I82" s="54">
        <v>82</v>
      </c>
      <c r="J82" s="59">
        <f>HLOOKUP($J$1,$L$1:BN82,I82)</f>
        <v>1300</v>
      </c>
      <c r="K82" s="59">
        <f>HLOOKUP($K$1,$L$1:BN82,I82)</f>
        <v>1300</v>
      </c>
      <c r="L82" s="42"/>
      <c r="M82" s="119">
        <v>1300</v>
      </c>
      <c r="N82" s="119">
        <v>1300</v>
      </c>
      <c r="O82" s="119">
        <v>1300</v>
      </c>
      <c r="P82" s="119">
        <v>1300</v>
      </c>
      <c r="Q82" s="119">
        <v>1300</v>
      </c>
      <c r="R82" s="119">
        <v>1300</v>
      </c>
      <c r="S82" s="119">
        <v>1300</v>
      </c>
      <c r="T82" s="148">
        <v>1300</v>
      </c>
      <c r="U82" s="148">
        <v>1300</v>
      </c>
      <c r="V82" s="148">
        <v>1300</v>
      </c>
      <c r="W82" s="148">
        <v>1300</v>
      </c>
      <c r="X82" s="148">
        <v>1300</v>
      </c>
      <c r="Y82" s="148">
        <v>1300</v>
      </c>
      <c r="Z82" s="148">
        <v>1300</v>
      </c>
      <c r="AA82" s="119">
        <v>1300</v>
      </c>
      <c r="AB82" s="119">
        <v>1300</v>
      </c>
      <c r="AC82" s="119">
        <v>1300</v>
      </c>
      <c r="AD82" s="119"/>
      <c r="AE82" s="135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P82" s="208">
        <f t="shared" si="19"/>
        <v>1300</v>
      </c>
      <c r="BQ82" s="208">
        <f t="shared" si="20"/>
        <v>1300</v>
      </c>
      <c r="BR82" s="208">
        <f t="shared" si="21"/>
        <v>1300</v>
      </c>
      <c r="BS82" s="207" t="str">
        <f t="shared" si="22"/>
        <v>Repetidos</v>
      </c>
    </row>
    <row r="83" spans="1:71" ht="14.25" thickTop="1" thickBot="1" x14ac:dyDescent="0.25">
      <c r="B83" s="15" t="s">
        <v>88</v>
      </c>
      <c r="C83" s="16" t="s">
        <v>37</v>
      </c>
      <c r="D83" s="27"/>
      <c r="E83" s="27"/>
      <c r="F83" s="71"/>
      <c r="G83" s="71"/>
      <c r="H83" s="71"/>
      <c r="I83" s="54">
        <v>83</v>
      </c>
      <c r="J83" s="59">
        <f>HLOOKUP($J$1,$L$1:BN83,I83)</f>
        <v>1500</v>
      </c>
      <c r="K83" s="59">
        <f>HLOOKUP($K$1,$L$1:BN83,I83)</f>
        <v>1500</v>
      </c>
      <c r="L83" s="42"/>
      <c r="M83" s="119">
        <v>1500</v>
      </c>
      <c r="N83" s="119">
        <v>1500</v>
      </c>
      <c r="O83" s="119">
        <v>1500</v>
      </c>
      <c r="P83" s="119">
        <v>1500</v>
      </c>
      <c r="Q83" s="119">
        <v>1500</v>
      </c>
      <c r="R83" s="119">
        <v>1500</v>
      </c>
      <c r="S83" s="119">
        <v>1500</v>
      </c>
      <c r="T83" s="148">
        <v>1500</v>
      </c>
      <c r="U83" s="148">
        <v>1500</v>
      </c>
      <c r="V83" s="148">
        <v>1500</v>
      </c>
      <c r="W83" s="148">
        <v>1500</v>
      </c>
      <c r="X83" s="148">
        <v>1500</v>
      </c>
      <c r="Y83" s="148">
        <v>1500</v>
      </c>
      <c r="Z83" s="148">
        <v>1500</v>
      </c>
      <c r="AA83" s="119">
        <v>1500</v>
      </c>
      <c r="AB83" s="119">
        <v>1500</v>
      </c>
      <c r="AC83" s="119">
        <v>1500</v>
      </c>
      <c r="AD83" s="119"/>
      <c r="AE83" s="135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P83" s="208">
        <f t="shared" si="19"/>
        <v>1500</v>
      </c>
      <c r="BQ83" s="208">
        <f t="shared" si="20"/>
        <v>1500</v>
      </c>
      <c r="BR83" s="208">
        <f t="shared" si="21"/>
        <v>1500</v>
      </c>
      <c r="BS83" s="207" t="str">
        <f t="shared" si="22"/>
        <v>Repetidos</v>
      </c>
    </row>
    <row r="84" spans="1:71" ht="14.25" thickTop="1" thickBot="1" x14ac:dyDescent="0.25">
      <c r="B84" s="15" t="s">
        <v>89</v>
      </c>
      <c r="C84" s="16" t="s">
        <v>37</v>
      </c>
      <c r="D84" s="27"/>
      <c r="E84" s="27"/>
      <c r="F84" s="71"/>
      <c r="G84" s="71"/>
      <c r="H84" s="71"/>
      <c r="I84" s="54">
        <v>84</v>
      </c>
      <c r="J84" s="59">
        <f>HLOOKUP($J$1,$L$1:BN84,I84)</f>
        <v>2000</v>
      </c>
      <c r="K84" s="59">
        <f>HLOOKUP($K$1,$L$1:BN84,I84)</f>
        <v>2000</v>
      </c>
      <c r="L84" s="42"/>
      <c r="M84" s="119">
        <v>2000</v>
      </c>
      <c r="N84" s="119">
        <v>2000</v>
      </c>
      <c r="O84" s="119">
        <v>2000</v>
      </c>
      <c r="P84" s="119">
        <v>2000</v>
      </c>
      <c r="Q84" s="119">
        <v>2000</v>
      </c>
      <c r="R84" s="119">
        <v>2000</v>
      </c>
      <c r="S84" s="119">
        <v>2000</v>
      </c>
      <c r="T84" s="148">
        <v>2000</v>
      </c>
      <c r="U84" s="148">
        <v>2000</v>
      </c>
      <c r="V84" s="148">
        <v>2000</v>
      </c>
      <c r="W84" s="148">
        <v>2000</v>
      </c>
      <c r="X84" s="148">
        <v>2000</v>
      </c>
      <c r="Y84" s="148">
        <v>2000</v>
      </c>
      <c r="Z84" s="148">
        <v>2000</v>
      </c>
      <c r="AA84" s="119">
        <v>2000</v>
      </c>
      <c r="AB84" s="119">
        <v>2000</v>
      </c>
      <c r="AC84" s="119">
        <v>2000</v>
      </c>
      <c r="AD84" s="119"/>
      <c r="AE84" s="135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P84" s="208">
        <f t="shared" si="19"/>
        <v>2000</v>
      </c>
      <c r="BQ84" s="208">
        <f t="shared" si="20"/>
        <v>2000</v>
      </c>
      <c r="BR84" s="208">
        <f t="shared" si="21"/>
        <v>2000</v>
      </c>
      <c r="BS84" s="207" t="str">
        <f t="shared" si="22"/>
        <v>Repetidos</v>
      </c>
    </row>
    <row r="85" spans="1:71" ht="14.25" thickTop="1" thickBot="1" x14ac:dyDescent="0.25">
      <c r="B85" s="15" t="s">
        <v>39</v>
      </c>
      <c r="C85" s="16" t="s">
        <v>22</v>
      </c>
      <c r="D85" s="27"/>
      <c r="E85" s="27"/>
      <c r="F85" s="71"/>
      <c r="G85" s="71"/>
      <c r="H85" s="71"/>
      <c r="I85" s="54">
        <v>85</v>
      </c>
      <c r="J85" s="59">
        <f>HLOOKUP($J$1,$L$1:BN85,I85)</f>
        <v>100</v>
      </c>
      <c r="K85" s="59">
        <f>HLOOKUP($K$1,$L$1:BN85,I85)</f>
        <v>100</v>
      </c>
      <c r="L85" s="42"/>
      <c r="M85" s="119">
        <v>100</v>
      </c>
      <c r="N85" s="119">
        <v>100</v>
      </c>
      <c r="O85" s="119">
        <v>100</v>
      </c>
      <c r="P85" s="119">
        <v>100</v>
      </c>
      <c r="Q85" s="119">
        <v>100</v>
      </c>
      <c r="R85" s="119">
        <v>100</v>
      </c>
      <c r="S85" s="119">
        <v>100</v>
      </c>
      <c r="T85" s="148">
        <v>100</v>
      </c>
      <c r="U85" s="148">
        <v>100</v>
      </c>
      <c r="V85" s="148">
        <v>100</v>
      </c>
      <c r="W85" s="148">
        <v>100</v>
      </c>
      <c r="X85" s="148">
        <v>100</v>
      </c>
      <c r="Y85" s="148">
        <v>100</v>
      </c>
      <c r="Z85" s="148">
        <v>100</v>
      </c>
      <c r="AA85" s="119">
        <v>100</v>
      </c>
      <c r="AB85" s="119">
        <v>100</v>
      </c>
      <c r="AC85" s="119">
        <v>100</v>
      </c>
      <c r="AD85" s="119"/>
      <c r="AE85" s="135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P85" s="208">
        <f t="shared" si="19"/>
        <v>100</v>
      </c>
      <c r="BQ85" s="208">
        <f t="shared" si="20"/>
        <v>100</v>
      </c>
      <c r="BR85" s="208">
        <f t="shared" si="21"/>
        <v>100</v>
      </c>
      <c r="BS85" s="207" t="str">
        <f t="shared" si="22"/>
        <v>Repetidos</v>
      </c>
    </row>
    <row r="86" spans="1:71" ht="14.25" thickTop="1" thickBot="1" x14ac:dyDescent="0.25">
      <c r="B86" s="15" t="s">
        <v>40</v>
      </c>
      <c r="C86" s="16" t="s">
        <v>22</v>
      </c>
      <c r="D86" s="27"/>
      <c r="E86" s="27"/>
      <c r="F86" s="71"/>
      <c r="G86" s="71"/>
      <c r="H86" s="71"/>
      <c r="I86" s="54">
        <v>86</v>
      </c>
      <c r="J86" s="59">
        <f>HLOOKUP($J$1,$L$1:BN86,I86)</f>
        <v>90</v>
      </c>
      <c r="K86" s="59">
        <f>HLOOKUP($K$1,$L$1:BN86,I86)</f>
        <v>90</v>
      </c>
      <c r="L86" s="42"/>
      <c r="M86" s="119">
        <v>110</v>
      </c>
      <c r="N86" s="119">
        <v>110</v>
      </c>
      <c r="O86" s="119">
        <v>110</v>
      </c>
      <c r="P86" s="119">
        <v>110</v>
      </c>
      <c r="Q86" s="119">
        <v>110</v>
      </c>
      <c r="R86" s="119">
        <v>120</v>
      </c>
      <c r="S86" s="119">
        <v>120</v>
      </c>
      <c r="T86" s="148">
        <v>120</v>
      </c>
      <c r="U86" s="148">
        <v>120</v>
      </c>
      <c r="V86" s="148">
        <v>120</v>
      </c>
      <c r="W86" s="148">
        <v>90</v>
      </c>
      <c r="X86" s="148">
        <v>90</v>
      </c>
      <c r="Y86" s="148">
        <v>90</v>
      </c>
      <c r="Z86" s="148">
        <v>90</v>
      </c>
      <c r="AA86" s="119">
        <v>90</v>
      </c>
      <c r="AB86" s="119">
        <v>90</v>
      </c>
      <c r="AC86" s="119">
        <v>90</v>
      </c>
      <c r="AD86" s="119"/>
      <c r="AE86" s="135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P86" s="208">
        <f t="shared" si="19"/>
        <v>90</v>
      </c>
      <c r="BQ86" s="208">
        <f t="shared" si="20"/>
        <v>104.70588235294117</v>
      </c>
      <c r="BR86" s="208">
        <f t="shared" si="21"/>
        <v>120</v>
      </c>
      <c r="BS86" s="207" t="str">
        <f t="shared" si="22"/>
        <v/>
      </c>
    </row>
    <row r="87" spans="1:71" ht="14.25" thickTop="1" thickBot="1" x14ac:dyDescent="0.25">
      <c r="B87" s="15" t="s">
        <v>41</v>
      </c>
      <c r="C87" s="16" t="s">
        <v>42</v>
      </c>
      <c r="D87" s="27"/>
      <c r="E87" s="27"/>
      <c r="F87" s="71"/>
      <c r="G87" s="71"/>
      <c r="H87" s="71"/>
      <c r="I87" s="54">
        <v>87</v>
      </c>
      <c r="J87" s="59">
        <f>HLOOKUP($J$1,$L$1:BN87,I87)</f>
        <v>8</v>
      </c>
      <c r="K87" s="59">
        <f>HLOOKUP($K$1,$L$1:BN87,I87)</f>
        <v>8</v>
      </c>
      <c r="L87" s="42"/>
      <c r="M87" s="119">
        <v>8</v>
      </c>
      <c r="N87" s="119">
        <v>8</v>
      </c>
      <c r="O87" s="119">
        <v>8</v>
      </c>
      <c r="P87" s="119">
        <v>8</v>
      </c>
      <c r="Q87" s="119">
        <v>8</v>
      </c>
      <c r="R87" s="119">
        <v>8</v>
      </c>
      <c r="S87" s="119">
        <v>8</v>
      </c>
      <c r="T87" s="156">
        <v>8</v>
      </c>
      <c r="U87" s="156">
        <v>8</v>
      </c>
      <c r="V87" s="156">
        <v>8</v>
      </c>
      <c r="W87" s="156">
        <v>8</v>
      </c>
      <c r="X87" s="156">
        <v>8</v>
      </c>
      <c r="Y87" s="156">
        <v>8</v>
      </c>
      <c r="Z87" s="156">
        <v>8</v>
      </c>
      <c r="AA87" s="119">
        <v>8</v>
      </c>
      <c r="AB87" s="119">
        <v>8</v>
      </c>
      <c r="AC87" s="119">
        <v>8</v>
      </c>
      <c r="AD87" s="119"/>
      <c r="AE87" s="135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P87" s="208">
        <f t="shared" si="19"/>
        <v>8</v>
      </c>
      <c r="BQ87" s="208">
        <f t="shared" si="20"/>
        <v>8</v>
      </c>
      <c r="BR87" s="208">
        <f t="shared" si="21"/>
        <v>8</v>
      </c>
      <c r="BS87" s="207" t="str">
        <f t="shared" si="22"/>
        <v>Repetidos</v>
      </c>
    </row>
    <row r="88" spans="1:71" ht="14.25" thickTop="1" thickBot="1" x14ac:dyDescent="0.25">
      <c r="A88" s="216" t="s">
        <v>81</v>
      </c>
      <c r="B88" s="20" t="s">
        <v>47</v>
      </c>
      <c r="C88" s="6"/>
      <c r="D88" s="32"/>
      <c r="E88" s="58"/>
      <c r="F88" s="69"/>
      <c r="G88" s="69"/>
      <c r="H88" s="69"/>
      <c r="I88" s="57"/>
      <c r="J88" s="121"/>
      <c r="K88" s="121"/>
      <c r="L88" s="44"/>
      <c r="M88" s="227" t="s">
        <v>115</v>
      </c>
      <c r="N88" s="127" t="str">
        <f>IF(SUM(M89:N96)=0,"",IF(AND(M89=N89,M90=N90,M91=N91,M92=N92,M93=N93,M94=N94,M95=N95,M96=N96),"Repetido",""))</f>
        <v>Repetido</v>
      </c>
      <c r="O88" s="127" t="str">
        <f>IF(SUM(N89:O96)=0,"",IF(AND(N89=O89,N90=O90,N91=O91,N92=O92,N93=O93,N94=O94,N95=O95,N96=O96),"Repetido",""))</f>
        <v/>
      </c>
      <c r="P88" s="127" t="str">
        <f t="shared" ref="P88:BK88" si="23">IF(SUM(O89:P96)=0,"",IF(AND(O89=P89,O90=P90,O91=P91,O92=P92,O93=P93,O94=P94,O95=P95,O96=P96),"Repetido",""))</f>
        <v/>
      </c>
      <c r="Q88" s="127" t="str">
        <f t="shared" si="23"/>
        <v/>
      </c>
      <c r="R88" s="127" t="str">
        <f t="shared" si="23"/>
        <v/>
      </c>
      <c r="S88" s="127" t="str">
        <f t="shared" si="23"/>
        <v/>
      </c>
      <c r="T88" s="127" t="str">
        <f t="shared" si="23"/>
        <v/>
      </c>
      <c r="U88" s="127" t="str">
        <f t="shared" si="23"/>
        <v/>
      </c>
      <c r="V88" s="127" t="str">
        <f t="shared" si="23"/>
        <v>Repetido</v>
      </c>
      <c r="W88" s="127" t="str">
        <f t="shared" si="23"/>
        <v/>
      </c>
      <c r="X88" s="127" t="str">
        <f t="shared" si="23"/>
        <v/>
      </c>
      <c r="Y88" s="127" t="str">
        <f t="shared" si="23"/>
        <v/>
      </c>
      <c r="Z88" s="127" t="str">
        <f t="shared" si="23"/>
        <v/>
      </c>
      <c r="AA88" s="127" t="str">
        <f t="shared" si="23"/>
        <v/>
      </c>
      <c r="AB88" s="127" t="str">
        <f t="shared" si="23"/>
        <v/>
      </c>
      <c r="AC88" s="127" t="str">
        <f t="shared" si="23"/>
        <v/>
      </c>
      <c r="AD88" s="127" t="str">
        <f t="shared" si="23"/>
        <v/>
      </c>
      <c r="AE88" s="127" t="str">
        <f t="shared" si="23"/>
        <v/>
      </c>
      <c r="AF88" s="127" t="str">
        <f t="shared" si="23"/>
        <v/>
      </c>
      <c r="AG88" s="127" t="str">
        <f t="shared" si="23"/>
        <v/>
      </c>
      <c r="AH88" s="127" t="str">
        <f t="shared" si="23"/>
        <v/>
      </c>
      <c r="AI88" s="127" t="str">
        <f t="shared" si="23"/>
        <v/>
      </c>
      <c r="AJ88" s="127" t="str">
        <f t="shared" si="23"/>
        <v/>
      </c>
      <c r="AK88" s="127" t="str">
        <f t="shared" si="23"/>
        <v/>
      </c>
      <c r="AL88" s="127" t="str">
        <f t="shared" si="23"/>
        <v/>
      </c>
      <c r="AM88" s="127" t="str">
        <f t="shared" si="23"/>
        <v/>
      </c>
      <c r="AN88" s="127" t="str">
        <f t="shared" si="23"/>
        <v/>
      </c>
      <c r="AO88" s="127" t="str">
        <f t="shared" si="23"/>
        <v/>
      </c>
      <c r="AP88" s="127" t="str">
        <f t="shared" si="23"/>
        <v/>
      </c>
      <c r="AQ88" s="127" t="str">
        <f t="shared" si="23"/>
        <v/>
      </c>
      <c r="AR88" s="127" t="str">
        <f t="shared" si="23"/>
        <v/>
      </c>
      <c r="AS88" s="127" t="str">
        <f t="shared" si="23"/>
        <v/>
      </c>
      <c r="AT88" s="127" t="str">
        <f t="shared" si="23"/>
        <v/>
      </c>
      <c r="AU88" s="127" t="str">
        <f t="shared" si="23"/>
        <v/>
      </c>
      <c r="AV88" s="127" t="str">
        <f t="shared" si="23"/>
        <v/>
      </c>
      <c r="AW88" s="127" t="str">
        <f t="shared" si="23"/>
        <v/>
      </c>
      <c r="AX88" s="127" t="str">
        <f t="shared" si="23"/>
        <v/>
      </c>
      <c r="AY88" s="127" t="str">
        <f t="shared" si="23"/>
        <v/>
      </c>
      <c r="AZ88" s="127" t="str">
        <f t="shared" si="23"/>
        <v/>
      </c>
      <c r="BA88" s="127" t="str">
        <f t="shared" si="23"/>
        <v/>
      </c>
      <c r="BB88" s="127" t="str">
        <f t="shared" si="23"/>
        <v/>
      </c>
      <c r="BC88" s="127" t="str">
        <f t="shared" si="23"/>
        <v/>
      </c>
      <c r="BD88" s="127" t="str">
        <f t="shared" si="23"/>
        <v/>
      </c>
      <c r="BE88" s="127" t="str">
        <f t="shared" si="23"/>
        <v/>
      </c>
      <c r="BF88" s="127" t="str">
        <f t="shared" si="23"/>
        <v/>
      </c>
      <c r="BG88" s="127" t="str">
        <f t="shared" si="23"/>
        <v/>
      </c>
      <c r="BH88" s="127" t="str">
        <f t="shared" si="23"/>
        <v/>
      </c>
      <c r="BI88" s="127" t="str">
        <f t="shared" si="23"/>
        <v/>
      </c>
      <c r="BJ88" s="127" t="str">
        <f t="shared" si="23"/>
        <v/>
      </c>
      <c r="BK88" s="127" t="str">
        <f t="shared" si="23"/>
        <v/>
      </c>
      <c r="BL88" s="127" t="str">
        <f>IF(SUM(BK89:BL96)=0,"",IF(AND(BK89=BL89,BK90=BL90,BK91=BL91,BK92=BL92,BK93=BL93,BK94=BL94,BK95=BL95,BK96=BL96),"Repetido",""))</f>
        <v/>
      </c>
      <c r="BM88" s="127" t="str">
        <f>IF(SUM(BL89:BM96)=0,"",IF(AND(BL89=BM89,BL90=BM90,BL91=BM91,BL92=BM92,BL93=BM93,BL94=BM94,BL95=BM95,BL96=BM96),"Repetido",""))</f>
        <v/>
      </c>
      <c r="BN88" s="127" t="str">
        <f>IF(SUM(BM89:BN96)=0,"",IF(AND(BM89=BN89,BM90=BN90,BM91=BN91,BM92=BN92,BM93=BN93,BM94=BN94,BM95=BN95,BM96=BN96),"Repetido",""))</f>
        <v/>
      </c>
      <c r="BP88" s="211"/>
      <c r="BQ88" s="211"/>
      <c r="BR88" s="211"/>
      <c r="BS88" s="207"/>
    </row>
    <row r="89" spans="1:71" ht="14.25" thickTop="1" thickBot="1" x14ac:dyDescent="0.25">
      <c r="B89" s="9" t="s">
        <v>21</v>
      </c>
      <c r="C89" s="10" t="s">
        <v>22</v>
      </c>
      <c r="D89" s="30"/>
      <c r="E89" s="30"/>
      <c r="F89" s="70"/>
      <c r="G89" s="70"/>
      <c r="H89" s="70"/>
      <c r="I89" s="54">
        <v>89</v>
      </c>
      <c r="J89" s="59">
        <f>HLOOKUP($J$1,$L$1:BN89,I89)</f>
        <v>79.47</v>
      </c>
      <c r="K89" s="59">
        <f>HLOOKUP($K$1,$L$1:BN89,I89)</f>
        <v>80.36</v>
      </c>
      <c r="L89" s="38"/>
      <c r="M89" s="119">
        <v>84.47</v>
      </c>
      <c r="N89" s="119">
        <v>84.47</v>
      </c>
      <c r="O89" s="119" t="s">
        <v>120</v>
      </c>
      <c r="P89" s="119">
        <v>83.19</v>
      </c>
      <c r="Q89" s="119">
        <v>84.22</v>
      </c>
      <c r="R89" s="119">
        <v>80.86</v>
      </c>
      <c r="S89" s="119">
        <v>87.13</v>
      </c>
      <c r="T89" s="119">
        <v>86.8</v>
      </c>
      <c r="U89" s="119">
        <v>87.13</v>
      </c>
      <c r="V89" s="119">
        <v>87.13</v>
      </c>
      <c r="W89" s="119">
        <v>80.13</v>
      </c>
      <c r="X89" s="119">
        <v>79.8</v>
      </c>
      <c r="Y89" s="119">
        <v>78.8</v>
      </c>
      <c r="Z89" s="119">
        <v>79.47</v>
      </c>
      <c r="AA89" s="119">
        <v>80.13</v>
      </c>
      <c r="AB89" s="119">
        <v>79.47</v>
      </c>
      <c r="AC89" s="119">
        <v>80.36</v>
      </c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P89" s="208">
        <f t="shared" si="19"/>
        <v>78.8</v>
      </c>
      <c r="BQ89" s="208">
        <f t="shared" si="20"/>
        <v>82.722499999999997</v>
      </c>
      <c r="BR89" s="208">
        <f t="shared" si="21"/>
        <v>87.13</v>
      </c>
      <c r="BS89" s="207" t="str">
        <f t="shared" si="22"/>
        <v/>
      </c>
    </row>
    <row r="90" spans="1:71" ht="14.25" thickTop="1" thickBot="1" x14ac:dyDescent="0.25">
      <c r="B90" s="9" t="s">
        <v>23</v>
      </c>
      <c r="C90" s="10" t="s">
        <v>24</v>
      </c>
      <c r="D90" s="24"/>
      <c r="E90" s="24"/>
      <c r="F90" s="37"/>
      <c r="G90" s="37"/>
      <c r="H90" s="37"/>
      <c r="I90" s="54">
        <v>90</v>
      </c>
      <c r="J90" s="59">
        <f>HLOOKUP($J$1,$L$1:BN90,I90)</f>
        <v>12.07</v>
      </c>
      <c r="K90" s="59">
        <f>HLOOKUP($K$1,$L$1:BN90,I90)</f>
        <v>12</v>
      </c>
      <c r="L90" s="39"/>
      <c r="M90" s="119">
        <v>7.15</v>
      </c>
      <c r="N90" s="119">
        <v>7.15</v>
      </c>
      <c r="O90" s="119" t="s">
        <v>120</v>
      </c>
      <c r="P90" s="119">
        <v>7.66</v>
      </c>
      <c r="Q90" s="119">
        <v>8.61</v>
      </c>
      <c r="R90" s="119">
        <v>9.7200000000000006</v>
      </c>
      <c r="S90" s="119">
        <v>10.67</v>
      </c>
      <c r="T90" s="119">
        <v>11.33</v>
      </c>
      <c r="U90" s="119">
        <v>10.76</v>
      </c>
      <c r="V90" s="119">
        <v>10.76</v>
      </c>
      <c r="W90" s="119">
        <v>11</v>
      </c>
      <c r="X90" s="119">
        <v>11.21</v>
      </c>
      <c r="Y90" s="119">
        <v>10.9</v>
      </c>
      <c r="Z90" s="119">
        <v>11.56</v>
      </c>
      <c r="AA90" s="119">
        <v>11.67</v>
      </c>
      <c r="AB90" s="119">
        <v>12.07</v>
      </c>
      <c r="AC90" s="119">
        <v>12</v>
      </c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P90" s="208">
        <f t="shared" si="19"/>
        <v>7.15</v>
      </c>
      <c r="BQ90" s="208">
        <f t="shared" si="20"/>
        <v>10.26375</v>
      </c>
      <c r="BR90" s="208">
        <f t="shared" si="21"/>
        <v>12.07</v>
      </c>
      <c r="BS90" s="207" t="str">
        <f t="shared" si="22"/>
        <v/>
      </c>
    </row>
    <row r="91" spans="1:71" ht="14.25" thickTop="1" thickBot="1" x14ac:dyDescent="0.25">
      <c r="B91" s="9" t="s">
        <v>25</v>
      </c>
      <c r="C91" s="10" t="s">
        <v>26</v>
      </c>
      <c r="D91" s="24"/>
      <c r="E91" s="24"/>
      <c r="F91" s="37"/>
      <c r="G91" s="37"/>
      <c r="H91" s="37"/>
      <c r="I91" s="54">
        <v>91</v>
      </c>
      <c r="J91" s="59">
        <f>HLOOKUP($J$1,$L$1:BN91,I91)</f>
        <v>48.67</v>
      </c>
      <c r="K91" s="59">
        <f>HLOOKUP($K$1,$L$1:BN91,I91)</f>
        <v>49</v>
      </c>
      <c r="L91" s="39"/>
      <c r="M91" s="119">
        <v>48.67</v>
      </c>
      <c r="N91" s="119">
        <v>48.67</v>
      </c>
      <c r="O91" s="119" t="s">
        <v>120</v>
      </c>
      <c r="P91" s="119">
        <v>49</v>
      </c>
      <c r="Q91" s="119">
        <v>49.54</v>
      </c>
      <c r="R91" s="119">
        <v>48.67</v>
      </c>
      <c r="S91" s="119">
        <v>49.45</v>
      </c>
      <c r="T91" s="119">
        <v>49.45</v>
      </c>
      <c r="U91" s="119">
        <v>49.67</v>
      </c>
      <c r="V91" s="119">
        <v>49.67</v>
      </c>
      <c r="W91" s="119">
        <v>47.52</v>
      </c>
      <c r="X91" s="119">
        <v>47.67</v>
      </c>
      <c r="Y91" s="119">
        <v>48</v>
      </c>
      <c r="Z91" s="119">
        <v>47.69</v>
      </c>
      <c r="AA91" s="119">
        <v>48.42</v>
      </c>
      <c r="AB91" s="119">
        <v>48.67</v>
      </c>
      <c r="AC91" s="119">
        <v>49</v>
      </c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P91" s="208">
        <f t="shared" si="19"/>
        <v>47.52</v>
      </c>
      <c r="BQ91" s="208">
        <f t="shared" si="20"/>
        <v>48.734999999999999</v>
      </c>
      <c r="BR91" s="208">
        <f t="shared" si="21"/>
        <v>49.67</v>
      </c>
      <c r="BS91" s="207" t="str">
        <f t="shared" si="22"/>
        <v/>
      </c>
    </row>
    <row r="92" spans="1:71" ht="14.25" thickTop="1" thickBot="1" x14ac:dyDescent="0.25">
      <c r="B92" s="9" t="s">
        <v>27</v>
      </c>
      <c r="C92" s="10" t="s">
        <v>28</v>
      </c>
      <c r="D92" s="24"/>
      <c r="E92" s="24"/>
      <c r="F92" s="37"/>
      <c r="G92" s="37"/>
      <c r="H92" s="37"/>
      <c r="I92" s="54">
        <v>92</v>
      </c>
      <c r="J92" s="59" t="str">
        <f>HLOOKUP($J$1,$L$1:BN92,I92)</f>
        <v>xxx</v>
      </c>
      <c r="K92" s="59" t="str">
        <f>HLOOKUP($K$1,$L$1:BN92,I92)</f>
        <v>xxx</v>
      </c>
      <c r="L92" s="39"/>
      <c r="M92" s="131" t="s">
        <v>71</v>
      </c>
      <c r="N92" s="118" t="s">
        <v>71</v>
      </c>
      <c r="O92" s="118" t="s">
        <v>71</v>
      </c>
      <c r="P92" s="118" t="s">
        <v>71</v>
      </c>
      <c r="Q92" s="118" t="s">
        <v>71</v>
      </c>
      <c r="R92" s="118" t="s">
        <v>71</v>
      </c>
      <c r="S92" s="118" t="s">
        <v>71</v>
      </c>
      <c r="T92" s="118" t="s">
        <v>71</v>
      </c>
      <c r="U92" s="118" t="s">
        <v>71</v>
      </c>
      <c r="V92" s="118" t="s">
        <v>71</v>
      </c>
      <c r="W92" s="118" t="s">
        <v>71</v>
      </c>
      <c r="X92" s="118" t="s">
        <v>71</v>
      </c>
      <c r="Y92" s="118" t="s">
        <v>71</v>
      </c>
      <c r="Z92" s="118" t="s">
        <v>71</v>
      </c>
      <c r="AA92" s="118" t="s">
        <v>71</v>
      </c>
      <c r="AB92" s="118" t="s">
        <v>71</v>
      </c>
      <c r="AC92" s="118" t="s">
        <v>71</v>
      </c>
      <c r="AD92" s="118" t="s">
        <v>71</v>
      </c>
      <c r="AE92" s="118" t="s">
        <v>71</v>
      </c>
      <c r="AF92" s="118" t="s">
        <v>71</v>
      </c>
      <c r="AG92" s="118" t="s">
        <v>71</v>
      </c>
      <c r="AH92" s="118" t="s">
        <v>71</v>
      </c>
      <c r="AI92" s="118" t="s">
        <v>71</v>
      </c>
      <c r="AJ92" s="118" t="s">
        <v>71</v>
      </c>
      <c r="AK92" s="118" t="s">
        <v>71</v>
      </c>
      <c r="AL92" s="118" t="s">
        <v>71</v>
      </c>
      <c r="AM92" s="118" t="s">
        <v>71</v>
      </c>
      <c r="AN92" s="118" t="s">
        <v>71</v>
      </c>
      <c r="AO92" s="118" t="s">
        <v>71</v>
      </c>
      <c r="AP92" s="118" t="s">
        <v>71</v>
      </c>
      <c r="AQ92" s="118" t="s">
        <v>71</v>
      </c>
      <c r="AR92" s="118" t="s">
        <v>71</v>
      </c>
      <c r="AS92" s="118" t="s">
        <v>71</v>
      </c>
      <c r="AT92" s="118" t="s">
        <v>71</v>
      </c>
      <c r="AU92" s="118" t="s">
        <v>71</v>
      </c>
      <c r="AV92" s="118" t="s">
        <v>71</v>
      </c>
      <c r="AW92" s="118" t="s">
        <v>71</v>
      </c>
      <c r="AX92" s="118" t="s">
        <v>71</v>
      </c>
      <c r="AY92" s="118" t="s">
        <v>71</v>
      </c>
      <c r="AZ92" s="118" t="s">
        <v>71</v>
      </c>
      <c r="BA92" s="118" t="s">
        <v>71</v>
      </c>
      <c r="BB92" s="118" t="s">
        <v>71</v>
      </c>
      <c r="BC92" s="118" t="s">
        <v>71</v>
      </c>
      <c r="BD92" s="118" t="s">
        <v>71</v>
      </c>
      <c r="BE92" s="118" t="s">
        <v>71</v>
      </c>
      <c r="BF92" s="118" t="s">
        <v>71</v>
      </c>
      <c r="BG92" s="118" t="s">
        <v>71</v>
      </c>
      <c r="BH92" s="118" t="s">
        <v>71</v>
      </c>
      <c r="BI92" s="118" t="s">
        <v>71</v>
      </c>
      <c r="BJ92" s="118" t="s">
        <v>71</v>
      </c>
      <c r="BK92" s="118" t="s">
        <v>71</v>
      </c>
      <c r="BL92" s="118" t="s">
        <v>71</v>
      </c>
      <c r="BM92" s="118" t="s">
        <v>71</v>
      </c>
      <c r="BN92" s="118" t="s">
        <v>71</v>
      </c>
      <c r="BP92" s="213" t="str">
        <f t="shared" si="19"/>
        <v>xxx</v>
      </c>
      <c r="BQ92" s="213" t="str">
        <f t="shared" si="20"/>
        <v>xxx</v>
      </c>
      <c r="BR92" s="213" t="str">
        <f t="shared" si="21"/>
        <v>xxx</v>
      </c>
      <c r="BS92" s="207" t="str">
        <f t="shared" si="22"/>
        <v/>
      </c>
    </row>
    <row r="93" spans="1:71" ht="14.25" thickTop="1" thickBot="1" x14ac:dyDescent="0.25">
      <c r="B93" s="9" t="s">
        <v>87</v>
      </c>
      <c r="C93" s="10" t="s">
        <v>26</v>
      </c>
      <c r="D93" s="24"/>
      <c r="E93" s="24"/>
      <c r="F93" s="37"/>
      <c r="G93" s="37"/>
      <c r="H93" s="37"/>
      <c r="I93" s="54">
        <v>93</v>
      </c>
      <c r="J93" s="59">
        <f>HLOOKUP($J$1,$L$1:BN93,I93)</f>
        <v>312.54000000000002</v>
      </c>
      <c r="K93" s="59">
        <f>HLOOKUP($K$1,$L$1:BN93,I93)</f>
        <v>313.63</v>
      </c>
      <c r="L93" s="39"/>
      <c r="M93" s="119">
        <v>109.52</v>
      </c>
      <c r="N93" s="119">
        <v>109.52</v>
      </c>
      <c r="O93" s="119" t="s">
        <v>120</v>
      </c>
      <c r="P93" s="119">
        <v>150</v>
      </c>
      <c r="Q93" s="119">
        <v>176.67</v>
      </c>
      <c r="R93" s="119">
        <v>205</v>
      </c>
      <c r="S93" s="119">
        <v>238.33</v>
      </c>
      <c r="T93" s="119">
        <v>276.67</v>
      </c>
      <c r="U93" s="119">
        <v>295</v>
      </c>
      <c r="V93" s="119">
        <v>295</v>
      </c>
      <c r="W93" s="119">
        <v>305.29000000000002</v>
      </c>
      <c r="X93" s="119">
        <v>308.67</v>
      </c>
      <c r="Y93" s="119">
        <v>301.67</v>
      </c>
      <c r="Z93" s="119">
        <v>311.89999999999998</v>
      </c>
      <c r="AA93" s="119">
        <v>314.14</v>
      </c>
      <c r="AB93" s="119">
        <v>312.54000000000002</v>
      </c>
      <c r="AC93" s="119">
        <v>313.63</v>
      </c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P93" s="208">
        <f t="shared" si="19"/>
        <v>109.52</v>
      </c>
      <c r="BQ93" s="208">
        <f t="shared" si="20"/>
        <v>251.47187500000001</v>
      </c>
      <c r="BR93" s="208">
        <f t="shared" si="21"/>
        <v>314.14</v>
      </c>
      <c r="BS93" s="207" t="str">
        <f t="shared" si="22"/>
        <v/>
      </c>
    </row>
    <row r="94" spans="1:71" ht="14.25" thickTop="1" thickBot="1" x14ac:dyDescent="0.25">
      <c r="B94" s="9" t="s">
        <v>30</v>
      </c>
      <c r="C94" s="10" t="s">
        <v>26</v>
      </c>
      <c r="D94" s="24"/>
      <c r="E94" s="24"/>
      <c r="F94" s="37"/>
      <c r="G94" s="37"/>
      <c r="H94" s="37"/>
      <c r="I94" s="54">
        <v>94</v>
      </c>
      <c r="J94" s="59">
        <f>HLOOKUP($J$1,$L$1:BN94,I94)</f>
        <v>33.72</v>
      </c>
      <c r="K94" s="59">
        <f>HLOOKUP($K$1,$L$1:BN94,I94)</f>
        <v>33.43</v>
      </c>
      <c r="L94" s="39"/>
      <c r="M94" s="119">
        <v>29.67</v>
      </c>
      <c r="N94" s="119">
        <v>29.67</v>
      </c>
      <c r="O94" s="119" t="s">
        <v>120</v>
      </c>
      <c r="P94" s="119">
        <v>28.99</v>
      </c>
      <c r="Q94" s="119">
        <v>29.07</v>
      </c>
      <c r="R94" s="119">
        <v>30.13</v>
      </c>
      <c r="S94" s="119">
        <v>31</v>
      </c>
      <c r="T94" s="119">
        <v>29.72</v>
      </c>
      <c r="U94" s="119">
        <v>32.39</v>
      </c>
      <c r="V94" s="119">
        <v>32.39</v>
      </c>
      <c r="W94" s="119">
        <v>33.5</v>
      </c>
      <c r="X94" s="119">
        <v>32.79</v>
      </c>
      <c r="Y94" s="119">
        <v>33</v>
      </c>
      <c r="Z94" s="119">
        <v>33.76</v>
      </c>
      <c r="AA94" s="119">
        <v>34.24</v>
      </c>
      <c r="AB94" s="119">
        <v>33.72</v>
      </c>
      <c r="AC94" s="119">
        <v>33.43</v>
      </c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P94" s="208">
        <f t="shared" si="19"/>
        <v>28.99</v>
      </c>
      <c r="BQ94" s="208">
        <f t="shared" si="20"/>
        <v>31.716874999999998</v>
      </c>
      <c r="BR94" s="208">
        <f t="shared" si="21"/>
        <v>34.24</v>
      </c>
      <c r="BS94" s="207" t="str">
        <f t="shared" si="22"/>
        <v/>
      </c>
    </row>
    <row r="95" spans="1:71" ht="14.25" thickTop="1" thickBot="1" x14ac:dyDescent="0.25">
      <c r="B95" s="9" t="s">
        <v>31</v>
      </c>
      <c r="C95" s="10" t="s">
        <v>26</v>
      </c>
      <c r="D95" s="24"/>
      <c r="E95" s="24"/>
      <c r="F95" s="37"/>
      <c r="G95" s="37"/>
      <c r="H95" s="37"/>
      <c r="I95" s="54">
        <v>95</v>
      </c>
      <c r="J95" s="59">
        <f>HLOOKUP($J$1,$L$1:BN95,I95)</f>
        <v>69.41</v>
      </c>
      <c r="K95" s="59">
        <f>HLOOKUP($K$1,$L$1:BN95,I95)</f>
        <v>68.75</v>
      </c>
      <c r="L95" s="39"/>
      <c r="M95" s="119">
        <v>72.67</v>
      </c>
      <c r="N95" s="119">
        <v>72.67</v>
      </c>
      <c r="O95" s="119" t="s">
        <v>120</v>
      </c>
      <c r="P95" s="119">
        <v>75.67</v>
      </c>
      <c r="Q95" s="119">
        <v>74</v>
      </c>
      <c r="R95" s="119">
        <v>75.56</v>
      </c>
      <c r="S95" s="119">
        <v>77</v>
      </c>
      <c r="T95" s="119">
        <v>73.7</v>
      </c>
      <c r="U95" s="119">
        <v>68.400000000000006</v>
      </c>
      <c r="V95" s="119">
        <v>68.400000000000006</v>
      </c>
      <c r="W95" s="119">
        <v>68.58</v>
      </c>
      <c r="X95" s="119">
        <v>68.25</v>
      </c>
      <c r="Y95" s="119">
        <v>70</v>
      </c>
      <c r="Z95" s="119">
        <v>69.819999999999993</v>
      </c>
      <c r="AA95" s="119">
        <v>69</v>
      </c>
      <c r="AB95" s="119">
        <v>69.41</v>
      </c>
      <c r="AC95" s="119">
        <v>68.75</v>
      </c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P95" s="208">
        <f t="shared" si="19"/>
        <v>68.25</v>
      </c>
      <c r="BQ95" s="208">
        <f t="shared" si="20"/>
        <v>71.367500000000007</v>
      </c>
      <c r="BR95" s="208">
        <f t="shared" si="21"/>
        <v>77</v>
      </c>
      <c r="BS95" s="207" t="str">
        <f t="shared" si="22"/>
        <v/>
      </c>
    </row>
    <row r="96" spans="1:71" ht="14.25" thickTop="1" thickBot="1" x14ac:dyDescent="0.25">
      <c r="B96" s="9" t="s">
        <v>32</v>
      </c>
      <c r="C96" s="10" t="s">
        <v>28</v>
      </c>
      <c r="D96" s="25"/>
      <c r="E96" s="25"/>
      <c r="F96" s="37"/>
      <c r="G96" s="37"/>
      <c r="H96" s="37"/>
      <c r="I96" s="54">
        <v>96</v>
      </c>
      <c r="J96" s="59">
        <f>HLOOKUP($J$1,$L$1:BN96,I96)</f>
        <v>3.06</v>
      </c>
      <c r="K96" s="59">
        <f>HLOOKUP($K$1,$L$1:BN96,I96)</f>
        <v>3.57</v>
      </c>
      <c r="L96" s="40"/>
      <c r="M96" s="119">
        <v>2.93</v>
      </c>
      <c r="N96" s="119">
        <v>2.93</v>
      </c>
      <c r="O96" s="119" t="s">
        <v>120</v>
      </c>
      <c r="P96" s="119">
        <v>2.6</v>
      </c>
      <c r="Q96" s="119">
        <v>1.33</v>
      </c>
      <c r="R96" s="119">
        <v>1.47</v>
      </c>
      <c r="S96" s="119">
        <v>1.6</v>
      </c>
      <c r="T96" s="119">
        <v>1.77</v>
      </c>
      <c r="U96" s="119">
        <v>1.98</v>
      </c>
      <c r="V96" s="119">
        <v>1.98</v>
      </c>
      <c r="W96" s="119">
        <v>2.12</v>
      </c>
      <c r="X96" s="119">
        <v>2.23</v>
      </c>
      <c r="Y96" s="119">
        <v>2.35</v>
      </c>
      <c r="Z96" s="119">
        <v>2.6</v>
      </c>
      <c r="AA96" s="119">
        <v>2.83</v>
      </c>
      <c r="AB96" s="119">
        <v>3.06</v>
      </c>
      <c r="AC96" s="119">
        <v>3.57</v>
      </c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P96" s="208">
        <f t="shared" si="19"/>
        <v>1.33</v>
      </c>
      <c r="BQ96" s="208">
        <f t="shared" si="20"/>
        <v>2.3343750000000005</v>
      </c>
      <c r="BR96" s="208">
        <f t="shared" si="21"/>
        <v>3.57</v>
      </c>
      <c r="BS96" s="207" t="str">
        <f t="shared" si="22"/>
        <v/>
      </c>
    </row>
    <row r="97" spans="1:71" ht="14.25" thickTop="1" thickBot="1" x14ac:dyDescent="0.25">
      <c r="B97" s="20" t="s">
        <v>48</v>
      </c>
      <c r="C97" s="6"/>
      <c r="D97" s="32"/>
      <c r="E97" s="58"/>
      <c r="F97" s="69"/>
      <c r="G97" s="69"/>
      <c r="H97" s="69"/>
      <c r="I97" s="57"/>
      <c r="J97" s="121"/>
      <c r="K97" s="121"/>
      <c r="L97" s="44"/>
      <c r="M97" s="227" t="s">
        <v>115</v>
      </c>
      <c r="N97" s="127" t="str">
        <f>IF(SUM(M98:N108)=0,"",IF(AND(M98=N98,M99=N99,M100=N100,M101=N101,M102=N102,M103=N103,M104=N104,M105=N105,M106=N106,M107=N107,M108=N108),"Repetido",""))</f>
        <v>Repetido</v>
      </c>
      <c r="O97" s="127" t="str">
        <f t="shared" ref="O97:BL97" si="24">IF(SUM(N98:O108)=0,"",IF(AND(N98=O98,N99=O99,N100=O100,N101=O101,N102=O102,N103=O103,N104=O104,N105=O105,N106=O106,N107=O107,N108=O108),"Repetido",""))</f>
        <v/>
      </c>
      <c r="P97" s="127" t="str">
        <f t="shared" si="24"/>
        <v/>
      </c>
      <c r="Q97" s="127" t="str">
        <f t="shared" si="24"/>
        <v/>
      </c>
      <c r="R97" s="127" t="str">
        <f t="shared" si="24"/>
        <v/>
      </c>
      <c r="S97" s="127" t="str">
        <f t="shared" si="24"/>
        <v/>
      </c>
      <c r="T97" s="127" t="str">
        <f t="shared" si="24"/>
        <v/>
      </c>
      <c r="U97" s="127" t="str">
        <f t="shared" si="24"/>
        <v/>
      </c>
      <c r="V97" s="127" t="str">
        <f t="shared" si="24"/>
        <v>Repetido</v>
      </c>
      <c r="W97" s="127" t="str">
        <f t="shared" si="24"/>
        <v/>
      </c>
      <c r="X97" s="127" t="str">
        <f t="shared" si="24"/>
        <v/>
      </c>
      <c r="Y97" s="127" t="str">
        <f t="shared" si="24"/>
        <v/>
      </c>
      <c r="Z97" s="127" t="str">
        <f t="shared" si="24"/>
        <v/>
      </c>
      <c r="AA97" s="127" t="str">
        <f t="shared" si="24"/>
        <v/>
      </c>
      <c r="AB97" s="127" t="str">
        <f t="shared" si="24"/>
        <v/>
      </c>
      <c r="AC97" s="127" t="str">
        <f t="shared" si="24"/>
        <v/>
      </c>
      <c r="AD97" s="127" t="str">
        <f>IF(SUM(AC98:AD108)=0,"",IF(AND(AC98=AD98,AC99=AD99,AC100=AD100,AC101=AD101,AC102=AD102,AC103=AD103,AC104=AD104,AC105=AD105,AC106=AD106,AC107=AD107,AC108=AD108),"Repetido",""))</f>
        <v/>
      </c>
      <c r="AE97" s="127" t="str">
        <f t="shared" si="24"/>
        <v/>
      </c>
      <c r="AF97" s="127" t="str">
        <f t="shared" si="24"/>
        <v/>
      </c>
      <c r="AG97" s="127" t="str">
        <f t="shared" si="24"/>
        <v/>
      </c>
      <c r="AH97" s="127" t="str">
        <f t="shared" si="24"/>
        <v/>
      </c>
      <c r="AI97" s="127" t="str">
        <f t="shared" si="24"/>
        <v/>
      </c>
      <c r="AJ97" s="127" t="str">
        <f t="shared" si="24"/>
        <v/>
      </c>
      <c r="AK97" s="127" t="str">
        <f t="shared" si="24"/>
        <v/>
      </c>
      <c r="AL97" s="127" t="str">
        <f t="shared" si="24"/>
        <v/>
      </c>
      <c r="AM97" s="127" t="str">
        <f t="shared" si="24"/>
        <v/>
      </c>
      <c r="AN97" s="127" t="str">
        <f t="shared" si="24"/>
        <v/>
      </c>
      <c r="AO97" s="127" t="str">
        <f t="shared" si="24"/>
        <v/>
      </c>
      <c r="AP97" s="127" t="str">
        <f t="shared" si="24"/>
        <v/>
      </c>
      <c r="AQ97" s="127" t="str">
        <f t="shared" si="24"/>
        <v/>
      </c>
      <c r="AR97" s="127" t="str">
        <f t="shared" si="24"/>
        <v/>
      </c>
      <c r="AS97" s="127" t="str">
        <f t="shared" si="24"/>
        <v/>
      </c>
      <c r="AT97" s="127" t="str">
        <f t="shared" si="24"/>
        <v/>
      </c>
      <c r="AU97" s="127" t="str">
        <f t="shared" si="24"/>
        <v/>
      </c>
      <c r="AV97" s="127" t="str">
        <f t="shared" si="24"/>
        <v/>
      </c>
      <c r="AW97" s="127" t="str">
        <f t="shared" si="24"/>
        <v/>
      </c>
      <c r="AX97" s="127" t="str">
        <f t="shared" si="24"/>
        <v/>
      </c>
      <c r="AY97" s="127" t="str">
        <f t="shared" si="24"/>
        <v/>
      </c>
      <c r="AZ97" s="127" t="str">
        <f t="shared" si="24"/>
        <v/>
      </c>
      <c r="BA97" s="127" t="str">
        <f t="shared" si="24"/>
        <v/>
      </c>
      <c r="BB97" s="127" t="str">
        <f t="shared" si="24"/>
        <v/>
      </c>
      <c r="BC97" s="127" t="str">
        <f t="shared" si="24"/>
        <v/>
      </c>
      <c r="BD97" s="127" t="str">
        <f t="shared" si="24"/>
        <v/>
      </c>
      <c r="BE97" s="127" t="str">
        <f t="shared" si="24"/>
        <v/>
      </c>
      <c r="BF97" s="127" t="str">
        <f t="shared" si="24"/>
        <v/>
      </c>
      <c r="BG97" s="127" t="str">
        <f t="shared" si="24"/>
        <v/>
      </c>
      <c r="BH97" s="127" t="str">
        <f t="shared" si="24"/>
        <v/>
      </c>
      <c r="BI97" s="127" t="str">
        <f t="shared" si="24"/>
        <v/>
      </c>
      <c r="BJ97" s="127" t="str">
        <f t="shared" si="24"/>
        <v/>
      </c>
      <c r="BK97" s="127" t="str">
        <f t="shared" si="24"/>
        <v/>
      </c>
      <c r="BL97" s="127" t="str">
        <f t="shared" si="24"/>
        <v/>
      </c>
      <c r="BM97" s="127" t="str">
        <f>IF(SUM(BL98:BM108)=0,"",IF(AND(BL98=BM98,BL99=BM99,BL100=BM100,BL101=BM101,BL102=BM102,BL103=BM103,BL104=BM104,BL105=BM105,BL106=BM106,BL107=BM107,BL108=BM108),"Repetido",""))</f>
        <v/>
      </c>
      <c r="BN97" s="127" t="str">
        <f>IF(SUM(BM98:BN108)=0,"",IF(AND(BM98=BN98,BM99=BN99,BM100=BN100,BM101=BN101,BM102=BN102,BM103=BN103,BM104=BN104,BM105=BN105,BM106=BN106,BM107=BN107,BM108=BN108),"Repetido",""))</f>
        <v/>
      </c>
      <c r="BP97" s="211"/>
      <c r="BQ97" s="211"/>
      <c r="BR97" s="211"/>
      <c r="BS97" s="207"/>
    </row>
    <row r="98" spans="1:71" ht="14.25" thickTop="1" thickBot="1" x14ac:dyDescent="0.25">
      <c r="B98" s="15" t="s">
        <v>34</v>
      </c>
      <c r="C98" s="16" t="s">
        <v>22</v>
      </c>
      <c r="D98" s="26"/>
      <c r="E98" s="26"/>
      <c r="F98" s="71"/>
      <c r="G98" s="71"/>
      <c r="H98" s="71"/>
      <c r="I98" s="54">
        <v>98</v>
      </c>
      <c r="J98" s="59">
        <f>HLOOKUP($J$1,$L$1:BN98,I98)</f>
        <v>143.88999999999999</v>
      </c>
      <c r="K98" s="59">
        <f>HLOOKUP($K$1,$L$1:BN98,I98)</f>
        <v>143.1</v>
      </c>
      <c r="L98" s="41"/>
      <c r="M98" s="119">
        <v>137.33000000000001</v>
      </c>
      <c r="N98" s="119">
        <v>137.33000000000001</v>
      </c>
      <c r="O98" s="119" t="s">
        <v>120</v>
      </c>
      <c r="P98" s="119">
        <v>136.66999999999999</v>
      </c>
      <c r="Q98" s="119">
        <v>137.53</v>
      </c>
      <c r="R98" s="119">
        <v>139.33000000000001</v>
      </c>
      <c r="S98" s="143">
        <v>140</v>
      </c>
      <c r="T98" s="147">
        <v>138.66999999999999</v>
      </c>
      <c r="U98" s="147">
        <v>139.66999999999999</v>
      </c>
      <c r="V98" s="147">
        <v>139.66999999999999</v>
      </c>
      <c r="W98" s="147">
        <v>140.57</v>
      </c>
      <c r="X98" s="147">
        <v>141.66999999999999</v>
      </c>
      <c r="Y98" s="147">
        <v>142</v>
      </c>
      <c r="Z98" s="147">
        <v>142.25</v>
      </c>
      <c r="AA98" s="119">
        <v>143.5</v>
      </c>
      <c r="AB98" s="119">
        <v>143.88999999999999</v>
      </c>
      <c r="AC98" s="119">
        <v>143.1</v>
      </c>
      <c r="AD98" s="119"/>
      <c r="AE98" s="144"/>
      <c r="AF98" s="144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19"/>
      <c r="BJ98" s="119"/>
      <c r="BK98" s="119"/>
      <c r="BL98" s="119"/>
      <c r="BM98" s="119"/>
      <c r="BN98" s="119"/>
      <c r="BP98" s="208">
        <f t="shared" si="19"/>
        <v>136.66999999999999</v>
      </c>
      <c r="BQ98" s="208">
        <f t="shared" si="20"/>
        <v>140.19874999999999</v>
      </c>
      <c r="BR98" s="208">
        <f t="shared" si="21"/>
        <v>143.88999999999999</v>
      </c>
      <c r="BS98" s="207" t="str">
        <f t="shared" si="22"/>
        <v/>
      </c>
    </row>
    <row r="99" spans="1:71" ht="14.25" thickTop="1" thickBot="1" x14ac:dyDescent="0.25">
      <c r="B99" s="15" t="s">
        <v>35</v>
      </c>
      <c r="C99" s="16" t="s">
        <v>22</v>
      </c>
      <c r="D99" s="27"/>
      <c r="E99" s="27"/>
      <c r="F99" s="71"/>
      <c r="G99" s="71"/>
      <c r="H99" s="71"/>
      <c r="I99" s="54">
        <v>99</v>
      </c>
      <c r="J99" s="59">
        <f>HLOOKUP($J$1,$L$1:BN99,I99)</f>
        <v>136.1</v>
      </c>
      <c r="K99" s="59">
        <f>HLOOKUP($K$1,$L$1:BN99,I99)</f>
        <v>135</v>
      </c>
      <c r="L99" s="42"/>
      <c r="M99" s="119">
        <v>132</v>
      </c>
      <c r="N99" s="119">
        <v>132</v>
      </c>
      <c r="O99" s="119" t="s">
        <v>120</v>
      </c>
      <c r="P99" s="119">
        <v>130</v>
      </c>
      <c r="Q99" s="119">
        <v>129.82</v>
      </c>
      <c r="R99" s="119">
        <v>130.66999999999999</v>
      </c>
      <c r="S99" s="119">
        <v>131</v>
      </c>
      <c r="T99" s="148">
        <v>131.66999999999999</v>
      </c>
      <c r="U99" s="148">
        <v>131.44999999999999</v>
      </c>
      <c r="V99" s="148">
        <v>131.44999999999999</v>
      </c>
      <c r="W99" s="148">
        <v>132.34</v>
      </c>
      <c r="X99" s="148">
        <v>133.66999999999999</v>
      </c>
      <c r="Y99" s="148">
        <v>134</v>
      </c>
      <c r="Z99" s="148">
        <v>134.09</v>
      </c>
      <c r="AA99" s="119">
        <v>134.51</v>
      </c>
      <c r="AB99" s="119">
        <v>136.1</v>
      </c>
      <c r="AC99" s="119">
        <v>135</v>
      </c>
      <c r="AD99" s="119"/>
      <c r="AE99" s="135"/>
      <c r="AF99" s="135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19"/>
      <c r="BJ99" s="119"/>
      <c r="BK99" s="119"/>
      <c r="BL99" s="119"/>
      <c r="BM99" s="119"/>
      <c r="BN99" s="119"/>
      <c r="BP99" s="208">
        <f t="shared" si="19"/>
        <v>129.82</v>
      </c>
      <c r="BQ99" s="208">
        <f t="shared" si="20"/>
        <v>132.48562499999997</v>
      </c>
      <c r="BR99" s="208">
        <f t="shared" si="21"/>
        <v>136.1</v>
      </c>
      <c r="BS99" s="207" t="str">
        <f t="shared" si="22"/>
        <v/>
      </c>
    </row>
    <row r="100" spans="1:71" ht="14.25" thickTop="1" thickBot="1" x14ac:dyDescent="0.25">
      <c r="B100" s="15" t="s">
        <v>36</v>
      </c>
      <c r="C100" s="16" t="s">
        <v>37</v>
      </c>
      <c r="D100" s="27"/>
      <c r="E100" s="27"/>
      <c r="F100" s="71"/>
      <c r="G100" s="71"/>
      <c r="H100" s="71"/>
      <c r="I100" s="54">
        <v>100</v>
      </c>
      <c r="J100" s="59">
        <f>HLOOKUP($J$1,$L$1:BN100,I100)</f>
        <v>1180</v>
      </c>
      <c r="K100" s="59">
        <f>HLOOKUP($K$1,$L$1:BN100,I100)</f>
        <v>1186.67</v>
      </c>
      <c r="L100" s="42"/>
      <c r="M100" s="119">
        <v>1115</v>
      </c>
      <c r="N100" s="119">
        <v>1115</v>
      </c>
      <c r="O100" s="119" t="s">
        <v>120</v>
      </c>
      <c r="P100" s="119">
        <v>1117.33</v>
      </c>
      <c r="Q100" s="119">
        <v>1115.67</v>
      </c>
      <c r="R100" s="119">
        <v>1118.48</v>
      </c>
      <c r="S100" s="119">
        <v>1152.67</v>
      </c>
      <c r="T100" s="148">
        <v>1079.33</v>
      </c>
      <c r="U100" s="148">
        <v>1119.4000000000001</v>
      </c>
      <c r="V100" s="148">
        <v>1119.4000000000001</v>
      </c>
      <c r="W100" s="148">
        <v>1124.1099999999999</v>
      </c>
      <c r="X100" s="148">
        <v>1149.4000000000001</v>
      </c>
      <c r="Y100" s="148">
        <v>1153.56</v>
      </c>
      <c r="Z100" s="148">
        <v>1165.08</v>
      </c>
      <c r="AA100" s="119">
        <v>1175</v>
      </c>
      <c r="AB100" s="119">
        <v>1180</v>
      </c>
      <c r="AC100" s="119">
        <v>1186.67</v>
      </c>
      <c r="AD100" s="119"/>
      <c r="AE100" s="135"/>
      <c r="AF100" s="135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P100" s="208">
        <f t="shared" si="19"/>
        <v>1079.33</v>
      </c>
      <c r="BQ100" s="208">
        <f t="shared" si="20"/>
        <v>1136.6312499999999</v>
      </c>
      <c r="BR100" s="208">
        <f t="shared" si="21"/>
        <v>1186.67</v>
      </c>
      <c r="BS100" s="207" t="str">
        <f t="shared" si="22"/>
        <v/>
      </c>
    </row>
    <row r="101" spans="1:71" ht="14.25" thickTop="1" thickBot="1" x14ac:dyDescent="0.25">
      <c r="B101" s="15" t="s">
        <v>77</v>
      </c>
      <c r="C101" s="16" t="s">
        <v>37</v>
      </c>
      <c r="D101" s="27"/>
      <c r="E101" s="27"/>
      <c r="F101" s="71"/>
      <c r="G101" s="71"/>
      <c r="H101" s="71"/>
      <c r="I101" s="54">
        <v>101</v>
      </c>
      <c r="J101" s="59">
        <f>HLOOKUP($J$1,$L$1:BN101,I101)</f>
        <v>1593.56</v>
      </c>
      <c r="K101" s="59">
        <f>HLOOKUP($K$1,$L$1:BN101,I101)</f>
        <v>1606</v>
      </c>
      <c r="L101" s="42"/>
      <c r="M101" s="119">
        <v>1218.33</v>
      </c>
      <c r="N101" s="119">
        <v>1218.33</v>
      </c>
      <c r="O101" s="119" t="s">
        <v>120</v>
      </c>
      <c r="P101" s="119">
        <v>1218.33</v>
      </c>
      <c r="Q101" s="119">
        <v>1219</v>
      </c>
      <c r="R101" s="119">
        <v>1221.4100000000001</v>
      </c>
      <c r="S101" s="119">
        <v>1275.67</v>
      </c>
      <c r="T101" s="148">
        <v>1306.76</v>
      </c>
      <c r="U101" s="148">
        <v>1318.53</v>
      </c>
      <c r="V101" s="148">
        <v>1318.53</v>
      </c>
      <c r="W101" s="148">
        <v>1400</v>
      </c>
      <c r="X101" s="148">
        <v>1438.67</v>
      </c>
      <c r="Y101" s="148">
        <v>1516.67</v>
      </c>
      <c r="Z101" s="148">
        <v>1550</v>
      </c>
      <c r="AA101" s="119">
        <v>1573.56</v>
      </c>
      <c r="AB101" s="119">
        <v>1593.56</v>
      </c>
      <c r="AC101" s="119">
        <v>1606</v>
      </c>
      <c r="AD101" s="119"/>
      <c r="AE101" s="135"/>
      <c r="AF101" s="135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P101" s="208">
        <f t="shared" si="19"/>
        <v>1218.33</v>
      </c>
      <c r="BQ101" s="208">
        <f t="shared" si="20"/>
        <v>1374.5843750000004</v>
      </c>
      <c r="BR101" s="208">
        <f t="shared" si="21"/>
        <v>1606</v>
      </c>
      <c r="BS101" s="207" t="str">
        <f t="shared" si="22"/>
        <v/>
      </c>
    </row>
    <row r="102" spans="1:71" ht="14.25" thickTop="1" thickBot="1" x14ac:dyDescent="0.25">
      <c r="B102" s="15" t="s">
        <v>38</v>
      </c>
      <c r="C102" s="16" t="s">
        <v>37</v>
      </c>
      <c r="D102" s="27"/>
      <c r="E102" s="27"/>
      <c r="F102" s="71"/>
      <c r="G102" s="71"/>
      <c r="H102" s="71"/>
      <c r="I102" s="54">
        <v>102</v>
      </c>
      <c r="J102" s="59">
        <f>HLOOKUP($J$1,$L$1:BN102,I102)</f>
        <v>1803.57</v>
      </c>
      <c r="K102" s="59">
        <f>HLOOKUP($K$1,$L$1:BN102,I102)</f>
        <v>1800</v>
      </c>
      <c r="L102" s="42"/>
      <c r="M102" s="119">
        <v>1760</v>
      </c>
      <c r="N102" s="119">
        <v>1760</v>
      </c>
      <c r="O102" s="119" t="s">
        <v>120</v>
      </c>
      <c r="P102" s="119">
        <v>1751.67</v>
      </c>
      <c r="Q102" s="119">
        <v>1726.76</v>
      </c>
      <c r="R102" s="119">
        <v>1766.67</v>
      </c>
      <c r="S102" s="119">
        <v>1771.67</v>
      </c>
      <c r="T102" s="148">
        <v>1743.44</v>
      </c>
      <c r="U102" s="148">
        <v>1760</v>
      </c>
      <c r="V102" s="148">
        <v>1760</v>
      </c>
      <c r="W102" s="148">
        <v>1776.83</v>
      </c>
      <c r="X102" s="148">
        <v>1793.39</v>
      </c>
      <c r="Y102" s="148">
        <v>1800</v>
      </c>
      <c r="Z102" s="148">
        <v>1793.59</v>
      </c>
      <c r="AA102" s="119">
        <v>1810.67</v>
      </c>
      <c r="AB102" s="119">
        <v>1803.57</v>
      </c>
      <c r="AC102" s="119">
        <v>1800</v>
      </c>
      <c r="AD102" s="119"/>
      <c r="AE102" s="135"/>
      <c r="AF102" s="135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P102" s="208">
        <f t="shared" si="19"/>
        <v>1726.76</v>
      </c>
      <c r="BQ102" s="208">
        <f t="shared" si="20"/>
        <v>1773.6412500000001</v>
      </c>
      <c r="BR102" s="208">
        <f t="shared" si="21"/>
        <v>1810.67</v>
      </c>
      <c r="BS102" s="207" t="str">
        <f t="shared" si="22"/>
        <v/>
      </c>
    </row>
    <row r="103" spans="1:71" ht="14.25" thickTop="1" thickBot="1" x14ac:dyDescent="0.25">
      <c r="B103" s="15" t="s">
        <v>78</v>
      </c>
      <c r="C103" s="16" t="s">
        <v>37</v>
      </c>
      <c r="D103" s="27"/>
      <c r="E103" s="27"/>
      <c r="F103" s="71"/>
      <c r="G103" s="71"/>
      <c r="H103" s="71"/>
      <c r="I103" s="54">
        <v>103</v>
      </c>
      <c r="J103" s="59">
        <f>HLOOKUP($J$1,$L$1:BN103,I103)</f>
        <v>1408.41</v>
      </c>
      <c r="K103" s="59">
        <f>HLOOKUP($K$1,$L$1:BN103,I103)</f>
        <v>1405</v>
      </c>
      <c r="L103" s="42"/>
      <c r="M103" s="119">
        <v>1451.74</v>
      </c>
      <c r="N103" s="119">
        <v>1451.74</v>
      </c>
      <c r="O103" s="119" t="s">
        <v>120</v>
      </c>
      <c r="P103" s="119">
        <v>1450</v>
      </c>
      <c r="Q103" s="119">
        <v>1350</v>
      </c>
      <c r="R103" s="119">
        <v>1359</v>
      </c>
      <c r="S103" s="119">
        <v>1358</v>
      </c>
      <c r="T103" s="148">
        <v>1345.73</v>
      </c>
      <c r="U103" s="148">
        <v>1360</v>
      </c>
      <c r="V103" s="148">
        <v>1360</v>
      </c>
      <c r="W103" s="148">
        <v>1384</v>
      </c>
      <c r="X103" s="148">
        <v>1392.67</v>
      </c>
      <c r="Y103" s="148">
        <v>1400</v>
      </c>
      <c r="Z103" s="148">
        <v>1402.67</v>
      </c>
      <c r="AA103" s="119">
        <v>1406</v>
      </c>
      <c r="AB103" s="119">
        <v>1408.41</v>
      </c>
      <c r="AC103" s="119">
        <v>1405</v>
      </c>
      <c r="AD103" s="119"/>
      <c r="AE103" s="135"/>
      <c r="AF103" s="135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P103" s="208">
        <f t="shared" si="19"/>
        <v>1345.73</v>
      </c>
      <c r="BQ103" s="208">
        <f t="shared" si="20"/>
        <v>1392.8099999999997</v>
      </c>
      <c r="BR103" s="208">
        <f t="shared" si="21"/>
        <v>1451.74</v>
      </c>
      <c r="BS103" s="207" t="str">
        <f t="shared" si="22"/>
        <v/>
      </c>
    </row>
    <row r="104" spans="1:71" ht="14.25" thickTop="1" thickBot="1" x14ac:dyDescent="0.25">
      <c r="B104" s="15" t="s">
        <v>88</v>
      </c>
      <c r="C104" s="16" t="s">
        <v>37</v>
      </c>
      <c r="D104" s="27"/>
      <c r="E104" s="27"/>
      <c r="F104" s="71"/>
      <c r="G104" s="71"/>
      <c r="H104" s="71"/>
      <c r="I104" s="54">
        <v>104</v>
      </c>
      <c r="J104" s="59">
        <f>HLOOKUP($J$1,$L$1:BN104,I104)</f>
        <v>1292.67</v>
      </c>
      <c r="K104" s="59">
        <f>HLOOKUP($K$1,$L$1:BN104,I104)</f>
        <v>1295.72</v>
      </c>
      <c r="L104" s="42"/>
      <c r="M104" s="119">
        <v>1503.51</v>
      </c>
      <c r="N104" s="119">
        <v>1503.51</v>
      </c>
      <c r="O104" s="119" t="s">
        <v>120</v>
      </c>
      <c r="P104" s="119">
        <v>1500</v>
      </c>
      <c r="Q104" s="119">
        <v>1450</v>
      </c>
      <c r="R104" s="119">
        <v>1400</v>
      </c>
      <c r="S104" s="119">
        <v>1382.33</v>
      </c>
      <c r="T104" s="148">
        <v>1323.47</v>
      </c>
      <c r="U104" s="148">
        <v>1340</v>
      </c>
      <c r="V104" s="148">
        <v>1340</v>
      </c>
      <c r="W104" s="148">
        <v>1316.67</v>
      </c>
      <c r="X104" s="148">
        <v>1300</v>
      </c>
      <c r="Y104" s="148">
        <v>1316.67</v>
      </c>
      <c r="Z104" s="148">
        <v>1300</v>
      </c>
      <c r="AA104" s="119">
        <v>1296.67</v>
      </c>
      <c r="AB104" s="119">
        <v>1292.67</v>
      </c>
      <c r="AC104" s="119">
        <v>1295.72</v>
      </c>
      <c r="AD104" s="119"/>
      <c r="AE104" s="135"/>
      <c r="AF104" s="135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P104" s="208">
        <f t="shared" si="19"/>
        <v>1292.67</v>
      </c>
      <c r="BQ104" s="208">
        <f t="shared" si="20"/>
        <v>1366.3262500000001</v>
      </c>
      <c r="BR104" s="208">
        <f t="shared" si="21"/>
        <v>1503.51</v>
      </c>
      <c r="BS104" s="207" t="str">
        <f t="shared" si="22"/>
        <v/>
      </c>
    </row>
    <row r="105" spans="1:71" ht="14.25" thickTop="1" thickBot="1" x14ac:dyDescent="0.25">
      <c r="B105" s="15" t="s">
        <v>89</v>
      </c>
      <c r="C105" s="16" t="s">
        <v>37</v>
      </c>
      <c r="D105" s="27"/>
      <c r="E105" s="27"/>
      <c r="F105" s="71"/>
      <c r="G105" s="71"/>
      <c r="H105" s="71"/>
      <c r="I105" s="54">
        <v>105</v>
      </c>
      <c r="J105" s="59">
        <f>HLOOKUP($J$1,$L$1:BN105,I105)</f>
        <v>2000</v>
      </c>
      <c r="K105" s="59">
        <f>HLOOKUP($K$1,$L$1:BN105,I105)</f>
        <v>2016.67</v>
      </c>
      <c r="L105" s="42"/>
      <c r="M105" s="119">
        <v>1752.33</v>
      </c>
      <c r="N105" s="119">
        <v>1752.33</v>
      </c>
      <c r="O105" s="119" t="s">
        <v>120</v>
      </c>
      <c r="P105" s="119">
        <v>1755</v>
      </c>
      <c r="Q105" s="119">
        <v>1760</v>
      </c>
      <c r="R105" s="119">
        <v>1776.76</v>
      </c>
      <c r="S105" s="119">
        <v>1791.76</v>
      </c>
      <c r="T105" s="148">
        <v>1800</v>
      </c>
      <c r="U105" s="148">
        <v>1850</v>
      </c>
      <c r="V105" s="148">
        <v>1850</v>
      </c>
      <c r="W105" s="148">
        <v>1920</v>
      </c>
      <c r="X105" s="148">
        <v>1936.67</v>
      </c>
      <c r="Y105" s="148">
        <v>1963.33</v>
      </c>
      <c r="Z105" s="148">
        <v>1980</v>
      </c>
      <c r="AA105" s="119">
        <v>1990</v>
      </c>
      <c r="AB105" s="119">
        <v>2000</v>
      </c>
      <c r="AC105" s="119">
        <v>2016.67</v>
      </c>
      <c r="AD105" s="119"/>
      <c r="AE105" s="135"/>
      <c r="AF105" s="135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P105" s="208">
        <f t="shared" si="19"/>
        <v>1752.33</v>
      </c>
      <c r="BQ105" s="208">
        <f t="shared" si="20"/>
        <v>1868.4281249999999</v>
      </c>
      <c r="BR105" s="208">
        <f t="shared" si="21"/>
        <v>2016.67</v>
      </c>
      <c r="BS105" s="207" t="str">
        <f t="shared" si="22"/>
        <v/>
      </c>
    </row>
    <row r="106" spans="1:71" ht="14.25" thickTop="1" thickBot="1" x14ac:dyDescent="0.25">
      <c r="B106" s="15" t="s">
        <v>39</v>
      </c>
      <c r="C106" s="16" t="s">
        <v>22</v>
      </c>
      <c r="D106" s="27"/>
      <c r="E106" s="27"/>
      <c r="F106" s="71"/>
      <c r="G106" s="71"/>
      <c r="H106" s="71"/>
      <c r="I106" s="54">
        <v>106</v>
      </c>
      <c r="J106" s="59">
        <f>HLOOKUP($J$1,$L$1:BN106,I106)</f>
        <v>84.62</v>
      </c>
      <c r="K106" s="59">
        <f>HLOOKUP($K$1,$L$1:BN106,I106)</f>
        <v>84.67</v>
      </c>
      <c r="L106" s="42"/>
      <c r="M106" s="119">
        <v>91.67</v>
      </c>
      <c r="N106" s="119">
        <v>91.67</v>
      </c>
      <c r="O106" s="119" t="s">
        <v>120</v>
      </c>
      <c r="P106" s="119">
        <v>91.44</v>
      </c>
      <c r="Q106" s="119">
        <v>89.5</v>
      </c>
      <c r="R106" s="119">
        <v>87.08</v>
      </c>
      <c r="S106" s="119">
        <v>88.44</v>
      </c>
      <c r="T106" s="148">
        <v>87.19</v>
      </c>
      <c r="U106" s="148">
        <v>88</v>
      </c>
      <c r="V106" s="148">
        <v>88</v>
      </c>
      <c r="W106" s="148">
        <v>86</v>
      </c>
      <c r="X106" s="148">
        <v>85.59</v>
      </c>
      <c r="Y106" s="148">
        <v>85.67</v>
      </c>
      <c r="Z106" s="148">
        <v>85.33</v>
      </c>
      <c r="AA106" s="119">
        <v>85</v>
      </c>
      <c r="AB106" s="119">
        <v>84.62</v>
      </c>
      <c r="AC106" s="119">
        <v>84.67</v>
      </c>
      <c r="AD106" s="119"/>
      <c r="AE106" s="135"/>
      <c r="AF106" s="135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P106" s="208">
        <f t="shared" si="19"/>
        <v>84.62</v>
      </c>
      <c r="BQ106" s="208">
        <f t="shared" si="20"/>
        <v>87.491874999999993</v>
      </c>
      <c r="BR106" s="208">
        <f t="shared" si="21"/>
        <v>91.67</v>
      </c>
      <c r="BS106" s="207" t="str">
        <f t="shared" si="22"/>
        <v/>
      </c>
    </row>
    <row r="107" spans="1:71" ht="14.25" thickTop="1" thickBot="1" x14ac:dyDescent="0.25">
      <c r="B107" s="15" t="s">
        <v>40</v>
      </c>
      <c r="C107" s="16" t="s">
        <v>22</v>
      </c>
      <c r="D107" s="27"/>
      <c r="E107" s="27"/>
      <c r="F107" s="71"/>
      <c r="G107" s="71"/>
      <c r="H107" s="71"/>
      <c r="I107" s="54">
        <v>107</v>
      </c>
      <c r="J107" s="59">
        <f>HLOOKUP($J$1,$L$1:BN107,I107)</f>
        <v>75</v>
      </c>
      <c r="K107" s="59">
        <f>HLOOKUP($K$1,$L$1:BN107,I107)</f>
        <v>74.760000000000005</v>
      </c>
      <c r="L107" s="42"/>
      <c r="M107" s="119">
        <v>78.67</v>
      </c>
      <c r="N107" s="119">
        <v>78.67</v>
      </c>
      <c r="O107" s="119" t="s">
        <v>120</v>
      </c>
      <c r="P107" s="119">
        <v>79.33</v>
      </c>
      <c r="Q107" s="119">
        <v>76.67</v>
      </c>
      <c r="R107" s="119">
        <v>75.73</v>
      </c>
      <c r="S107" s="119">
        <v>76.67</v>
      </c>
      <c r="T107" s="148">
        <v>73</v>
      </c>
      <c r="U107" s="148">
        <v>74.67</v>
      </c>
      <c r="V107" s="148">
        <v>74.67</v>
      </c>
      <c r="W107" s="148">
        <v>75.430000000000007</v>
      </c>
      <c r="X107" s="148">
        <v>75.14</v>
      </c>
      <c r="Y107" s="148">
        <v>75</v>
      </c>
      <c r="Z107" s="148">
        <v>75.08</v>
      </c>
      <c r="AA107" s="119">
        <v>74.67</v>
      </c>
      <c r="AB107" s="119">
        <v>75</v>
      </c>
      <c r="AC107" s="119">
        <v>74.760000000000005</v>
      </c>
      <c r="AD107" s="119"/>
      <c r="AE107" s="135"/>
      <c r="AF107" s="135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P107" s="208">
        <f t="shared" si="19"/>
        <v>73</v>
      </c>
      <c r="BQ107" s="208">
        <f t="shared" si="20"/>
        <v>75.822500000000005</v>
      </c>
      <c r="BR107" s="208">
        <f t="shared" si="21"/>
        <v>79.33</v>
      </c>
      <c r="BS107" s="207" t="str">
        <f t="shared" si="22"/>
        <v/>
      </c>
    </row>
    <row r="108" spans="1:71" ht="14.25" thickTop="1" thickBot="1" x14ac:dyDescent="0.25">
      <c r="B108" s="15" t="s">
        <v>41</v>
      </c>
      <c r="C108" s="16" t="s">
        <v>42</v>
      </c>
      <c r="D108" s="27"/>
      <c r="E108" s="27"/>
      <c r="F108" s="71"/>
      <c r="G108" s="71"/>
      <c r="H108" s="71"/>
      <c r="I108" s="54">
        <v>108</v>
      </c>
      <c r="J108" s="59">
        <f>HLOOKUP($J$1,$L$1:BN108,I108)</f>
        <v>8.43</v>
      </c>
      <c r="K108" s="59">
        <f>HLOOKUP($K$1,$L$1:BN108,I108)</f>
        <v>8.58</v>
      </c>
      <c r="L108" s="42"/>
      <c r="M108" s="119">
        <v>8.4</v>
      </c>
      <c r="N108" s="119">
        <v>8.4</v>
      </c>
      <c r="O108" s="119" t="s">
        <v>120</v>
      </c>
      <c r="P108" s="119">
        <v>8</v>
      </c>
      <c r="Q108" s="119">
        <v>7.53</v>
      </c>
      <c r="R108" s="119">
        <v>8.5299999999999994</v>
      </c>
      <c r="S108" s="163">
        <v>8.67</v>
      </c>
      <c r="T108" s="165">
        <v>8.17</v>
      </c>
      <c r="U108" s="165">
        <v>8.42</v>
      </c>
      <c r="V108" s="165">
        <v>8.42</v>
      </c>
      <c r="W108" s="165">
        <v>7.93</v>
      </c>
      <c r="X108" s="165">
        <v>8</v>
      </c>
      <c r="Y108" s="165">
        <v>7.83</v>
      </c>
      <c r="Z108" s="165">
        <v>8.1</v>
      </c>
      <c r="AA108" s="119">
        <v>8.27</v>
      </c>
      <c r="AB108" s="119">
        <v>8.43</v>
      </c>
      <c r="AC108" s="119">
        <v>8.58</v>
      </c>
      <c r="AD108" s="119"/>
      <c r="AE108" s="145"/>
      <c r="AF108" s="145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P108" s="208">
        <f t="shared" si="19"/>
        <v>7.53</v>
      </c>
      <c r="BQ108" s="208">
        <f t="shared" si="20"/>
        <v>8.23</v>
      </c>
      <c r="BR108" s="208">
        <f t="shared" si="21"/>
        <v>8.67</v>
      </c>
      <c r="BS108" s="207" t="str">
        <f t="shared" si="22"/>
        <v/>
      </c>
    </row>
    <row r="109" spans="1:71" ht="14.25" thickTop="1" thickBot="1" x14ac:dyDescent="0.25">
      <c r="A109" s="216" t="s">
        <v>55</v>
      </c>
      <c r="B109" s="20" t="s">
        <v>47</v>
      </c>
      <c r="C109" s="6"/>
      <c r="D109" s="32"/>
      <c r="E109" s="58"/>
      <c r="F109" s="69"/>
      <c r="G109" s="69"/>
      <c r="H109" s="69"/>
      <c r="I109" s="57"/>
      <c r="J109" s="121"/>
      <c r="K109" s="121"/>
      <c r="L109" s="44"/>
      <c r="M109" s="227"/>
      <c r="N109" s="127" t="str">
        <f>IF(SUM(M110:N117)=0,"",IF(AND(M110=N110,M111=N111,M112=N112,M113=N113,M114=N114,M115=N115,M116=N116,M117=N117),"Repetido",""))</f>
        <v>Repetido</v>
      </c>
      <c r="O109" s="127" t="str">
        <f t="shared" ref="O109:BL109" si="25">IF(SUM(N110:O117)=0,"",IF(AND(N110=O110,N111=O111,N112=O112,N113=O113,N114=O114,N115=O115,N116=O116,N117=O117),"Repetido",""))</f>
        <v/>
      </c>
      <c r="P109" s="127" t="str">
        <f t="shared" si="25"/>
        <v/>
      </c>
      <c r="Q109" s="127" t="str">
        <f t="shared" si="25"/>
        <v/>
      </c>
      <c r="R109" s="127" t="str">
        <f t="shared" si="25"/>
        <v/>
      </c>
      <c r="S109" s="127" t="str">
        <f>IF(SUM(R110:S117)=0,"",IF(AND(R110=S110,R111=S111,R112=S112,R113=S113,R114=S114,R115=S115,R116=S116,R117=S117),"Repetido",""))</f>
        <v/>
      </c>
      <c r="T109" s="127" t="str">
        <f>IF(SUM(S110:T117)=0,"",IF(AND(S110=T110,S111=T111,S112=T112,S113=T113,S114=T114,S115=T115,S116=T116,S117=T117),"Repetido",""))</f>
        <v>Repetido</v>
      </c>
      <c r="U109" s="127" t="str">
        <f>IF(SUM(T110:U117)=0,"",IF(AND(T110=U110,T111=U111,T112=U112,T113=U113,T114=U114,T115=U115,T116=U116,T117=U117),"Repetido",""))</f>
        <v/>
      </c>
      <c r="V109" s="127" t="str">
        <f t="shared" si="25"/>
        <v>Repetido</v>
      </c>
      <c r="W109" s="127" t="str">
        <f t="shared" si="25"/>
        <v/>
      </c>
      <c r="X109" s="127" t="str">
        <f t="shared" si="25"/>
        <v/>
      </c>
      <c r="Y109" s="127" t="str">
        <f t="shared" si="25"/>
        <v/>
      </c>
      <c r="Z109" s="127" t="str">
        <f t="shared" si="25"/>
        <v/>
      </c>
      <c r="AA109" s="127" t="str">
        <f t="shared" si="25"/>
        <v/>
      </c>
      <c r="AB109" s="127" t="str">
        <f t="shared" si="25"/>
        <v>Repetido</v>
      </c>
      <c r="AC109" s="127" t="str">
        <f t="shared" si="25"/>
        <v/>
      </c>
      <c r="AD109" s="127" t="str">
        <f t="shared" si="25"/>
        <v/>
      </c>
      <c r="AE109" s="127" t="str">
        <f t="shared" si="25"/>
        <v/>
      </c>
      <c r="AF109" s="127" t="str">
        <f t="shared" si="25"/>
        <v/>
      </c>
      <c r="AG109" s="127" t="str">
        <f t="shared" si="25"/>
        <v/>
      </c>
      <c r="AH109" s="127" t="str">
        <f t="shared" si="25"/>
        <v/>
      </c>
      <c r="AI109" s="127" t="str">
        <f t="shared" si="25"/>
        <v/>
      </c>
      <c r="AJ109" s="127" t="str">
        <f t="shared" si="25"/>
        <v/>
      </c>
      <c r="AK109" s="127" t="str">
        <f t="shared" si="25"/>
        <v/>
      </c>
      <c r="AL109" s="127" t="str">
        <f t="shared" si="25"/>
        <v/>
      </c>
      <c r="AM109" s="127" t="str">
        <f t="shared" si="25"/>
        <v/>
      </c>
      <c r="AN109" s="127" t="str">
        <f t="shared" si="25"/>
        <v/>
      </c>
      <c r="AO109" s="127" t="str">
        <f t="shared" si="25"/>
        <v/>
      </c>
      <c r="AP109" s="127" t="str">
        <f t="shared" si="25"/>
        <v/>
      </c>
      <c r="AQ109" s="127" t="str">
        <f t="shared" si="25"/>
        <v/>
      </c>
      <c r="AR109" s="127" t="str">
        <f t="shared" si="25"/>
        <v/>
      </c>
      <c r="AS109" s="127" t="str">
        <f t="shared" si="25"/>
        <v/>
      </c>
      <c r="AT109" s="127" t="str">
        <f t="shared" si="25"/>
        <v/>
      </c>
      <c r="AU109" s="127" t="str">
        <f t="shared" si="25"/>
        <v/>
      </c>
      <c r="AV109" s="127" t="str">
        <f t="shared" si="25"/>
        <v/>
      </c>
      <c r="AW109" s="127" t="str">
        <f t="shared" si="25"/>
        <v/>
      </c>
      <c r="AX109" s="127" t="str">
        <f t="shared" si="25"/>
        <v/>
      </c>
      <c r="AY109" s="127" t="str">
        <f t="shared" si="25"/>
        <v/>
      </c>
      <c r="AZ109" s="127" t="str">
        <f t="shared" si="25"/>
        <v/>
      </c>
      <c r="BA109" s="127" t="str">
        <f t="shared" si="25"/>
        <v/>
      </c>
      <c r="BB109" s="127" t="str">
        <f t="shared" si="25"/>
        <v/>
      </c>
      <c r="BC109" s="127" t="str">
        <f t="shared" si="25"/>
        <v/>
      </c>
      <c r="BD109" s="127" t="str">
        <f t="shared" si="25"/>
        <v/>
      </c>
      <c r="BE109" s="127" t="str">
        <f t="shared" si="25"/>
        <v/>
      </c>
      <c r="BF109" s="127" t="str">
        <f t="shared" si="25"/>
        <v/>
      </c>
      <c r="BG109" s="127" t="str">
        <f t="shared" si="25"/>
        <v/>
      </c>
      <c r="BH109" s="127" t="str">
        <f t="shared" si="25"/>
        <v/>
      </c>
      <c r="BI109" s="127" t="str">
        <f t="shared" si="25"/>
        <v/>
      </c>
      <c r="BJ109" s="127" t="str">
        <f t="shared" si="25"/>
        <v/>
      </c>
      <c r="BK109" s="127" t="str">
        <f t="shared" si="25"/>
        <v/>
      </c>
      <c r="BL109" s="127" t="str">
        <f t="shared" si="25"/>
        <v/>
      </c>
      <c r="BM109" s="127" t="str">
        <f>IF(SUM(BL110:BM117)=0,"",IF(AND(BL110=BM110,BL111=BM111,BL112=BM112,BL113=BM113,BL114=BM114,BL115=BM115,BL116=BM116,BL117=BM117),"Repetido",""))</f>
        <v/>
      </c>
      <c r="BN109" s="127" t="str">
        <f>IF(SUM(BM110:BN117)=0,"",IF(AND(BM110=BN110,BM111=BN111,BM112=BN112,BM113=BN113,BM114=BN114,BM115=BN115,BM116=BN116,BM117=BN117),"Repetido",""))</f>
        <v/>
      </c>
      <c r="BP109" s="211"/>
      <c r="BQ109" s="211"/>
      <c r="BR109" s="211"/>
      <c r="BS109" s="207"/>
    </row>
    <row r="110" spans="1:71" ht="14.25" thickTop="1" thickBot="1" x14ac:dyDescent="0.25">
      <c r="B110" s="9" t="s">
        <v>21</v>
      </c>
      <c r="C110" s="10" t="s">
        <v>22</v>
      </c>
      <c r="D110" s="30"/>
      <c r="E110" s="30"/>
      <c r="F110" s="70"/>
      <c r="G110" s="70"/>
      <c r="H110" s="70"/>
      <c r="I110" s="54">
        <v>110</v>
      </c>
      <c r="J110" s="59" t="str">
        <f>HLOOKUP($J$1,$L$1:BN110,I110)</f>
        <v>xxx</v>
      </c>
      <c r="K110" s="59" t="str">
        <f>HLOOKUP($K$1,$L$1:BN110,I110)</f>
        <v>xxx</v>
      </c>
      <c r="L110" s="38"/>
      <c r="M110" s="131" t="s">
        <v>71</v>
      </c>
      <c r="N110" s="118" t="s">
        <v>71</v>
      </c>
      <c r="O110" s="118" t="s">
        <v>71</v>
      </c>
      <c r="P110" s="118" t="s">
        <v>71</v>
      </c>
      <c r="Q110" s="118" t="s">
        <v>71</v>
      </c>
      <c r="R110" s="118" t="s">
        <v>71</v>
      </c>
      <c r="S110" s="118" t="s">
        <v>71</v>
      </c>
      <c r="T110" s="118" t="s">
        <v>71</v>
      </c>
      <c r="U110" s="118" t="s">
        <v>71</v>
      </c>
      <c r="V110" s="118" t="s">
        <v>71</v>
      </c>
      <c r="W110" s="141" t="s">
        <v>71</v>
      </c>
      <c r="X110" s="141" t="s">
        <v>71</v>
      </c>
      <c r="Y110" s="141" t="s">
        <v>71</v>
      </c>
      <c r="Z110" s="141" t="s">
        <v>71</v>
      </c>
      <c r="AA110" s="141" t="s">
        <v>71</v>
      </c>
      <c r="AB110" s="118" t="s">
        <v>71</v>
      </c>
      <c r="AC110" s="118" t="s">
        <v>71</v>
      </c>
      <c r="AD110" s="118" t="s">
        <v>71</v>
      </c>
      <c r="AE110" s="118" t="s">
        <v>71</v>
      </c>
      <c r="AF110" s="118" t="s">
        <v>71</v>
      </c>
      <c r="AG110" s="118" t="s">
        <v>71</v>
      </c>
      <c r="AH110" s="118" t="s">
        <v>71</v>
      </c>
      <c r="AI110" s="118" t="s">
        <v>71</v>
      </c>
      <c r="AJ110" s="118" t="s">
        <v>71</v>
      </c>
      <c r="AK110" s="118" t="s">
        <v>71</v>
      </c>
      <c r="AL110" s="118" t="s">
        <v>71</v>
      </c>
      <c r="AM110" s="118" t="s">
        <v>71</v>
      </c>
      <c r="AN110" s="118" t="s">
        <v>71</v>
      </c>
      <c r="AO110" s="118" t="s">
        <v>71</v>
      </c>
      <c r="AP110" s="118" t="s">
        <v>71</v>
      </c>
      <c r="AQ110" s="118" t="s">
        <v>71</v>
      </c>
      <c r="AR110" s="118" t="s">
        <v>71</v>
      </c>
      <c r="AS110" s="118" t="s">
        <v>71</v>
      </c>
      <c r="AT110" s="118" t="s">
        <v>71</v>
      </c>
      <c r="AU110" s="118" t="s">
        <v>71</v>
      </c>
      <c r="AV110" s="118" t="s">
        <v>71</v>
      </c>
      <c r="AW110" s="118" t="s">
        <v>71</v>
      </c>
      <c r="AX110" s="118" t="s">
        <v>71</v>
      </c>
      <c r="AY110" s="118" t="s">
        <v>71</v>
      </c>
      <c r="AZ110" s="118" t="s">
        <v>71</v>
      </c>
      <c r="BA110" s="118" t="s">
        <v>71</v>
      </c>
      <c r="BB110" s="118" t="s">
        <v>71</v>
      </c>
      <c r="BC110" s="118" t="s">
        <v>71</v>
      </c>
      <c r="BD110" s="118" t="s">
        <v>71</v>
      </c>
      <c r="BE110" s="118" t="s">
        <v>71</v>
      </c>
      <c r="BF110" s="118" t="s">
        <v>71</v>
      </c>
      <c r="BG110" s="118" t="s">
        <v>71</v>
      </c>
      <c r="BH110" s="118" t="s">
        <v>71</v>
      </c>
      <c r="BI110" s="118" t="s">
        <v>71</v>
      </c>
      <c r="BJ110" s="118" t="s">
        <v>71</v>
      </c>
      <c r="BK110" s="118" t="s">
        <v>71</v>
      </c>
      <c r="BL110" s="118" t="s">
        <v>71</v>
      </c>
      <c r="BM110" s="118" t="s">
        <v>71</v>
      </c>
      <c r="BN110" s="118" t="s">
        <v>71</v>
      </c>
      <c r="BP110" s="213" t="str">
        <f t="shared" si="19"/>
        <v>xxx</v>
      </c>
      <c r="BQ110" s="213" t="str">
        <f t="shared" si="20"/>
        <v>xxx</v>
      </c>
      <c r="BR110" s="213" t="str">
        <f t="shared" si="21"/>
        <v>xxx</v>
      </c>
      <c r="BS110" s="207" t="str">
        <f t="shared" si="22"/>
        <v/>
      </c>
    </row>
    <row r="111" spans="1:71" ht="14.25" thickTop="1" thickBot="1" x14ac:dyDescent="0.25">
      <c r="B111" s="9" t="s">
        <v>23</v>
      </c>
      <c r="C111" s="10" t="s">
        <v>24</v>
      </c>
      <c r="D111" s="24"/>
      <c r="E111" s="24"/>
      <c r="F111" s="37"/>
      <c r="G111" s="37"/>
      <c r="H111" s="37"/>
      <c r="I111" s="54">
        <v>111</v>
      </c>
      <c r="J111" s="59" t="str">
        <f>HLOOKUP($J$1,$L$1:BN111,I111)</f>
        <v>xxx</v>
      </c>
      <c r="K111" s="59" t="str">
        <f>HLOOKUP($K$1,$L$1:BN111,I111)</f>
        <v>xxx</v>
      </c>
      <c r="L111" s="39"/>
      <c r="M111" s="131" t="s">
        <v>71</v>
      </c>
      <c r="N111" s="118" t="s">
        <v>71</v>
      </c>
      <c r="O111" s="118" t="s">
        <v>71</v>
      </c>
      <c r="P111" s="118" t="s">
        <v>71</v>
      </c>
      <c r="Q111" s="118" t="s">
        <v>71</v>
      </c>
      <c r="R111" s="118" t="s">
        <v>71</v>
      </c>
      <c r="S111" s="118" t="s">
        <v>71</v>
      </c>
      <c r="T111" s="118" t="s">
        <v>71</v>
      </c>
      <c r="U111" s="118" t="s">
        <v>71</v>
      </c>
      <c r="V111" s="118" t="s">
        <v>71</v>
      </c>
      <c r="W111" s="140" t="s">
        <v>71</v>
      </c>
      <c r="X111" s="140" t="s">
        <v>71</v>
      </c>
      <c r="Y111" s="140" t="s">
        <v>71</v>
      </c>
      <c r="Z111" s="140" t="s">
        <v>71</v>
      </c>
      <c r="AA111" s="140" t="s">
        <v>71</v>
      </c>
      <c r="AB111" s="118" t="s">
        <v>71</v>
      </c>
      <c r="AC111" s="118" t="s">
        <v>71</v>
      </c>
      <c r="AD111" s="118" t="s">
        <v>71</v>
      </c>
      <c r="AE111" s="118" t="s">
        <v>71</v>
      </c>
      <c r="AF111" s="118" t="s">
        <v>71</v>
      </c>
      <c r="AG111" s="118" t="s">
        <v>71</v>
      </c>
      <c r="AH111" s="118" t="s">
        <v>71</v>
      </c>
      <c r="AI111" s="118" t="s">
        <v>71</v>
      </c>
      <c r="AJ111" s="118" t="s">
        <v>71</v>
      </c>
      <c r="AK111" s="118" t="s">
        <v>71</v>
      </c>
      <c r="AL111" s="118" t="s">
        <v>71</v>
      </c>
      <c r="AM111" s="118" t="s">
        <v>71</v>
      </c>
      <c r="AN111" s="118" t="s">
        <v>71</v>
      </c>
      <c r="AO111" s="118" t="s">
        <v>71</v>
      </c>
      <c r="AP111" s="118" t="s">
        <v>71</v>
      </c>
      <c r="AQ111" s="118" t="s">
        <v>71</v>
      </c>
      <c r="AR111" s="118" t="s">
        <v>71</v>
      </c>
      <c r="AS111" s="118" t="s">
        <v>71</v>
      </c>
      <c r="AT111" s="118" t="s">
        <v>71</v>
      </c>
      <c r="AU111" s="118" t="s">
        <v>71</v>
      </c>
      <c r="AV111" s="118" t="s">
        <v>71</v>
      </c>
      <c r="AW111" s="118" t="s">
        <v>71</v>
      </c>
      <c r="AX111" s="118" t="s">
        <v>71</v>
      </c>
      <c r="AY111" s="118" t="s">
        <v>71</v>
      </c>
      <c r="AZ111" s="118" t="s">
        <v>71</v>
      </c>
      <c r="BA111" s="118" t="s">
        <v>71</v>
      </c>
      <c r="BB111" s="118" t="s">
        <v>71</v>
      </c>
      <c r="BC111" s="118" t="s">
        <v>71</v>
      </c>
      <c r="BD111" s="118" t="s">
        <v>71</v>
      </c>
      <c r="BE111" s="118" t="s">
        <v>71</v>
      </c>
      <c r="BF111" s="118" t="s">
        <v>71</v>
      </c>
      <c r="BG111" s="118" t="s">
        <v>71</v>
      </c>
      <c r="BH111" s="118" t="s">
        <v>71</v>
      </c>
      <c r="BI111" s="118" t="s">
        <v>71</v>
      </c>
      <c r="BJ111" s="118" t="s">
        <v>71</v>
      </c>
      <c r="BK111" s="118" t="s">
        <v>71</v>
      </c>
      <c r="BL111" s="118" t="s">
        <v>71</v>
      </c>
      <c r="BM111" s="118" t="s">
        <v>71</v>
      </c>
      <c r="BN111" s="118" t="s">
        <v>71</v>
      </c>
      <c r="BP111" s="213" t="str">
        <f t="shared" si="19"/>
        <v>xxx</v>
      </c>
      <c r="BQ111" s="213" t="str">
        <f t="shared" si="20"/>
        <v>xxx</v>
      </c>
      <c r="BR111" s="213" t="str">
        <f t="shared" si="21"/>
        <v>xxx</v>
      </c>
      <c r="BS111" s="207" t="str">
        <f t="shared" si="22"/>
        <v/>
      </c>
    </row>
    <row r="112" spans="1:71" ht="14.25" thickTop="1" thickBot="1" x14ac:dyDescent="0.25">
      <c r="B112" s="9" t="s">
        <v>25</v>
      </c>
      <c r="C112" s="10" t="s">
        <v>26</v>
      </c>
      <c r="D112" s="24"/>
      <c r="E112" s="24"/>
      <c r="F112" s="37"/>
      <c r="G112" s="37"/>
      <c r="H112" s="37"/>
      <c r="I112" s="54">
        <v>112</v>
      </c>
      <c r="J112" s="59">
        <f>HLOOKUP($J$1,$L$1:BN112,I112)</f>
        <v>48</v>
      </c>
      <c r="K112" s="59">
        <f>HLOOKUP($K$1,$L$1:BN112,I112)</f>
        <v>48</v>
      </c>
      <c r="L112" s="39"/>
      <c r="M112" s="119">
        <v>50</v>
      </c>
      <c r="N112" s="119">
        <v>50</v>
      </c>
      <c r="O112" s="119">
        <v>50</v>
      </c>
      <c r="P112" s="119">
        <v>49.33</v>
      </c>
      <c r="Q112" s="119">
        <v>48.67</v>
      </c>
      <c r="R112" s="119">
        <v>48</v>
      </c>
      <c r="S112" s="119">
        <v>48</v>
      </c>
      <c r="T112" s="119">
        <v>48</v>
      </c>
      <c r="U112" s="119">
        <v>48</v>
      </c>
      <c r="V112" s="119">
        <v>48</v>
      </c>
      <c r="W112" s="135">
        <v>48</v>
      </c>
      <c r="X112" s="135">
        <v>48</v>
      </c>
      <c r="Y112" s="135">
        <v>48</v>
      </c>
      <c r="Z112" s="135">
        <v>48</v>
      </c>
      <c r="AA112" s="135">
        <v>48</v>
      </c>
      <c r="AB112" s="135">
        <v>48</v>
      </c>
      <c r="AC112" s="135">
        <v>48</v>
      </c>
      <c r="AD112" s="135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P112" s="208">
        <f t="shared" si="19"/>
        <v>48</v>
      </c>
      <c r="BQ112" s="208">
        <f t="shared" si="20"/>
        <v>48.470588235294116</v>
      </c>
      <c r="BR112" s="208">
        <f t="shared" si="21"/>
        <v>50</v>
      </c>
      <c r="BS112" s="207" t="str">
        <f t="shared" si="22"/>
        <v/>
      </c>
    </row>
    <row r="113" spans="2:71" ht="14.25" thickTop="1" thickBot="1" x14ac:dyDescent="0.25">
      <c r="B113" s="9" t="s">
        <v>27</v>
      </c>
      <c r="C113" s="10" t="s">
        <v>28</v>
      </c>
      <c r="D113" s="24"/>
      <c r="E113" s="24"/>
      <c r="F113" s="37"/>
      <c r="G113" s="37"/>
      <c r="H113" s="37"/>
      <c r="I113" s="54">
        <v>113</v>
      </c>
      <c r="J113" s="59" t="str">
        <f>HLOOKUP($J$1,$L$1:BN113,I113)</f>
        <v>xxx</v>
      </c>
      <c r="K113" s="59" t="str">
        <f>HLOOKUP($K$1,$L$1:BN113,I113)</f>
        <v>xxx</v>
      </c>
      <c r="L113" s="39"/>
      <c r="M113" s="131" t="s">
        <v>71</v>
      </c>
      <c r="N113" s="118" t="s">
        <v>71</v>
      </c>
      <c r="O113" s="118" t="s">
        <v>71</v>
      </c>
      <c r="P113" s="118" t="s">
        <v>71</v>
      </c>
      <c r="Q113" s="118" t="s">
        <v>71</v>
      </c>
      <c r="R113" s="118" t="s">
        <v>71</v>
      </c>
      <c r="S113" s="118" t="s">
        <v>71</v>
      </c>
      <c r="T113" s="118" t="s">
        <v>71</v>
      </c>
      <c r="U113" s="118" t="s">
        <v>71</v>
      </c>
      <c r="V113" s="118" t="s">
        <v>71</v>
      </c>
      <c r="W113" s="140" t="s">
        <v>71</v>
      </c>
      <c r="X113" s="140" t="s">
        <v>71</v>
      </c>
      <c r="Y113" s="140" t="s">
        <v>71</v>
      </c>
      <c r="Z113" s="140" t="s">
        <v>91</v>
      </c>
      <c r="AA113" s="140" t="s">
        <v>91</v>
      </c>
      <c r="AB113" s="118" t="s">
        <v>71</v>
      </c>
      <c r="AC113" s="118" t="s">
        <v>71</v>
      </c>
      <c r="AD113" s="118" t="s">
        <v>71</v>
      </c>
      <c r="AE113" s="118" t="s">
        <v>71</v>
      </c>
      <c r="AF113" s="118" t="s">
        <v>71</v>
      </c>
      <c r="AG113" s="118" t="s">
        <v>71</v>
      </c>
      <c r="AH113" s="118" t="s">
        <v>71</v>
      </c>
      <c r="AI113" s="118" t="s">
        <v>71</v>
      </c>
      <c r="AJ113" s="118" t="s">
        <v>71</v>
      </c>
      <c r="AK113" s="118" t="s">
        <v>71</v>
      </c>
      <c r="AL113" s="118" t="s">
        <v>71</v>
      </c>
      <c r="AM113" s="118" t="s">
        <v>71</v>
      </c>
      <c r="AN113" s="118" t="s">
        <v>71</v>
      </c>
      <c r="AO113" s="118" t="s">
        <v>71</v>
      </c>
      <c r="AP113" s="118" t="s">
        <v>71</v>
      </c>
      <c r="AQ113" s="118" t="s">
        <v>71</v>
      </c>
      <c r="AR113" s="118" t="s">
        <v>71</v>
      </c>
      <c r="AS113" s="118" t="s">
        <v>71</v>
      </c>
      <c r="AT113" s="118" t="s">
        <v>71</v>
      </c>
      <c r="AU113" s="118" t="s">
        <v>71</v>
      </c>
      <c r="AV113" s="118" t="s">
        <v>71</v>
      </c>
      <c r="AW113" s="118" t="s">
        <v>71</v>
      </c>
      <c r="AX113" s="118" t="s">
        <v>71</v>
      </c>
      <c r="AY113" s="118" t="s">
        <v>71</v>
      </c>
      <c r="AZ113" s="118" t="s">
        <v>71</v>
      </c>
      <c r="BA113" s="118" t="s">
        <v>71</v>
      </c>
      <c r="BB113" s="118" t="s">
        <v>71</v>
      </c>
      <c r="BC113" s="118" t="s">
        <v>71</v>
      </c>
      <c r="BD113" s="118" t="s">
        <v>71</v>
      </c>
      <c r="BE113" s="118" t="s">
        <v>71</v>
      </c>
      <c r="BF113" s="118" t="s">
        <v>71</v>
      </c>
      <c r="BG113" s="118" t="s">
        <v>71</v>
      </c>
      <c r="BH113" s="118" t="s">
        <v>71</v>
      </c>
      <c r="BI113" s="118" t="s">
        <v>71</v>
      </c>
      <c r="BJ113" s="118" t="s">
        <v>71</v>
      </c>
      <c r="BK113" s="118" t="s">
        <v>71</v>
      </c>
      <c r="BL113" s="118" t="s">
        <v>71</v>
      </c>
      <c r="BM113" s="118" t="s">
        <v>71</v>
      </c>
      <c r="BN113" s="118" t="s">
        <v>71</v>
      </c>
      <c r="BP113" s="213" t="str">
        <f t="shared" si="19"/>
        <v>xxx</v>
      </c>
      <c r="BQ113" s="213" t="str">
        <f t="shared" si="20"/>
        <v>xxx</v>
      </c>
      <c r="BR113" s="213" t="str">
        <f t="shared" si="21"/>
        <v>xxx</v>
      </c>
      <c r="BS113" s="207" t="str">
        <f t="shared" si="22"/>
        <v/>
      </c>
    </row>
    <row r="114" spans="2:71" ht="14.25" thickTop="1" thickBot="1" x14ac:dyDescent="0.25">
      <c r="B114" s="9" t="s">
        <v>87</v>
      </c>
      <c r="C114" s="10" t="s">
        <v>26</v>
      </c>
      <c r="D114" s="24"/>
      <c r="E114" s="24"/>
      <c r="F114" s="37"/>
      <c r="G114" s="37"/>
      <c r="H114" s="37"/>
      <c r="I114" s="54">
        <v>114</v>
      </c>
      <c r="J114" s="59">
        <f>HLOOKUP($J$1,$L$1:BN114,I114)</f>
        <v>300</v>
      </c>
      <c r="K114" s="59">
        <f>HLOOKUP($K$1,$L$1:BN114,I114)</f>
        <v>290</v>
      </c>
      <c r="L114" s="39"/>
      <c r="M114" s="119">
        <v>100</v>
      </c>
      <c r="N114" s="119">
        <v>100</v>
      </c>
      <c r="O114" s="119">
        <v>130</v>
      </c>
      <c r="P114" s="119">
        <v>183.33</v>
      </c>
      <c r="Q114" s="119">
        <v>240</v>
      </c>
      <c r="R114" s="119">
        <v>266.67</v>
      </c>
      <c r="S114" s="119">
        <v>270</v>
      </c>
      <c r="T114" s="119">
        <v>270</v>
      </c>
      <c r="U114" s="119">
        <v>323.33</v>
      </c>
      <c r="V114" s="119">
        <v>323.33</v>
      </c>
      <c r="W114" s="135">
        <v>335</v>
      </c>
      <c r="X114" s="135">
        <v>335</v>
      </c>
      <c r="Y114" s="135">
        <v>326.67</v>
      </c>
      <c r="Z114" s="135">
        <v>313.33</v>
      </c>
      <c r="AA114" s="135">
        <v>300</v>
      </c>
      <c r="AB114" s="135">
        <v>300</v>
      </c>
      <c r="AC114" s="135">
        <v>290</v>
      </c>
      <c r="AD114" s="135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P114" s="208">
        <f t="shared" si="19"/>
        <v>100</v>
      </c>
      <c r="BQ114" s="208">
        <f t="shared" si="20"/>
        <v>259.21529411764703</v>
      </c>
      <c r="BR114" s="208">
        <f t="shared" si="21"/>
        <v>335</v>
      </c>
      <c r="BS114" s="207" t="str">
        <f t="shared" si="22"/>
        <v/>
      </c>
    </row>
    <row r="115" spans="2:71" ht="14.25" thickTop="1" thickBot="1" x14ac:dyDescent="0.25">
      <c r="B115" s="9" t="s">
        <v>30</v>
      </c>
      <c r="C115" s="10" t="s">
        <v>26</v>
      </c>
      <c r="D115" s="24"/>
      <c r="E115" s="24"/>
      <c r="F115" s="37"/>
      <c r="G115" s="37"/>
      <c r="H115" s="37"/>
      <c r="I115" s="54">
        <v>115</v>
      </c>
      <c r="J115" s="59">
        <f>HLOOKUP($J$1,$L$1:BN115,I115)</f>
        <v>30</v>
      </c>
      <c r="K115" s="59">
        <f>HLOOKUP($K$1,$L$1:BN115,I115)</f>
        <v>30</v>
      </c>
      <c r="L115" s="39"/>
      <c r="M115" s="119">
        <v>30</v>
      </c>
      <c r="N115" s="119">
        <v>30</v>
      </c>
      <c r="O115" s="119">
        <v>30</v>
      </c>
      <c r="P115" s="119">
        <v>30</v>
      </c>
      <c r="Q115" s="119">
        <v>30</v>
      </c>
      <c r="R115" s="119">
        <v>30.67</v>
      </c>
      <c r="S115" s="119">
        <v>30</v>
      </c>
      <c r="T115" s="119">
        <v>30</v>
      </c>
      <c r="U115" s="119">
        <v>30</v>
      </c>
      <c r="V115" s="119">
        <v>30</v>
      </c>
      <c r="W115" s="135">
        <v>30</v>
      </c>
      <c r="X115" s="135">
        <v>30</v>
      </c>
      <c r="Y115" s="135">
        <v>30</v>
      </c>
      <c r="Z115" s="135">
        <v>30</v>
      </c>
      <c r="AA115" s="135">
        <v>30</v>
      </c>
      <c r="AB115" s="135">
        <v>30</v>
      </c>
      <c r="AC115" s="135">
        <v>30</v>
      </c>
      <c r="AD115" s="135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P115" s="208">
        <f t="shared" si="19"/>
        <v>30</v>
      </c>
      <c r="BQ115" s="208">
        <f t="shared" si="20"/>
        <v>30.039411764705882</v>
      </c>
      <c r="BR115" s="208">
        <f t="shared" si="21"/>
        <v>30.67</v>
      </c>
      <c r="BS115" s="207" t="str">
        <f t="shared" si="22"/>
        <v/>
      </c>
    </row>
    <row r="116" spans="2:71" ht="14.25" thickTop="1" thickBot="1" x14ac:dyDescent="0.25">
      <c r="B116" s="9" t="s">
        <v>31</v>
      </c>
      <c r="C116" s="10" t="s">
        <v>26</v>
      </c>
      <c r="D116" s="24"/>
      <c r="E116" s="24"/>
      <c r="F116" s="37"/>
      <c r="G116" s="37"/>
      <c r="H116" s="37"/>
      <c r="I116" s="54">
        <v>116</v>
      </c>
      <c r="J116" s="59">
        <f>HLOOKUP($J$1,$L$1:BN116,I116)</f>
        <v>68.099999999999994</v>
      </c>
      <c r="K116" s="59">
        <f>HLOOKUP($K$1,$L$1:BN116,I116)</f>
        <v>67.599999999999994</v>
      </c>
      <c r="L116" s="39"/>
      <c r="M116" s="119">
        <v>73</v>
      </c>
      <c r="N116" s="119">
        <v>73</v>
      </c>
      <c r="O116" s="119">
        <v>70.33</v>
      </c>
      <c r="P116" s="119">
        <v>68</v>
      </c>
      <c r="Q116" s="119">
        <v>65.83</v>
      </c>
      <c r="R116" s="119">
        <v>65.83</v>
      </c>
      <c r="S116" s="119">
        <v>66.53</v>
      </c>
      <c r="T116" s="119">
        <v>66.53</v>
      </c>
      <c r="U116" s="119">
        <v>66.83</v>
      </c>
      <c r="V116" s="119">
        <v>66.83</v>
      </c>
      <c r="W116" s="135">
        <v>67.17</v>
      </c>
      <c r="X116" s="135">
        <v>67.5</v>
      </c>
      <c r="Y116" s="135">
        <v>67.67</v>
      </c>
      <c r="Z116" s="135">
        <v>68</v>
      </c>
      <c r="AA116" s="135">
        <v>68.099999999999994</v>
      </c>
      <c r="AB116" s="135">
        <v>68.099999999999994</v>
      </c>
      <c r="AC116" s="135">
        <v>67.599999999999994</v>
      </c>
      <c r="AD116" s="135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119"/>
      <c r="BL116" s="119"/>
      <c r="BM116" s="119"/>
      <c r="BN116" s="119"/>
      <c r="BP116" s="208">
        <f t="shared" si="19"/>
        <v>65.83</v>
      </c>
      <c r="BQ116" s="208">
        <f t="shared" si="20"/>
        <v>68.05</v>
      </c>
      <c r="BR116" s="208">
        <f t="shared" si="21"/>
        <v>73</v>
      </c>
      <c r="BS116" s="207" t="str">
        <f t="shared" si="22"/>
        <v/>
      </c>
    </row>
    <row r="117" spans="2:71" ht="14.25" thickTop="1" thickBot="1" x14ac:dyDescent="0.25">
      <c r="B117" s="9" t="s">
        <v>32</v>
      </c>
      <c r="C117" s="10" t="s">
        <v>28</v>
      </c>
      <c r="D117" s="25"/>
      <c r="E117" s="25"/>
      <c r="F117" s="37"/>
      <c r="G117" s="37"/>
      <c r="H117" s="37"/>
      <c r="I117" s="54">
        <v>117</v>
      </c>
      <c r="J117" s="59" t="str">
        <f>HLOOKUP($J$1,$L$1:BN117,I117)</f>
        <v>xxx</v>
      </c>
      <c r="K117" s="59" t="str">
        <f>HLOOKUP($K$1,$L$1:BN117,I117)</f>
        <v>xxx</v>
      </c>
      <c r="L117" s="40"/>
      <c r="M117" s="131" t="s">
        <v>71</v>
      </c>
      <c r="N117" s="118" t="s">
        <v>71</v>
      </c>
      <c r="O117" s="118" t="s">
        <v>71</v>
      </c>
      <c r="P117" s="118" t="s">
        <v>71</v>
      </c>
      <c r="Q117" s="118" t="s">
        <v>71</v>
      </c>
      <c r="R117" s="118" t="s">
        <v>71</v>
      </c>
      <c r="S117" s="118" t="s">
        <v>71</v>
      </c>
      <c r="T117" s="118" t="s">
        <v>71</v>
      </c>
      <c r="U117" s="118" t="s">
        <v>71</v>
      </c>
      <c r="V117" s="118" t="s">
        <v>71</v>
      </c>
      <c r="W117" s="142" t="s">
        <v>71</v>
      </c>
      <c r="X117" s="142" t="s">
        <v>71</v>
      </c>
      <c r="Y117" s="142" t="s">
        <v>71</v>
      </c>
      <c r="Z117" s="142" t="s">
        <v>71</v>
      </c>
      <c r="AA117" s="142" t="s">
        <v>71</v>
      </c>
      <c r="AB117" s="118" t="s">
        <v>71</v>
      </c>
      <c r="AC117" s="118" t="s">
        <v>71</v>
      </c>
      <c r="AD117" s="118" t="s">
        <v>71</v>
      </c>
      <c r="AE117" s="118" t="s">
        <v>71</v>
      </c>
      <c r="AF117" s="118" t="s">
        <v>71</v>
      </c>
      <c r="AG117" s="118" t="s">
        <v>71</v>
      </c>
      <c r="AH117" s="118" t="s">
        <v>71</v>
      </c>
      <c r="AI117" s="118" t="s">
        <v>71</v>
      </c>
      <c r="AJ117" s="118" t="s">
        <v>71</v>
      </c>
      <c r="AK117" s="118" t="s">
        <v>71</v>
      </c>
      <c r="AL117" s="118" t="s">
        <v>71</v>
      </c>
      <c r="AM117" s="118" t="s">
        <v>71</v>
      </c>
      <c r="AN117" s="118" t="s">
        <v>71</v>
      </c>
      <c r="AO117" s="118" t="s">
        <v>71</v>
      </c>
      <c r="AP117" s="118" t="s">
        <v>71</v>
      </c>
      <c r="AQ117" s="118" t="s">
        <v>71</v>
      </c>
      <c r="AR117" s="118" t="s">
        <v>71</v>
      </c>
      <c r="AS117" s="118" t="s">
        <v>71</v>
      </c>
      <c r="AT117" s="118" t="s">
        <v>71</v>
      </c>
      <c r="AU117" s="118" t="s">
        <v>71</v>
      </c>
      <c r="AV117" s="118" t="s">
        <v>71</v>
      </c>
      <c r="AW117" s="118" t="s">
        <v>71</v>
      </c>
      <c r="AX117" s="118" t="s">
        <v>71</v>
      </c>
      <c r="AY117" s="118" t="s">
        <v>71</v>
      </c>
      <c r="AZ117" s="118" t="s">
        <v>71</v>
      </c>
      <c r="BA117" s="118" t="s">
        <v>71</v>
      </c>
      <c r="BB117" s="118" t="s">
        <v>71</v>
      </c>
      <c r="BC117" s="118" t="s">
        <v>71</v>
      </c>
      <c r="BD117" s="118" t="s">
        <v>71</v>
      </c>
      <c r="BE117" s="118" t="s">
        <v>71</v>
      </c>
      <c r="BF117" s="118" t="s">
        <v>71</v>
      </c>
      <c r="BG117" s="118" t="s">
        <v>71</v>
      </c>
      <c r="BH117" s="118" t="s">
        <v>71</v>
      </c>
      <c r="BI117" s="118" t="s">
        <v>71</v>
      </c>
      <c r="BJ117" s="118" t="s">
        <v>71</v>
      </c>
      <c r="BK117" s="118" t="s">
        <v>71</v>
      </c>
      <c r="BL117" s="118" t="s">
        <v>71</v>
      </c>
      <c r="BM117" s="118" t="s">
        <v>71</v>
      </c>
      <c r="BN117" s="118" t="s">
        <v>71</v>
      </c>
      <c r="BP117" s="213" t="str">
        <f t="shared" si="19"/>
        <v>xxx</v>
      </c>
      <c r="BQ117" s="213" t="str">
        <f t="shared" si="20"/>
        <v>xxx</v>
      </c>
      <c r="BR117" s="213" t="str">
        <f t="shared" si="21"/>
        <v>xxx</v>
      </c>
      <c r="BS117" s="207" t="str">
        <f t="shared" si="22"/>
        <v/>
      </c>
    </row>
    <row r="118" spans="2:71" ht="14.25" thickTop="1" thickBot="1" x14ac:dyDescent="0.25">
      <c r="B118" s="20" t="s">
        <v>48</v>
      </c>
      <c r="C118" s="6"/>
      <c r="D118" s="56"/>
      <c r="E118" s="58"/>
      <c r="F118" s="69"/>
      <c r="G118" s="69"/>
      <c r="H118" s="69"/>
      <c r="I118" s="57"/>
      <c r="J118" s="121"/>
      <c r="K118" s="121"/>
      <c r="L118" s="44"/>
      <c r="M118" s="227"/>
      <c r="N118" s="127" t="str">
        <f>IF(SUM(M119:N129)=0,"",IF(AND(M119=N119,M120=N120,M121=N121,M122=N122,M123=N123,M124=N124,M125=N125,M126=N126,M127=N127,M128=N128,M129=N129),"Repetido",""))</f>
        <v>Repetido</v>
      </c>
      <c r="O118" s="127" t="str">
        <f t="shared" ref="O118:BL118" si="26">IF(SUM(N119:O129)=0,"",IF(AND(N119=O119,N120=O120,N121=O121,N122=O122,N123=O123,N124=O124,N125=O125,N126=O126,N127=O127,N128=O128,N129=O129),"Repetido",""))</f>
        <v/>
      </c>
      <c r="P118" s="127" t="str">
        <f t="shared" si="26"/>
        <v/>
      </c>
      <c r="Q118" s="127" t="str">
        <f t="shared" si="26"/>
        <v/>
      </c>
      <c r="R118" s="127" t="str">
        <f t="shared" si="26"/>
        <v/>
      </c>
      <c r="S118" s="127" t="str">
        <f t="shared" si="26"/>
        <v/>
      </c>
      <c r="T118" s="127" t="str">
        <f t="shared" si="26"/>
        <v>Repetido</v>
      </c>
      <c r="U118" s="127" t="str">
        <f t="shared" si="26"/>
        <v/>
      </c>
      <c r="V118" s="127" t="str">
        <f t="shared" si="26"/>
        <v>Repetido</v>
      </c>
      <c r="W118" s="127" t="str">
        <f t="shared" si="26"/>
        <v/>
      </c>
      <c r="X118" s="127" t="str">
        <f t="shared" si="26"/>
        <v/>
      </c>
      <c r="Y118" s="127" t="str">
        <f t="shared" si="26"/>
        <v>Repetido</v>
      </c>
      <c r="Z118" s="127" t="str">
        <f t="shared" si="26"/>
        <v/>
      </c>
      <c r="AA118" s="127" t="str">
        <f t="shared" si="26"/>
        <v/>
      </c>
      <c r="AB118" s="127" t="str">
        <f t="shared" si="26"/>
        <v>Repetido</v>
      </c>
      <c r="AC118" s="127" t="str">
        <f t="shared" si="26"/>
        <v/>
      </c>
      <c r="AD118" s="127" t="str">
        <f t="shared" si="26"/>
        <v/>
      </c>
      <c r="AE118" s="127" t="str">
        <f t="shared" si="26"/>
        <v/>
      </c>
      <c r="AF118" s="127" t="str">
        <f t="shared" si="26"/>
        <v/>
      </c>
      <c r="AG118" s="127" t="str">
        <f t="shared" si="26"/>
        <v/>
      </c>
      <c r="AH118" s="127" t="str">
        <f t="shared" si="26"/>
        <v/>
      </c>
      <c r="AI118" s="127" t="str">
        <f t="shared" si="26"/>
        <v/>
      </c>
      <c r="AJ118" s="127" t="str">
        <f t="shared" si="26"/>
        <v/>
      </c>
      <c r="AK118" s="127" t="str">
        <f t="shared" si="26"/>
        <v/>
      </c>
      <c r="AL118" s="127" t="str">
        <f t="shared" si="26"/>
        <v/>
      </c>
      <c r="AM118" s="127" t="str">
        <f t="shared" si="26"/>
        <v/>
      </c>
      <c r="AN118" s="127" t="str">
        <f t="shared" si="26"/>
        <v/>
      </c>
      <c r="AO118" s="127" t="str">
        <f t="shared" si="26"/>
        <v/>
      </c>
      <c r="AP118" s="127" t="str">
        <f t="shared" si="26"/>
        <v/>
      </c>
      <c r="AQ118" s="127" t="str">
        <f t="shared" si="26"/>
        <v/>
      </c>
      <c r="AR118" s="127" t="str">
        <f t="shared" si="26"/>
        <v/>
      </c>
      <c r="AS118" s="127" t="str">
        <f t="shared" si="26"/>
        <v/>
      </c>
      <c r="AT118" s="127" t="str">
        <f t="shared" si="26"/>
        <v/>
      </c>
      <c r="AU118" s="127" t="str">
        <f t="shared" si="26"/>
        <v/>
      </c>
      <c r="AV118" s="127" t="str">
        <f t="shared" si="26"/>
        <v/>
      </c>
      <c r="AW118" s="127" t="str">
        <f t="shared" si="26"/>
        <v/>
      </c>
      <c r="AX118" s="127" t="str">
        <f t="shared" si="26"/>
        <v/>
      </c>
      <c r="AY118" s="127" t="str">
        <f t="shared" si="26"/>
        <v/>
      </c>
      <c r="AZ118" s="127" t="str">
        <f t="shared" si="26"/>
        <v/>
      </c>
      <c r="BA118" s="127" t="str">
        <f t="shared" si="26"/>
        <v/>
      </c>
      <c r="BB118" s="127" t="str">
        <f t="shared" si="26"/>
        <v/>
      </c>
      <c r="BC118" s="127" t="str">
        <f t="shared" si="26"/>
        <v/>
      </c>
      <c r="BD118" s="127" t="str">
        <f t="shared" si="26"/>
        <v/>
      </c>
      <c r="BE118" s="127" t="str">
        <f t="shared" si="26"/>
        <v/>
      </c>
      <c r="BF118" s="127" t="str">
        <f t="shared" si="26"/>
        <v/>
      </c>
      <c r="BG118" s="127" t="str">
        <f t="shared" si="26"/>
        <v/>
      </c>
      <c r="BH118" s="127" t="str">
        <f t="shared" si="26"/>
        <v/>
      </c>
      <c r="BI118" s="127" t="str">
        <f t="shared" si="26"/>
        <v/>
      </c>
      <c r="BJ118" s="127" t="str">
        <f t="shared" si="26"/>
        <v/>
      </c>
      <c r="BK118" s="127" t="str">
        <f t="shared" si="26"/>
        <v/>
      </c>
      <c r="BL118" s="127" t="str">
        <f t="shared" si="26"/>
        <v/>
      </c>
      <c r="BM118" s="127" t="str">
        <f>IF(SUM(BL119:BM129)=0,"",IF(AND(BL119=BM119,BL120=BM120,BL121=BM121,BL122=BM122,BL123=BM123,BL124=BM124,BL125=BM125,BL126=BM126,BL127=BM127,BL128=BM128,BL129=BM129),"Repetido",""))</f>
        <v/>
      </c>
      <c r="BN118" s="127" t="str">
        <f>IF(SUM(BM119:BN129)=0,"",IF(AND(BM119=BN119,BM120=BN120,BM121=BN121,BM122=BN122,BM123=BN123,BM124=BN124,BM125=BN125,BM126=BN126,BM127=BN127,BM128=BN128,BM129=BN129),"Repetido",""))</f>
        <v/>
      </c>
      <c r="BP118" s="211"/>
      <c r="BQ118" s="211"/>
      <c r="BR118" s="211"/>
      <c r="BS118" s="207"/>
    </row>
    <row r="119" spans="2:71" ht="14.25" thickTop="1" thickBot="1" x14ac:dyDescent="0.25">
      <c r="B119" s="15" t="s">
        <v>34</v>
      </c>
      <c r="C119" s="16" t="s">
        <v>22</v>
      </c>
      <c r="D119" s="26"/>
      <c r="E119" s="26"/>
      <c r="F119" s="71"/>
      <c r="G119" s="71"/>
      <c r="H119" s="71"/>
      <c r="I119" s="54">
        <v>119</v>
      </c>
      <c r="J119" s="59">
        <f>HLOOKUP($J$1,$L$1:BN119,I119)</f>
        <v>148</v>
      </c>
      <c r="K119" s="59">
        <f>HLOOKUP($K$1,$L$1:BN119,I119)</f>
        <v>148.66999999999999</v>
      </c>
      <c r="L119" s="41"/>
      <c r="M119" s="119">
        <v>145</v>
      </c>
      <c r="N119" s="119">
        <v>145</v>
      </c>
      <c r="O119" s="119">
        <v>145.33000000000001</v>
      </c>
      <c r="P119" s="119">
        <v>145</v>
      </c>
      <c r="Q119" s="119">
        <v>144.33000000000001</v>
      </c>
      <c r="R119" s="119">
        <v>143.66999999999999</v>
      </c>
      <c r="S119" s="119">
        <v>143.66999999999999</v>
      </c>
      <c r="T119" s="143">
        <v>143.66999999999999</v>
      </c>
      <c r="U119" s="153">
        <v>142</v>
      </c>
      <c r="V119" s="153">
        <v>142</v>
      </c>
      <c r="W119" s="153">
        <v>145</v>
      </c>
      <c r="X119" s="153">
        <v>145.66999999999999</v>
      </c>
      <c r="Y119" s="153">
        <v>145.66999999999999</v>
      </c>
      <c r="Z119" s="153">
        <v>147.33000000000001</v>
      </c>
      <c r="AA119" s="153">
        <v>148</v>
      </c>
      <c r="AB119" s="153">
        <v>148</v>
      </c>
      <c r="AC119" s="153">
        <v>148.66999999999999</v>
      </c>
      <c r="AD119" s="153"/>
      <c r="AE119" s="153"/>
      <c r="AF119" s="153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P119" s="208">
        <f t="shared" si="19"/>
        <v>142</v>
      </c>
      <c r="BQ119" s="208">
        <f t="shared" si="20"/>
        <v>145.17705882352942</v>
      </c>
      <c r="BR119" s="208">
        <f t="shared" si="21"/>
        <v>148.66999999999999</v>
      </c>
      <c r="BS119" s="207" t="str">
        <f t="shared" si="22"/>
        <v/>
      </c>
    </row>
    <row r="120" spans="2:71" ht="14.25" thickTop="1" thickBot="1" x14ac:dyDescent="0.25">
      <c r="B120" s="15" t="s">
        <v>35</v>
      </c>
      <c r="C120" s="16" t="s">
        <v>22</v>
      </c>
      <c r="D120" s="27"/>
      <c r="E120" s="27"/>
      <c r="F120" s="71"/>
      <c r="G120" s="71"/>
      <c r="H120" s="71"/>
      <c r="I120" s="54">
        <v>120</v>
      </c>
      <c r="J120" s="59">
        <f>HLOOKUP($J$1,$L$1:BN120,I120)</f>
        <v>138</v>
      </c>
      <c r="K120" s="59">
        <f>HLOOKUP($K$1,$L$1:BN120,I120)</f>
        <v>138.66999999999999</v>
      </c>
      <c r="L120" s="42"/>
      <c r="M120" s="119">
        <v>138</v>
      </c>
      <c r="N120" s="119">
        <v>138</v>
      </c>
      <c r="O120" s="119">
        <v>136.66999999999999</v>
      </c>
      <c r="P120" s="119">
        <v>136.66999999999999</v>
      </c>
      <c r="Q120" s="119">
        <v>135.33000000000001</v>
      </c>
      <c r="R120" s="119">
        <v>134</v>
      </c>
      <c r="S120" s="119">
        <v>134</v>
      </c>
      <c r="T120" s="119">
        <v>134</v>
      </c>
      <c r="U120" s="154">
        <v>133.33000000000001</v>
      </c>
      <c r="V120" s="154">
        <v>133.33000000000001</v>
      </c>
      <c r="W120" s="154">
        <v>136.66999999999999</v>
      </c>
      <c r="X120" s="154">
        <v>136.66999999999999</v>
      </c>
      <c r="Y120" s="154">
        <v>136.66999999999999</v>
      </c>
      <c r="Z120" s="154">
        <v>138</v>
      </c>
      <c r="AA120" s="154">
        <v>138</v>
      </c>
      <c r="AB120" s="154">
        <v>138</v>
      </c>
      <c r="AC120" s="154">
        <v>138.66999999999999</v>
      </c>
      <c r="AD120" s="154"/>
      <c r="AE120" s="154"/>
      <c r="AF120" s="154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P120" s="208">
        <f t="shared" si="19"/>
        <v>133.33000000000001</v>
      </c>
      <c r="BQ120" s="208">
        <f t="shared" si="20"/>
        <v>136.23588235294119</v>
      </c>
      <c r="BR120" s="208">
        <f t="shared" si="21"/>
        <v>138.66999999999999</v>
      </c>
      <c r="BS120" s="207" t="str">
        <f t="shared" si="22"/>
        <v/>
      </c>
    </row>
    <row r="121" spans="2:71" ht="14.25" thickTop="1" thickBot="1" x14ac:dyDescent="0.25">
      <c r="B121" s="15" t="s">
        <v>36</v>
      </c>
      <c r="C121" s="16" t="s">
        <v>37</v>
      </c>
      <c r="D121" s="27"/>
      <c r="E121" s="27"/>
      <c r="F121" s="71"/>
      <c r="G121" s="71"/>
      <c r="H121" s="71"/>
      <c r="I121" s="54">
        <v>121</v>
      </c>
      <c r="J121" s="59">
        <f>HLOOKUP($J$1,$L$1:BN121,I121)</f>
        <v>950</v>
      </c>
      <c r="K121" s="59">
        <f>HLOOKUP($K$1,$L$1:BN121,I121)</f>
        <v>950</v>
      </c>
      <c r="L121" s="42"/>
      <c r="M121" s="119">
        <v>950</v>
      </c>
      <c r="N121" s="119">
        <v>950</v>
      </c>
      <c r="O121" s="119">
        <v>950</v>
      </c>
      <c r="P121" s="119">
        <v>950</v>
      </c>
      <c r="Q121" s="119">
        <v>950</v>
      </c>
      <c r="R121" s="119">
        <v>900</v>
      </c>
      <c r="S121" s="119">
        <v>850</v>
      </c>
      <c r="T121" s="119">
        <v>850</v>
      </c>
      <c r="U121" s="154">
        <v>950</v>
      </c>
      <c r="V121" s="154">
        <v>950</v>
      </c>
      <c r="W121" s="154">
        <v>950</v>
      </c>
      <c r="X121" s="154">
        <v>950</v>
      </c>
      <c r="Y121" s="154">
        <v>950</v>
      </c>
      <c r="Z121" s="154">
        <v>950</v>
      </c>
      <c r="AA121" s="154">
        <v>950</v>
      </c>
      <c r="AB121" s="154">
        <v>950</v>
      </c>
      <c r="AC121" s="154">
        <v>950</v>
      </c>
      <c r="AD121" s="154"/>
      <c r="AE121" s="154"/>
      <c r="AF121" s="154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P121" s="208">
        <f t="shared" si="19"/>
        <v>850</v>
      </c>
      <c r="BQ121" s="208">
        <f t="shared" si="20"/>
        <v>935.29411764705878</v>
      </c>
      <c r="BR121" s="208">
        <f t="shared" si="21"/>
        <v>950</v>
      </c>
      <c r="BS121" s="207" t="str">
        <f t="shared" si="22"/>
        <v/>
      </c>
    </row>
    <row r="122" spans="2:71" ht="14.25" thickTop="1" thickBot="1" x14ac:dyDescent="0.25">
      <c r="B122" s="15" t="s">
        <v>77</v>
      </c>
      <c r="C122" s="16" t="s">
        <v>37</v>
      </c>
      <c r="D122" s="27"/>
      <c r="E122" s="27"/>
      <c r="F122" s="71"/>
      <c r="G122" s="71"/>
      <c r="H122" s="71"/>
      <c r="I122" s="54">
        <v>122</v>
      </c>
      <c r="J122" s="59">
        <f>HLOOKUP($J$1,$L$1:BN122,I122)</f>
        <v>1350</v>
      </c>
      <c r="K122" s="59">
        <f>HLOOKUP($K$1,$L$1:BN122,I122)</f>
        <v>1350</v>
      </c>
      <c r="L122" s="42"/>
      <c r="M122" s="119">
        <v>1350</v>
      </c>
      <c r="N122" s="119">
        <v>1350</v>
      </c>
      <c r="O122" s="119">
        <v>1350</v>
      </c>
      <c r="P122" s="119">
        <v>1350</v>
      </c>
      <c r="Q122" s="119">
        <v>1350</v>
      </c>
      <c r="R122" s="119">
        <v>1300</v>
      </c>
      <c r="S122" s="119">
        <v>1350</v>
      </c>
      <c r="T122" s="119">
        <v>1350</v>
      </c>
      <c r="U122" s="154">
        <v>1350</v>
      </c>
      <c r="V122" s="154">
        <v>1350</v>
      </c>
      <c r="W122" s="154">
        <v>1350</v>
      </c>
      <c r="X122" s="154">
        <v>1350</v>
      </c>
      <c r="Y122" s="154">
        <v>1350</v>
      </c>
      <c r="Z122" s="154">
        <v>1350</v>
      </c>
      <c r="AA122" s="154">
        <v>1350</v>
      </c>
      <c r="AB122" s="154">
        <v>1350</v>
      </c>
      <c r="AC122" s="154">
        <v>1350</v>
      </c>
      <c r="AD122" s="154"/>
      <c r="AE122" s="154"/>
      <c r="AF122" s="154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P122" s="208">
        <f t="shared" si="19"/>
        <v>1300</v>
      </c>
      <c r="BQ122" s="208">
        <f t="shared" si="20"/>
        <v>1347.0588235294117</v>
      </c>
      <c r="BR122" s="208">
        <f t="shared" si="21"/>
        <v>1350</v>
      </c>
      <c r="BS122" s="207" t="str">
        <f t="shared" si="22"/>
        <v/>
      </c>
    </row>
    <row r="123" spans="2:71" ht="14.25" thickTop="1" thickBot="1" x14ac:dyDescent="0.25">
      <c r="B123" s="15" t="s">
        <v>38</v>
      </c>
      <c r="C123" s="16" t="s">
        <v>37</v>
      </c>
      <c r="D123" s="27"/>
      <c r="E123" s="27"/>
      <c r="F123" s="71"/>
      <c r="G123" s="71"/>
      <c r="H123" s="71"/>
      <c r="I123" s="54">
        <v>123</v>
      </c>
      <c r="J123" s="59">
        <f>HLOOKUP($J$1,$L$1:BN123,I123)</f>
        <v>1600</v>
      </c>
      <c r="K123" s="59">
        <f>HLOOKUP($K$1,$L$1:BN123,I123)</f>
        <v>1600</v>
      </c>
      <c r="L123" s="42"/>
      <c r="M123" s="119">
        <v>1433.33</v>
      </c>
      <c r="N123" s="119">
        <v>1433.33</v>
      </c>
      <c r="O123" s="119">
        <v>1483.33</v>
      </c>
      <c r="P123" s="119">
        <v>1600</v>
      </c>
      <c r="Q123" s="119">
        <v>1600</v>
      </c>
      <c r="R123" s="119">
        <v>1550</v>
      </c>
      <c r="S123" s="119">
        <v>1600</v>
      </c>
      <c r="T123" s="119">
        <v>1600</v>
      </c>
      <c r="U123" s="154">
        <v>1600</v>
      </c>
      <c r="V123" s="154">
        <v>1600</v>
      </c>
      <c r="W123" s="154">
        <v>1600</v>
      </c>
      <c r="X123" s="154">
        <v>1600</v>
      </c>
      <c r="Y123" s="154">
        <v>1600</v>
      </c>
      <c r="Z123" s="154">
        <v>1600</v>
      </c>
      <c r="AA123" s="154">
        <v>1600</v>
      </c>
      <c r="AB123" s="154">
        <v>1600</v>
      </c>
      <c r="AC123" s="154">
        <v>1600</v>
      </c>
      <c r="AD123" s="154"/>
      <c r="AE123" s="154"/>
      <c r="AF123" s="154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P123" s="208">
        <f t="shared" si="19"/>
        <v>1433.33</v>
      </c>
      <c r="BQ123" s="208">
        <f t="shared" si="20"/>
        <v>1570.5876470588234</v>
      </c>
      <c r="BR123" s="208">
        <f t="shared" si="21"/>
        <v>1600</v>
      </c>
      <c r="BS123" s="207" t="str">
        <f t="shared" si="22"/>
        <v/>
      </c>
    </row>
    <row r="124" spans="2:71" ht="14.25" thickTop="1" thickBot="1" x14ac:dyDescent="0.25">
      <c r="B124" s="15" t="s">
        <v>78</v>
      </c>
      <c r="C124" s="16" t="s">
        <v>37</v>
      </c>
      <c r="D124" s="27"/>
      <c r="E124" s="27"/>
      <c r="F124" s="71"/>
      <c r="G124" s="71"/>
      <c r="H124" s="71"/>
      <c r="I124" s="54">
        <v>124</v>
      </c>
      <c r="J124" s="59">
        <f>HLOOKUP($J$1,$L$1:BN124,I124)</f>
        <v>1100</v>
      </c>
      <c r="K124" s="59">
        <f>HLOOKUP($K$1,$L$1:BN124,I124)</f>
        <v>1100</v>
      </c>
      <c r="L124" s="42"/>
      <c r="M124" s="119">
        <v>1100</v>
      </c>
      <c r="N124" s="119">
        <v>1100</v>
      </c>
      <c r="O124" s="119">
        <v>1100</v>
      </c>
      <c r="P124" s="119">
        <v>1100</v>
      </c>
      <c r="Q124" s="119">
        <v>1100</v>
      </c>
      <c r="R124" s="119">
        <v>1100</v>
      </c>
      <c r="S124" s="119">
        <v>1100</v>
      </c>
      <c r="T124" s="119">
        <v>1100</v>
      </c>
      <c r="U124" s="154">
        <v>1100</v>
      </c>
      <c r="V124" s="154">
        <v>1100</v>
      </c>
      <c r="W124" s="154">
        <v>1100</v>
      </c>
      <c r="X124" s="154">
        <v>1100</v>
      </c>
      <c r="Y124" s="154">
        <v>1100</v>
      </c>
      <c r="Z124" s="154">
        <v>1100</v>
      </c>
      <c r="AA124" s="154">
        <v>1100</v>
      </c>
      <c r="AB124" s="154">
        <v>1100</v>
      </c>
      <c r="AC124" s="154">
        <v>1100</v>
      </c>
      <c r="AD124" s="154"/>
      <c r="AE124" s="154"/>
      <c r="AF124" s="154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P124" s="208">
        <f t="shared" si="19"/>
        <v>1100</v>
      </c>
      <c r="BQ124" s="208">
        <f t="shared" si="20"/>
        <v>1100</v>
      </c>
      <c r="BR124" s="208">
        <f t="shared" si="21"/>
        <v>1100</v>
      </c>
      <c r="BS124" s="207" t="str">
        <f t="shared" si="22"/>
        <v>Repetidos</v>
      </c>
    </row>
    <row r="125" spans="2:71" ht="14.25" thickTop="1" thickBot="1" x14ac:dyDescent="0.25">
      <c r="B125" s="15" t="s">
        <v>88</v>
      </c>
      <c r="C125" s="16" t="s">
        <v>37</v>
      </c>
      <c r="D125" s="27"/>
      <c r="E125" s="27"/>
      <c r="F125" s="71"/>
      <c r="G125" s="71"/>
      <c r="H125" s="71"/>
      <c r="I125" s="54">
        <v>125</v>
      </c>
      <c r="J125" s="59">
        <f>HLOOKUP($J$1,$L$1:BN125,I125)</f>
        <v>1300</v>
      </c>
      <c r="K125" s="59">
        <f>HLOOKUP($K$1,$L$1:BN125,I125)</f>
        <v>1300</v>
      </c>
      <c r="L125" s="42"/>
      <c r="M125" s="119">
        <v>1266.67</v>
      </c>
      <c r="N125" s="119">
        <v>1266.67</v>
      </c>
      <c r="O125" s="119">
        <v>1300</v>
      </c>
      <c r="P125" s="119">
        <v>1300</v>
      </c>
      <c r="Q125" s="119">
        <v>1300</v>
      </c>
      <c r="R125" s="119">
        <v>1283.33</v>
      </c>
      <c r="S125" s="119">
        <v>1300</v>
      </c>
      <c r="T125" s="119">
        <v>1300</v>
      </c>
      <c r="U125" s="154">
        <v>1300</v>
      </c>
      <c r="V125" s="154">
        <v>1300</v>
      </c>
      <c r="W125" s="154">
        <v>1300</v>
      </c>
      <c r="X125" s="154">
        <v>1300</v>
      </c>
      <c r="Y125" s="154">
        <v>1300</v>
      </c>
      <c r="Z125" s="154">
        <v>1300</v>
      </c>
      <c r="AA125" s="154">
        <v>1300</v>
      </c>
      <c r="AB125" s="154">
        <v>1300</v>
      </c>
      <c r="AC125" s="154">
        <v>1300</v>
      </c>
      <c r="AD125" s="154"/>
      <c r="AE125" s="154"/>
      <c r="AF125" s="154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19"/>
      <c r="BN125" s="119"/>
      <c r="BP125" s="208">
        <f t="shared" si="19"/>
        <v>1266.67</v>
      </c>
      <c r="BQ125" s="208">
        <f t="shared" si="20"/>
        <v>1295.0982352941176</v>
      </c>
      <c r="BR125" s="208">
        <f t="shared" si="21"/>
        <v>1300</v>
      </c>
      <c r="BS125" s="207" t="str">
        <f t="shared" si="22"/>
        <v/>
      </c>
    </row>
    <row r="126" spans="2:71" ht="14.25" thickTop="1" thickBot="1" x14ac:dyDescent="0.25">
      <c r="B126" s="15" t="s">
        <v>89</v>
      </c>
      <c r="C126" s="16" t="s">
        <v>37</v>
      </c>
      <c r="D126" s="27"/>
      <c r="E126" s="27"/>
      <c r="F126" s="71"/>
      <c r="G126" s="71"/>
      <c r="H126" s="71"/>
      <c r="I126" s="54">
        <v>126</v>
      </c>
      <c r="J126" s="59">
        <f>HLOOKUP($J$1,$L$1:BN126,I126)</f>
        <v>1800</v>
      </c>
      <c r="K126" s="59">
        <f>HLOOKUP($K$1,$L$1:BN126,I126)</f>
        <v>1800</v>
      </c>
      <c r="L126" s="42"/>
      <c r="M126" s="119">
        <v>1683.33</v>
      </c>
      <c r="N126" s="119">
        <v>1683.33</v>
      </c>
      <c r="O126" s="119">
        <v>1800</v>
      </c>
      <c r="P126" s="119">
        <v>1800</v>
      </c>
      <c r="Q126" s="119">
        <v>1800</v>
      </c>
      <c r="R126" s="119">
        <v>1766.67</v>
      </c>
      <c r="S126" s="119">
        <v>1800</v>
      </c>
      <c r="T126" s="119">
        <v>1800</v>
      </c>
      <c r="U126" s="154">
        <v>1800</v>
      </c>
      <c r="V126" s="154">
        <v>1800</v>
      </c>
      <c r="W126" s="154">
        <v>1800</v>
      </c>
      <c r="X126" s="154">
        <v>1800</v>
      </c>
      <c r="Y126" s="154">
        <v>1800</v>
      </c>
      <c r="Z126" s="154">
        <v>1800</v>
      </c>
      <c r="AA126" s="154">
        <v>1800</v>
      </c>
      <c r="AB126" s="154">
        <v>1800</v>
      </c>
      <c r="AC126" s="154">
        <v>1800</v>
      </c>
      <c r="AD126" s="154"/>
      <c r="AE126" s="154"/>
      <c r="AF126" s="154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119"/>
      <c r="BP126" s="208">
        <f t="shared" si="19"/>
        <v>1683.33</v>
      </c>
      <c r="BQ126" s="208">
        <f t="shared" si="20"/>
        <v>1784.3135294117649</v>
      </c>
      <c r="BR126" s="208">
        <f t="shared" si="21"/>
        <v>1800</v>
      </c>
      <c r="BS126" s="207" t="str">
        <f t="shared" si="22"/>
        <v/>
      </c>
    </row>
    <row r="127" spans="2:71" ht="14.25" thickTop="1" thickBot="1" x14ac:dyDescent="0.25">
      <c r="B127" s="15" t="s">
        <v>39</v>
      </c>
      <c r="C127" s="16" t="s">
        <v>22</v>
      </c>
      <c r="D127" s="27"/>
      <c r="E127" s="27"/>
      <c r="F127" s="71"/>
      <c r="G127" s="71"/>
      <c r="H127" s="71"/>
      <c r="I127" s="54">
        <v>127</v>
      </c>
      <c r="J127" s="59">
        <f>HLOOKUP($J$1,$L$1:BN127,I127)</f>
        <v>60</v>
      </c>
      <c r="K127" s="59">
        <f>HLOOKUP($K$1,$L$1:BN127,I127)</f>
        <v>60</v>
      </c>
      <c r="L127" s="42"/>
      <c r="M127" s="119">
        <v>60</v>
      </c>
      <c r="N127" s="119">
        <v>60</v>
      </c>
      <c r="O127" s="119">
        <v>60</v>
      </c>
      <c r="P127" s="119">
        <v>60</v>
      </c>
      <c r="Q127" s="119">
        <v>60</v>
      </c>
      <c r="R127" s="119">
        <v>60</v>
      </c>
      <c r="S127" s="119">
        <v>60</v>
      </c>
      <c r="T127" s="119">
        <v>60</v>
      </c>
      <c r="U127" s="154">
        <v>60</v>
      </c>
      <c r="V127" s="154">
        <v>60</v>
      </c>
      <c r="W127" s="154">
        <v>60</v>
      </c>
      <c r="X127" s="154">
        <v>60</v>
      </c>
      <c r="Y127" s="154">
        <v>60</v>
      </c>
      <c r="Z127" s="154">
        <v>60</v>
      </c>
      <c r="AA127" s="154">
        <v>60</v>
      </c>
      <c r="AB127" s="154">
        <v>60</v>
      </c>
      <c r="AC127" s="154">
        <v>60</v>
      </c>
      <c r="AD127" s="154"/>
      <c r="AE127" s="154"/>
      <c r="AF127" s="154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19"/>
      <c r="AW127" s="119"/>
      <c r="AX127" s="119"/>
      <c r="AY127" s="119"/>
      <c r="AZ127" s="119"/>
      <c r="BA127" s="119"/>
      <c r="BB127" s="119"/>
      <c r="BC127" s="119"/>
      <c r="BD127" s="119"/>
      <c r="BE127" s="119"/>
      <c r="BF127" s="119"/>
      <c r="BG127" s="119"/>
      <c r="BH127" s="119"/>
      <c r="BI127" s="119"/>
      <c r="BJ127" s="119"/>
      <c r="BK127" s="119"/>
      <c r="BL127" s="119"/>
      <c r="BM127" s="119"/>
      <c r="BN127" s="119"/>
      <c r="BP127" s="208">
        <f t="shared" si="19"/>
        <v>60</v>
      </c>
      <c r="BQ127" s="208">
        <f t="shared" si="20"/>
        <v>60</v>
      </c>
      <c r="BR127" s="208">
        <f t="shared" si="21"/>
        <v>60</v>
      </c>
      <c r="BS127" s="207" t="str">
        <f t="shared" si="22"/>
        <v>Repetidos</v>
      </c>
    </row>
    <row r="128" spans="2:71" ht="14.25" thickTop="1" thickBot="1" x14ac:dyDescent="0.25">
      <c r="B128" s="15" t="s">
        <v>40</v>
      </c>
      <c r="C128" s="16" t="s">
        <v>22</v>
      </c>
      <c r="D128" s="27"/>
      <c r="E128" s="27"/>
      <c r="F128" s="71"/>
      <c r="G128" s="71"/>
      <c r="H128" s="71"/>
      <c r="I128" s="54">
        <v>128</v>
      </c>
      <c r="J128" s="59">
        <f>HLOOKUP($J$1,$L$1:BN128,I128)</f>
        <v>55</v>
      </c>
      <c r="K128" s="59">
        <f>HLOOKUP($K$1,$L$1:BN128,I128)</f>
        <v>55</v>
      </c>
      <c r="L128" s="42"/>
      <c r="M128" s="119">
        <v>55</v>
      </c>
      <c r="N128" s="119">
        <v>55</v>
      </c>
      <c r="O128" s="119">
        <v>55</v>
      </c>
      <c r="P128" s="119">
        <v>55</v>
      </c>
      <c r="Q128" s="119">
        <v>55</v>
      </c>
      <c r="R128" s="119">
        <v>55</v>
      </c>
      <c r="S128" s="119">
        <v>55</v>
      </c>
      <c r="T128" s="119">
        <v>55</v>
      </c>
      <c r="U128" s="154">
        <v>55</v>
      </c>
      <c r="V128" s="154">
        <v>55</v>
      </c>
      <c r="W128" s="154">
        <v>55</v>
      </c>
      <c r="X128" s="154">
        <v>55</v>
      </c>
      <c r="Y128" s="154">
        <v>55</v>
      </c>
      <c r="Z128" s="154">
        <v>55</v>
      </c>
      <c r="AA128" s="154">
        <v>55</v>
      </c>
      <c r="AB128" s="154">
        <v>55</v>
      </c>
      <c r="AC128" s="154">
        <v>55</v>
      </c>
      <c r="AD128" s="154"/>
      <c r="AE128" s="154"/>
      <c r="AF128" s="154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119"/>
      <c r="BI128" s="119"/>
      <c r="BJ128" s="119"/>
      <c r="BK128" s="119"/>
      <c r="BL128" s="119"/>
      <c r="BM128" s="119"/>
      <c r="BN128" s="119"/>
      <c r="BP128" s="208">
        <f t="shared" si="19"/>
        <v>55</v>
      </c>
      <c r="BQ128" s="208">
        <f t="shared" si="20"/>
        <v>55</v>
      </c>
      <c r="BR128" s="208">
        <f t="shared" si="21"/>
        <v>55</v>
      </c>
      <c r="BS128" s="207" t="str">
        <f t="shared" si="22"/>
        <v>Repetidos</v>
      </c>
    </row>
    <row r="129" spans="1:71" ht="14.25" thickTop="1" thickBot="1" x14ac:dyDescent="0.25">
      <c r="B129" s="15" t="s">
        <v>41</v>
      </c>
      <c r="C129" s="16" t="s">
        <v>42</v>
      </c>
      <c r="D129" s="27"/>
      <c r="E129" s="27"/>
      <c r="F129" s="71"/>
      <c r="G129" s="71"/>
      <c r="H129" s="71"/>
      <c r="I129" s="54">
        <v>129</v>
      </c>
      <c r="J129" s="59">
        <f>HLOOKUP($J$1,$L$1:BN129,I129)</f>
        <v>8</v>
      </c>
      <c r="K129" s="59">
        <f>HLOOKUP($K$1,$L$1:BN129,I129)</f>
        <v>8</v>
      </c>
      <c r="L129" s="42"/>
      <c r="M129" s="119">
        <v>8</v>
      </c>
      <c r="N129" s="119">
        <v>8</v>
      </c>
      <c r="O129" s="119">
        <v>8</v>
      </c>
      <c r="P129" s="119">
        <v>8</v>
      </c>
      <c r="Q129" s="119">
        <v>8</v>
      </c>
      <c r="R129" s="119">
        <v>8</v>
      </c>
      <c r="S129" s="119">
        <v>8</v>
      </c>
      <c r="T129" s="163">
        <v>8</v>
      </c>
      <c r="U129" s="155">
        <v>8</v>
      </c>
      <c r="V129" s="155">
        <v>8</v>
      </c>
      <c r="W129" s="155">
        <v>8</v>
      </c>
      <c r="X129" s="155">
        <v>8</v>
      </c>
      <c r="Y129" s="155">
        <v>8</v>
      </c>
      <c r="Z129" s="155">
        <v>8</v>
      </c>
      <c r="AA129" s="155">
        <v>8</v>
      </c>
      <c r="AB129" s="155">
        <v>8</v>
      </c>
      <c r="AC129" s="155">
        <v>8</v>
      </c>
      <c r="AD129" s="155"/>
      <c r="AE129" s="155"/>
      <c r="AF129" s="155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19"/>
      <c r="BE129" s="119"/>
      <c r="BF129" s="119"/>
      <c r="BG129" s="119"/>
      <c r="BH129" s="119"/>
      <c r="BI129" s="119"/>
      <c r="BJ129" s="119"/>
      <c r="BK129" s="119"/>
      <c r="BL129" s="119"/>
      <c r="BM129" s="119"/>
      <c r="BN129" s="119"/>
      <c r="BP129" s="208">
        <f t="shared" si="19"/>
        <v>8</v>
      </c>
      <c r="BQ129" s="208">
        <f t="shared" si="20"/>
        <v>8</v>
      </c>
      <c r="BR129" s="208">
        <f t="shared" si="21"/>
        <v>8</v>
      </c>
      <c r="BS129" s="207" t="str">
        <f t="shared" si="22"/>
        <v>Repetidos</v>
      </c>
    </row>
    <row r="130" spans="1:71" ht="14.25" thickTop="1" thickBot="1" x14ac:dyDescent="0.25">
      <c r="A130" s="216" t="s">
        <v>56</v>
      </c>
      <c r="B130" s="20" t="s">
        <v>47</v>
      </c>
      <c r="C130" s="6"/>
      <c r="D130" s="56"/>
      <c r="E130" s="58"/>
      <c r="F130" s="69"/>
      <c r="G130" s="69"/>
      <c r="H130" s="69"/>
      <c r="I130" s="57"/>
      <c r="J130" s="121"/>
      <c r="K130" s="121"/>
      <c r="L130" s="44"/>
      <c r="M130" s="227"/>
      <c r="N130" s="127" t="str">
        <f>IF(SUM(M131:N138)=0,"",IF(AND(M131=N131,M132=N132,M133=N133,M134=N134,M135=N135,M136=N136,M137=N137,M138=N138),"Repetido",""))</f>
        <v/>
      </c>
      <c r="O130" s="127" t="str">
        <f t="shared" ref="O130:BL130" si="27">IF(SUM(N131:O138)=0,"",IF(AND(N131=O131,N132=O132,N133=O133,N134=O134,N135=O135,N136=O136,N137=O137,N138=O138),"Repetido",""))</f>
        <v/>
      </c>
      <c r="P130" s="127" t="str">
        <f t="shared" si="27"/>
        <v/>
      </c>
      <c r="Q130" s="127" t="str">
        <f t="shared" si="27"/>
        <v/>
      </c>
      <c r="R130" s="127" t="str">
        <f t="shared" si="27"/>
        <v/>
      </c>
      <c r="S130" s="127" t="str">
        <f t="shared" si="27"/>
        <v/>
      </c>
      <c r="T130" s="127" t="str">
        <f t="shared" si="27"/>
        <v/>
      </c>
      <c r="U130" s="127" t="str">
        <f t="shared" si="27"/>
        <v>Repetido</v>
      </c>
      <c r="V130" s="127" t="str">
        <f t="shared" si="27"/>
        <v>Repetido</v>
      </c>
      <c r="W130" s="127" t="str">
        <f t="shared" si="27"/>
        <v>Repetido</v>
      </c>
      <c r="X130" s="127" t="str">
        <f t="shared" si="27"/>
        <v>Repetido</v>
      </c>
      <c r="Y130" s="127" t="str">
        <f t="shared" si="27"/>
        <v/>
      </c>
      <c r="Z130" s="127" t="str">
        <f t="shared" si="27"/>
        <v/>
      </c>
      <c r="AA130" s="127" t="str">
        <f t="shared" si="27"/>
        <v/>
      </c>
      <c r="AB130" s="127" t="str">
        <f t="shared" si="27"/>
        <v/>
      </c>
      <c r="AC130" s="127" t="str">
        <f t="shared" si="27"/>
        <v/>
      </c>
      <c r="AD130" s="127" t="str">
        <f t="shared" si="27"/>
        <v/>
      </c>
      <c r="AE130" s="127" t="str">
        <f t="shared" si="27"/>
        <v/>
      </c>
      <c r="AF130" s="127" t="str">
        <f t="shared" si="27"/>
        <v/>
      </c>
      <c r="AG130" s="127" t="str">
        <f t="shared" si="27"/>
        <v/>
      </c>
      <c r="AH130" s="127" t="str">
        <f t="shared" si="27"/>
        <v/>
      </c>
      <c r="AI130" s="127" t="str">
        <f t="shared" si="27"/>
        <v/>
      </c>
      <c r="AJ130" s="127" t="str">
        <f t="shared" si="27"/>
        <v/>
      </c>
      <c r="AK130" s="127" t="str">
        <f t="shared" si="27"/>
        <v/>
      </c>
      <c r="AL130" s="127" t="str">
        <f t="shared" si="27"/>
        <v/>
      </c>
      <c r="AM130" s="127" t="str">
        <f t="shared" si="27"/>
        <v/>
      </c>
      <c r="AN130" s="127" t="str">
        <f t="shared" si="27"/>
        <v/>
      </c>
      <c r="AO130" s="127" t="str">
        <f t="shared" si="27"/>
        <v/>
      </c>
      <c r="AP130" s="127" t="str">
        <f t="shared" si="27"/>
        <v/>
      </c>
      <c r="AQ130" s="127" t="str">
        <f t="shared" si="27"/>
        <v/>
      </c>
      <c r="AR130" s="127" t="str">
        <f t="shared" si="27"/>
        <v/>
      </c>
      <c r="AS130" s="127" t="str">
        <f t="shared" si="27"/>
        <v/>
      </c>
      <c r="AT130" s="127" t="str">
        <f t="shared" si="27"/>
        <v/>
      </c>
      <c r="AU130" s="127" t="str">
        <f t="shared" si="27"/>
        <v/>
      </c>
      <c r="AV130" s="127" t="str">
        <f t="shared" si="27"/>
        <v/>
      </c>
      <c r="AW130" s="127" t="str">
        <f t="shared" si="27"/>
        <v/>
      </c>
      <c r="AX130" s="127" t="str">
        <f t="shared" si="27"/>
        <v/>
      </c>
      <c r="AY130" s="127" t="str">
        <f t="shared" si="27"/>
        <v/>
      </c>
      <c r="AZ130" s="127" t="str">
        <f t="shared" si="27"/>
        <v/>
      </c>
      <c r="BA130" s="127" t="str">
        <f t="shared" si="27"/>
        <v/>
      </c>
      <c r="BB130" s="127" t="str">
        <f t="shared" si="27"/>
        <v/>
      </c>
      <c r="BC130" s="127" t="str">
        <f t="shared" si="27"/>
        <v/>
      </c>
      <c r="BD130" s="127" t="str">
        <f t="shared" si="27"/>
        <v/>
      </c>
      <c r="BE130" s="127" t="str">
        <f t="shared" si="27"/>
        <v/>
      </c>
      <c r="BF130" s="127" t="str">
        <f t="shared" si="27"/>
        <v/>
      </c>
      <c r="BG130" s="127" t="str">
        <f t="shared" si="27"/>
        <v/>
      </c>
      <c r="BH130" s="127" t="str">
        <f t="shared" si="27"/>
        <v/>
      </c>
      <c r="BI130" s="127" t="str">
        <f t="shared" si="27"/>
        <v/>
      </c>
      <c r="BJ130" s="127" t="str">
        <f t="shared" si="27"/>
        <v/>
      </c>
      <c r="BK130" s="127" t="str">
        <f t="shared" si="27"/>
        <v/>
      </c>
      <c r="BL130" s="127" t="str">
        <f t="shared" si="27"/>
        <v/>
      </c>
      <c r="BM130" s="127" t="str">
        <f>IF(SUM(BL131:BM138)=0,"",IF(AND(BL131=BM131,BL132=BM132,BL133=BM133,BL134=BM134,BL135=BM135,BL136=BM136,BL137=BM137,BL138=BM138),"Repetido",""))</f>
        <v/>
      </c>
      <c r="BN130" s="127" t="str">
        <f>IF(SUM(BM131:BN138)=0,"",IF(AND(BM131=BN131,BM132=BN132,BM133=BN133,BM134=BN134,BM135=BN135,BM136=BN136,BM137=BN137,BM138=BN138),"Repetido",""))</f>
        <v/>
      </c>
      <c r="BP130" s="211"/>
      <c r="BQ130" s="211"/>
      <c r="BR130" s="211"/>
      <c r="BS130" s="207"/>
    </row>
    <row r="131" spans="1:71" ht="14.25" thickTop="1" thickBot="1" x14ac:dyDescent="0.25">
      <c r="B131" s="9" t="s">
        <v>21</v>
      </c>
      <c r="C131" s="10" t="s">
        <v>22</v>
      </c>
      <c r="D131" s="30"/>
      <c r="E131" s="30"/>
      <c r="F131" s="70"/>
      <c r="G131" s="70"/>
      <c r="H131" s="70"/>
      <c r="I131" s="54">
        <v>131</v>
      </c>
      <c r="J131" s="59" t="str">
        <f>HLOOKUP($J$1,$L$1:BN131,I131)</f>
        <v>xxx</v>
      </c>
      <c r="K131" s="59" t="str">
        <f>HLOOKUP($K$1,$L$1:BN131,I131)</f>
        <v>xxx</v>
      </c>
      <c r="L131" s="38"/>
      <c r="M131" s="131" t="s">
        <v>71</v>
      </c>
      <c r="N131" s="118" t="s">
        <v>71</v>
      </c>
      <c r="O131" s="118" t="s">
        <v>71</v>
      </c>
      <c r="P131" s="118" t="s">
        <v>71</v>
      </c>
      <c r="Q131" s="118" t="s">
        <v>71</v>
      </c>
      <c r="R131" s="118" t="s">
        <v>71</v>
      </c>
      <c r="S131" s="118" t="s">
        <v>71</v>
      </c>
      <c r="T131" s="118" t="s">
        <v>71</v>
      </c>
      <c r="U131" s="118" t="s">
        <v>71</v>
      </c>
      <c r="V131" s="159" t="s">
        <v>71</v>
      </c>
      <c r="W131" s="150" t="s">
        <v>71</v>
      </c>
      <c r="X131" s="150" t="s">
        <v>71</v>
      </c>
      <c r="Y131" s="150" t="s">
        <v>71</v>
      </c>
      <c r="Z131" s="150" t="s">
        <v>71</v>
      </c>
      <c r="AA131" s="150" t="s">
        <v>71</v>
      </c>
      <c r="AB131" s="159" t="s">
        <v>71</v>
      </c>
      <c r="AC131" s="159" t="s">
        <v>71</v>
      </c>
      <c r="AD131" s="118" t="s">
        <v>71</v>
      </c>
      <c r="AE131" s="141" t="s">
        <v>71</v>
      </c>
      <c r="AF131" s="118" t="s">
        <v>71</v>
      </c>
      <c r="AG131" s="118" t="s">
        <v>71</v>
      </c>
      <c r="AH131" s="118" t="s">
        <v>71</v>
      </c>
      <c r="AI131" s="118" t="s">
        <v>71</v>
      </c>
      <c r="AJ131" s="118" t="s">
        <v>71</v>
      </c>
      <c r="AK131" s="118" t="s">
        <v>71</v>
      </c>
      <c r="AL131" s="118" t="s">
        <v>71</v>
      </c>
      <c r="AM131" s="118" t="s">
        <v>71</v>
      </c>
      <c r="AN131" s="118" t="s">
        <v>71</v>
      </c>
      <c r="AO131" s="118" t="s">
        <v>71</v>
      </c>
      <c r="AP131" s="118" t="s">
        <v>71</v>
      </c>
      <c r="AQ131" s="118" t="s">
        <v>71</v>
      </c>
      <c r="AR131" s="118" t="s">
        <v>71</v>
      </c>
      <c r="AS131" s="118" t="s">
        <v>71</v>
      </c>
      <c r="AT131" s="118" t="s">
        <v>71</v>
      </c>
      <c r="AU131" s="118" t="s">
        <v>71</v>
      </c>
      <c r="AV131" s="118" t="s">
        <v>71</v>
      </c>
      <c r="AW131" s="118" t="s">
        <v>71</v>
      </c>
      <c r="AX131" s="118" t="s">
        <v>71</v>
      </c>
      <c r="AY131" s="118" t="s">
        <v>71</v>
      </c>
      <c r="AZ131" s="118" t="s">
        <v>71</v>
      </c>
      <c r="BA131" s="118" t="s">
        <v>71</v>
      </c>
      <c r="BB131" s="118" t="s">
        <v>71</v>
      </c>
      <c r="BC131" s="118" t="s">
        <v>71</v>
      </c>
      <c r="BD131" s="118" t="s">
        <v>71</v>
      </c>
      <c r="BE131" s="118" t="s">
        <v>71</v>
      </c>
      <c r="BF131" s="118" t="s">
        <v>71</v>
      </c>
      <c r="BG131" s="118" t="s">
        <v>71</v>
      </c>
      <c r="BH131" s="118" t="s">
        <v>71</v>
      </c>
      <c r="BI131" s="118" t="s">
        <v>71</v>
      </c>
      <c r="BJ131" s="118" t="s">
        <v>71</v>
      </c>
      <c r="BK131" s="118" t="s">
        <v>71</v>
      </c>
      <c r="BL131" s="118" t="s">
        <v>71</v>
      </c>
      <c r="BM131" s="118" t="s">
        <v>71</v>
      </c>
      <c r="BN131" s="118" t="s">
        <v>71</v>
      </c>
      <c r="BP131" s="213" t="str">
        <f t="shared" si="19"/>
        <v>xxx</v>
      </c>
      <c r="BQ131" s="213" t="str">
        <f t="shared" si="20"/>
        <v>xxx</v>
      </c>
      <c r="BR131" s="213" t="str">
        <f t="shared" si="21"/>
        <v>xxx</v>
      </c>
      <c r="BS131" s="207" t="str">
        <f t="shared" si="22"/>
        <v/>
      </c>
    </row>
    <row r="132" spans="1:71" ht="14.25" thickTop="1" thickBot="1" x14ac:dyDescent="0.25">
      <c r="B132" s="9" t="s">
        <v>23</v>
      </c>
      <c r="C132" s="10" t="s">
        <v>24</v>
      </c>
      <c r="D132" s="24"/>
      <c r="E132" s="24"/>
      <c r="F132" s="37"/>
      <c r="G132" s="37"/>
      <c r="H132" s="37"/>
      <c r="I132" s="54">
        <v>132</v>
      </c>
      <c r="J132" s="59" t="str">
        <f>HLOOKUP($J$1,$L$1:BN132,I132)</f>
        <v>xxx</v>
      </c>
      <c r="K132" s="59" t="str">
        <f>HLOOKUP($K$1,$L$1:BN132,I132)</f>
        <v>xxx</v>
      </c>
      <c r="L132" s="39"/>
      <c r="M132" s="131" t="s">
        <v>71</v>
      </c>
      <c r="N132" s="118" t="s">
        <v>71</v>
      </c>
      <c r="O132" s="118" t="s">
        <v>71</v>
      </c>
      <c r="P132" s="118" t="s">
        <v>71</v>
      </c>
      <c r="Q132" s="118" t="s">
        <v>71</v>
      </c>
      <c r="R132" s="118" t="s">
        <v>71</v>
      </c>
      <c r="S132" s="118" t="s">
        <v>71</v>
      </c>
      <c r="T132" s="118" t="s">
        <v>71</v>
      </c>
      <c r="U132" s="118" t="s">
        <v>71</v>
      </c>
      <c r="V132" s="118" t="s">
        <v>71</v>
      </c>
      <c r="W132" s="151" t="s">
        <v>71</v>
      </c>
      <c r="X132" s="151" t="s">
        <v>71</v>
      </c>
      <c r="Y132" s="151" t="s">
        <v>71</v>
      </c>
      <c r="Z132" s="151" t="s">
        <v>71</v>
      </c>
      <c r="AA132" s="151" t="s">
        <v>71</v>
      </c>
      <c r="AB132" s="118" t="s">
        <v>71</v>
      </c>
      <c r="AC132" s="118" t="s">
        <v>71</v>
      </c>
      <c r="AD132" s="118" t="s">
        <v>71</v>
      </c>
      <c r="AE132" s="140" t="s">
        <v>71</v>
      </c>
      <c r="AF132" s="118" t="s">
        <v>71</v>
      </c>
      <c r="AG132" s="118" t="s">
        <v>71</v>
      </c>
      <c r="AH132" s="118" t="s">
        <v>71</v>
      </c>
      <c r="AI132" s="118" t="s">
        <v>71</v>
      </c>
      <c r="AJ132" s="118" t="s">
        <v>71</v>
      </c>
      <c r="AK132" s="118" t="s">
        <v>71</v>
      </c>
      <c r="AL132" s="118" t="s">
        <v>71</v>
      </c>
      <c r="AM132" s="118" t="s">
        <v>71</v>
      </c>
      <c r="AN132" s="118" t="s">
        <v>71</v>
      </c>
      <c r="AO132" s="118" t="s">
        <v>71</v>
      </c>
      <c r="AP132" s="118" t="s">
        <v>71</v>
      </c>
      <c r="AQ132" s="118" t="s">
        <v>71</v>
      </c>
      <c r="AR132" s="118" t="s">
        <v>71</v>
      </c>
      <c r="AS132" s="118" t="s">
        <v>71</v>
      </c>
      <c r="AT132" s="118" t="s">
        <v>71</v>
      </c>
      <c r="AU132" s="118" t="s">
        <v>71</v>
      </c>
      <c r="AV132" s="118" t="s">
        <v>71</v>
      </c>
      <c r="AW132" s="118" t="s">
        <v>71</v>
      </c>
      <c r="AX132" s="118" t="s">
        <v>71</v>
      </c>
      <c r="AY132" s="118" t="s">
        <v>71</v>
      </c>
      <c r="AZ132" s="118" t="s">
        <v>71</v>
      </c>
      <c r="BA132" s="118" t="s">
        <v>71</v>
      </c>
      <c r="BB132" s="118" t="s">
        <v>71</v>
      </c>
      <c r="BC132" s="118" t="s">
        <v>71</v>
      </c>
      <c r="BD132" s="118" t="s">
        <v>71</v>
      </c>
      <c r="BE132" s="118" t="s">
        <v>71</v>
      </c>
      <c r="BF132" s="118" t="s">
        <v>71</v>
      </c>
      <c r="BG132" s="118" t="s">
        <v>71</v>
      </c>
      <c r="BH132" s="118" t="s">
        <v>71</v>
      </c>
      <c r="BI132" s="118" t="s">
        <v>71</v>
      </c>
      <c r="BJ132" s="118" t="s">
        <v>71</v>
      </c>
      <c r="BK132" s="118" t="s">
        <v>71</v>
      </c>
      <c r="BL132" s="118" t="s">
        <v>71</v>
      </c>
      <c r="BM132" s="118" t="s">
        <v>71</v>
      </c>
      <c r="BN132" s="118" t="s">
        <v>71</v>
      </c>
      <c r="BP132" s="213" t="str">
        <f t="shared" si="19"/>
        <v>xxx</v>
      </c>
      <c r="BQ132" s="213" t="str">
        <f t="shared" si="20"/>
        <v>xxx</v>
      </c>
      <c r="BR132" s="213" t="str">
        <f t="shared" si="21"/>
        <v>xxx</v>
      </c>
      <c r="BS132" s="207" t="str">
        <f t="shared" si="22"/>
        <v/>
      </c>
    </row>
    <row r="133" spans="1:71" ht="14.25" thickTop="1" thickBot="1" x14ac:dyDescent="0.25">
      <c r="B133" s="9" t="s">
        <v>25</v>
      </c>
      <c r="C133" s="10" t="s">
        <v>26</v>
      </c>
      <c r="D133" s="24"/>
      <c r="E133" s="24"/>
      <c r="F133" s="37"/>
      <c r="G133" s="37"/>
      <c r="H133" s="37"/>
      <c r="I133" s="54">
        <v>133</v>
      </c>
      <c r="J133" s="59" t="str">
        <f>HLOOKUP($J$1,$L$1:BN133,I133)</f>
        <v>xxx</v>
      </c>
      <c r="K133" s="59" t="str">
        <f>HLOOKUP($K$1,$L$1:BN133,I133)</f>
        <v>xxx</v>
      </c>
      <c r="L133" s="39"/>
      <c r="M133" s="131" t="s">
        <v>71</v>
      </c>
      <c r="N133" s="118" t="s">
        <v>71</v>
      </c>
      <c r="O133" s="118" t="s">
        <v>71</v>
      </c>
      <c r="P133" s="118" t="s">
        <v>71</v>
      </c>
      <c r="Q133" s="118" t="s">
        <v>71</v>
      </c>
      <c r="R133" s="118" t="s">
        <v>71</v>
      </c>
      <c r="S133" s="118" t="s">
        <v>71</v>
      </c>
      <c r="T133" s="118" t="s">
        <v>71</v>
      </c>
      <c r="U133" s="118" t="s">
        <v>71</v>
      </c>
      <c r="V133" s="118" t="s">
        <v>71</v>
      </c>
      <c r="W133" s="151" t="s">
        <v>71</v>
      </c>
      <c r="X133" s="151" t="s">
        <v>71</v>
      </c>
      <c r="Y133" s="151" t="s">
        <v>71</v>
      </c>
      <c r="Z133" s="151" t="s">
        <v>71</v>
      </c>
      <c r="AA133" s="151" t="s">
        <v>71</v>
      </c>
      <c r="AB133" s="118" t="s">
        <v>71</v>
      </c>
      <c r="AC133" s="118" t="s">
        <v>71</v>
      </c>
      <c r="AD133" s="118" t="s">
        <v>71</v>
      </c>
      <c r="AE133" s="140" t="s">
        <v>71</v>
      </c>
      <c r="AF133" s="118" t="s">
        <v>71</v>
      </c>
      <c r="AG133" s="118" t="s">
        <v>71</v>
      </c>
      <c r="AH133" s="118" t="s">
        <v>71</v>
      </c>
      <c r="AI133" s="118" t="s">
        <v>71</v>
      </c>
      <c r="AJ133" s="118" t="s">
        <v>71</v>
      </c>
      <c r="AK133" s="118" t="s">
        <v>71</v>
      </c>
      <c r="AL133" s="118" t="s">
        <v>71</v>
      </c>
      <c r="AM133" s="118" t="s">
        <v>71</v>
      </c>
      <c r="AN133" s="118" t="s">
        <v>71</v>
      </c>
      <c r="AO133" s="118" t="s">
        <v>71</v>
      </c>
      <c r="AP133" s="118" t="s">
        <v>71</v>
      </c>
      <c r="AQ133" s="118" t="s">
        <v>71</v>
      </c>
      <c r="AR133" s="118" t="s">
        <v>71</v>
      </c>
      <c r="AS133" s="118" t="s">
        <v>71</v>
      </c>
      <c r="AT133" s="118" t="s">
        <v>71</v>
      </c>
      <c r="AU133" s="118" t="s">
        <v>71</v>
      </c>
      <c r="AV133" s="118" t="s">
        <v>71</v>
      </c>
      <c r="AW133" s="118" t="s">
        <v>71</v>
      </c>
      <c r="AX133" s="118" t="s">
        <v>71</v>
      </c>
      <c r="AY133" s="118" t="s">
        <v>71</v>
      </c>
      <c r="AZ133" s="118" t="s">
        <v>71</v>
      </c>
      <c r="BA133" s="118" t="s">
        <v>71</v>
      </c>
      <c r="BB133" s="118" t="s">
        <v>71</v>
      </c>
      <c r="BC133" s="118" t="s">
        <v>71</v>
      </c>
      <c r="BD133" s="118" t="s">
        <v>71</v>
      </c>
      <c r="BE133" s="118" t="s">
        <v>71</v>
      </c>
      <c r="BF133" s="118" t="s">
        <v>71</v>
      </c>
      <c r="BG133" s="118" t="s">
        <v>71</v>
      </c>
      <c r="BH133" s="118" t="s">
        <v>71</v>
      </c>
      <c r="BI133" s="118" t="s">
        <v>71</v>
      </c>
      <c r="BJ133" s="118" t="s">
        <v>71</v>
      </c>
      <c r="BK133" s="118" t="s">
        <v>71</v>
      </c>
      <c r="BL133" s="118" t="s">
        <v>71</v>
      </c>
      <c r="BM133" s="118" t="s">
        <v>71</v>
      </c>
      <c r="BN133" s="118" t="s">
        <v>71</v>
      </c>
      <c r="BP133" s="213" t="str">
        <f t="shared" si="19"/>
        <v>xxx</v>
      </c>
      <c r="BQ133" s="213" t="str">
        <f t="shared" si="20"/>
        <v>xxx</v>
      </c>
      <c r="BR133" s="213" t="str">
        <f t="shared" si="21"/>
        <v>xxx</v>
      </c>
      <c r="BS133" s="207" t="str">
        <f t="shared" si="22"/>
        <v/>
      </c>
    </row>
    <row r="134" spans="1:71" ht="14.25" thickTop="1" thickBot="1" x14ac:dyDescent="0.25">
      <c r="B134" s="9" t="s">
        <v>27</v>
      </c>
      <c r="C134" s="10" t="s">
        <v>28</v>
      </c>
      <c r="D134" s="24"/>
      <c r="E134" s="24"/>
      <c r="F134" s="37"/>
      <c r="G134" s="37"/>
      <c r="H134" s="37"/>
      <c r="I134" s="54">
        <v>134</v>
      </c>
      <c r="J134" s="59">
        <f>HLOOKUP($J$1,$L$1:BN134,I134)</f>
        <v>2.33</v>
      </c>
      <c r="K134" s="59">
        <f>HLOOKUP($K$1,$L$1:BN134,I134)</f>
        <v>2</v>
      </c>
      <c r="L134" s="39"/>
      <c r="M134" s="119">
        <v>1.66</v>
      </c>
      <c r="N134" s="119">
        <v>1.66</v>
      </c>
      <c r="O134" s="119">
        <v>1.66</v>
      </c>
      <c r="P134" s="119">
        <v>1.66</v>
      </c>
      <c r="Q134" s="119">
        <v>1.66</v>
      </c>
      <c r="R134" s="119">
        <v>1.66</v>
      </c>
      <c r="S134" s="119">
        <v>1.66</v>
      </c>
      <c r="T134" s="119">
        <v>1.66</v>
      </c>
      <c r="U134" s="119">
        <v>1.66</v>
      </c>
      <c r="V134" s="119">
        <v>1.66</v>
      </c>
      <c r="W134" s="119">
        <v>1.66</v>
      </c>
      <c r="X134" s="148">
        <v>1.66</v>
      </c>
      <c r="Y134" s="148">
        <v>2.5299999999999998</v>
      </c>
      <c r="Z134" s="148">
        <v>2.5299999999999998</v>
      </c>
      <c r="AA134" s="148">
        <v>2.5299999999999998</v>
      </c>
      <c r="AB134" s="119">
        <v>2.33</v>
      </c>
      <c r="AC134" s="119">
        <v>2</v>
      </c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P134" s="208">
        <f t="shared" si="19"/>
        <v>1.66</v>
      </c>
      <c r="BQ134" s="208">
        <f t="shared" si="20"/>
        <v>1.8729411764705883</v>
      </c>
      <c r="BR134" s="208">
        <f t="shared" si="21"/>
        <v>2.5299999999999998</v>
      </c>
      <c r="BS134" s="207" t="str">
        <f t="shared" si="22"/>
        <v/>
      </c>
    </row>
    <row r="135" spans="1:71" ht="14.25" thickTop="1" thickBot="1" x14ac:dyDescent="0.25">
      <c r="B135" s="9" t="s">
        <v>87</v>
      </c>
      <c r="C135" s="10" t="s">
        <v>26</v>
      </c>
      <c r="D135" s="24"/>
      <c r="E135" s="24"/>
      <c r="F135" s="37"/>
      <c r="G135" s="37"/>
      <c r="H135" s="37"/>
      <c r="I135" s="54">
        <v>135</v>
      </c>
      <c r="J135" s="59" t="str">
        <f>HLOOKUP($J$1,$L$1:BN135,I135)</f>
        <v>xxx</v>
      </c>
      <c r="K135" s="59" t="str">
        <f>HLOOKUP($K$1,$L$1:BN135,I135)</f>
        <v>xxx</v>
      </c>
      <c r="L135" s="39"/>
      <c r="M135" s="131" t="s">
        <v>71</v>
      </c>
      <c r="N135" s="118" t="s">
        <v>71</v>
      </c>
      <c r="O135" s="118" t="s">
        <v>71</v>
      </c>
      <c r="P135" s="118" t="s">
        <v>71</v>
      </c>
      <c r="Q135" s="118" t="s">
        <v>71</v>
      </c>
      <c r="R135" s="118" t="s">
        <v>71</v>
      </c>
      <c r="S135" s="118" t="s">
        <v>71</v>
      </c>
      <c r="T135" s="118" t="s">
        <v>71</v>
      </c>
      <c r="U135" s="118" t="s">
        <v>71</v>
      </c>
      <c r="V135" s="118" t="s">
        <v>71</v>
      </c>
      <c r="W135" s="151" t="s">
        <v>71</v>
      </c>
      <c r="X135" s="151" t="s">
        <v>71</v>
      </c>
      <c r="Y135" s="151" t="s">
        <v>71</v>
      </c>
      <c r="Z135" s="151" t="s">
        <v>71</v>
      </c>
      <c r="AA135" s="151" t="s">
        <v>71</v>
      </c>
      <c r="AB135" s="118" t="s">
        <v>71</v>
      </c>
      <c r="AC135" s="118" t="s">
        <v>71</v>
      </c>
      <c r="AD135" s="118" t="s">
        <v>71</v>
      </c>
      <c r="AE135" s="140" t="s">
        <v>71</v>
      </c>
      <c r="AF135" s="118" t="s">
        <v>71</v>
      </c>
      <c r="AG135" s="118" t="s">
        <v>71</v>
      </c>
      <c r="AH135" s="118" t="s">
        <v>71</v>
      </c>
      <c r="AI135" s="118" t="s">
        <v>71</v>
      </c>
      <c r="AJ135" s="118" t="s">
        <v>71</v>
      </c>
      <c r="AK135" s="118" t="s">
        <v>71</v>
      </c>
      <c r="AL135" s="118" t="s">
        <v>71</v>
      </c>
      <c r="AM135" s="118" t="s">
        <v>71</v>
      </c>
      <c r="AN135" s="118" t="s">
        <v>71</v>
      </c>
      <c r="AO135" s="118" t="s">
        <v>71</v>
      </c>
      <c r="AP135" s="118" t="s">
        <v>71</v>
      </c>
      <c r="AQ135" s="118" t="s">
        <v>71</v>
      </c>
      <c r="AR135" s="118" t="s">
        <v>71</v>
      </c>
      <c r="AS135" s="118" t="s">
        <v>71</v>
      </c>
      <c r="AT135" s="118" t="s">
        <v>71</v>
      </c>
      <c r="AU135" s="118" t="s">
        <v>71</v>
      </c>
      <c r="AV135" s="118" t="s">
        <v>71</v>
      </c>
      <c r="AW135" s="118" t="s">
        <v>71</v>
      </c>
      <c r="AX135" s="118" t="s">
        <v>71</v>
      </c>
      <c r="AY135" s="118" t="s">
        <v>71</v>
      </c>
      <c r="AZ135" s="118" t="s">
        <v>71</v>
      </c>
      <c r="BA135" s="118" t="s">
        <v>71</v>
      </c>
      <c r="BB135" s="118" t="s">
        <v>71</v>
      </c>
      <c r="BC135" s="118" t="s">
        <v>71</v>
      </c>
      <c r="BD135" s="118" t="s">
        <v>71</v>
      </c>
      <c r="BE135" s="118" t="s">
        <v>71</v>
      </c>
      <c r="BF135" s="118" t="s">
        <v>71</v>
      </c>
      <c r="BG135" s="118" t="s">
        <v>71</v>
      </c>
      <c r="BH135" s="118" t="s">
        <v>71</v>
      </c>
      <c r="BI135" s="118" t="s">
        <v>71</v>
      </c>
      <c r="BJ135" s="118" t="s">
        <v>71</v>
      </c>
      <c r="BK135" s="118" t="s">
        <v>71</v>
      </c>
      <c r="BL135" s="118" t="s">
        <v>71</v>
      </c>
      <c r="BM135" s="118" t="s">
        <v>71</v>
      </c>
      <c r="BN135" s="118" t="s">
        <v>71</v>
      </c>
      <c r="BP135" s="213" t="str">
        <f t="shared" si="19"/>
        <v>xxx</v>
      </c>
      <c r="BQ135" s="213" t="str">
        <f t="shared" si="20"/>
        <v>xxx</v>
      </c>
      <c r="BR135" s="213" t="str">
        <f t="shared" si="21"/>
        <v>xxx</v>
      </c>
      <c r="BS135" s="207" t="str">
        <f t="shared" si="22"/>
        <v/>
      </c>
    </row>
    <row r="136" spans="1:71" ht="14.25" thickTop="1" thickBot="1" x14ac:dyDescent="0.25">
      <c r="B136" s="9" t="s">
        <v>30</v>
      </c>
      <c r="C136" s="10" t="s">
        <v>26</v>
      </c>
      <c r="D136" s="24"/>
      <c r="E136" s="24"/>
      <c r="F136" s="37"/>
      <c r="G136" s="37"/>
      <c r="H136" s="37"/>
      <c r="I136" s="54">
        <v>136</v>
      </c>
      <c r="J136" s="59" t="str">
        <f>HLOOKUP($J$1,$L$1:BN136,I136)</f>
        <v>xxx</v>
      </c>
      <c r="K136" s="59" t="str">
        <f>HLOOKUP($K$1,$L$1:BN136,I136)</f>
        <v>xxx</v>
      </c>
      <c r="L136" s="39"/>
      <c r="M136" s="131" t="s">
        <v>71</v>
      </c>
      <c r="N136" s="118" t="s">
        <v>71</v>
      </c>
      <c r="O136" s="118" t="s">
        <v>71</v>
      </c>
      <c r="P136" s="118" t="s">
        <v>71</v>
      </c>
      <c r="Q136" s="118" t="s">
        <v>71</v>
      </c>
      <c r="R136" s="118" t="s">
        <v>71</v>
      </c>
      <c r="S136" s="118" t="s">
        <v>71</v>
      </c>
      <c r="T136" s="118" t="s">
        <v>71</v>
      </c>
      <c r="U136" s="118" t="s">
        <v>71</v>
      </c>
      <c r="V136" s="118" t="s">
        <v>71</v>
      </c>
      <c r="W136" s="151" t="s">
        <v>71</v>
      </c>
      <c r="X136" s="151" t="s">
        <v>71</v>
      </c>
      <c r="Y136" s="151" t="s">
        <v>71</v>
      </c>
      <c r="Z136" s="151" t="s">
        <v>71</v>
      </c>
      <c r="AA136" s="151" t="s">
        <v>71</v>
      </c>
      <c r="AB136" s="118" t="s">
        <v>71</v>
      </c>
      <c r="AC136" s="118" t="s">
        <v>71</v>
      </c>
      <c r="AD136" s="118" t="s">
        <v>71</v>
      </c>
      <c r="AE136" s="140" t="s">
        <v>71</v>
      </c>
      <c r="AF136" s="118" t="s">
        <v>71</v>
      </c>
      <c r="AG136" s="118" t="s">
        <v>71</v>
      </c>
      <c r="AH136" s="118" t="s">
        <v>71</v>
      </c>
      <c r="AI136" s="118" t="s">
        <v>71</v>
      </c>
      <c r="AJ136" s="118" t="s">
        <v>71</v>
      </c>
      <c r="AK136" s="118" t="s">
        <v>71</v>
      </c>
      <c r="AL136" s="118" t="s">
        <v>71</v>
      </c>
      <c r="AM136" s="118" t="s">
        <v>71</v>
      </c>
      <c r="AN136" s="118" t="s">
        <v>71</v>
      </c>
      <c r="AO136" s="118" t="s">
        <v>71</v>
      </c>
      <c r="AP136" s="118" t="s">
        <v>71</v>
      </c>
      <c r="AQ136" s="118" t="s">
        <v>71</v>
      </c>
      <c r="AR136" s="118" t="s">
        <v>71</v>
      </c>
      <c r="AS136" s="118" t="s">
        <v>71</v>
      </c>
      <c r="AT136" s="118" t="s">
        <v>71</v>
      </c>
      <c r="AU136" s="118" t="s">
        <v>71</v>
      </c>
      <c r="AV136" s="118" t="s">
        <v>71</v>
      </c>
      <c r="AW136" s="118" t="s">
        <v>71</v>
      </c>
      <c r="AX136" s="118" t="s">
        <v>71</v>
      </c>
      <c r="AY136" s="118" t="s">
        <v>71</v>
      </c>
      <c r="AZ136" s="118" t="s">
        <v>71</v>
      </c>
      <c r="BA136" s="118" t="s">
        <v>71</v>
      </c>
      <c r="BB136" s="118" t="s">
        <v>71</v>
      </c>
      <c r="BC136" s="118" t="s">
        <v>71</v>
      </c>
      <c r="BD136" s="118" t="s">
        <v>71</v>
      </c>
      <c r="BE136" s="118" t="s">
        <v>71</v>
      </c>
      <c r="BF136" s="118" t="s">
        <v>71</v>
      </c>
      <c r="BG136" s="118" t="s">
        <v>71</v>
      </c>
      <c r="BH136" s="118" t="s">
        <v>71</v>
      </c>
      <c r="BI136" s="118" t="s">
        <v>71</v>
      </c>
      <c r="BJ136" s="118" t="s">
        <v>71</v>
      </c>
      <c r="BK136" s="118" t="s">
        <v>71</v>
      </c>
      <c r="BL136" s="118" t="s">
        <v>71</v>
      </c>
      <c r="BM136" s="118" t="s">
        <v>71</v>
      </c>
      <c r="BN136" s="118" t="s">
        <v>71</v>
      </c>
      <c r="BP136" s="213" t="str">
        <f t="shared" si="19"/>
        <v>xxx</v>
      </c>
      <c r="BQ136" s="213" t="str">
        <f t="shared" si="20"/>
        <v>xxx</v>
      </c>
      <c r="BR136" s="213" t="str">
        <f t="shared" si="21"/>
        <v>xxx</v>
      </c>
      <c r="BS136" s="207" t="str">
        <f t="shared" si="22"/>
        <v/>
      </c>
    </row>
    <row r="137" spans="1:71" ht="14.25" thickTop="1" thickBot="1" x14ac:dyDescent="0.25">
      <c r="B137" s="9" t="s">
        <v>31</v>
      </c>
      <c r="C137" s="10" t="s">
        <v>26</v>
      </c>
      <c r="D137" s="24"/>
      <c r="E137" s="24"/>
      <c r="F137" s="37"/>
      <c r="G137" s="37"/>
      <c r="H137" s="37"/>
      <c r="I137" s="54">
        <v>137</v>
      </c>
      <c r="J137" s="59" t="str">
        <f>HLOOKUP($J$1,$L$1:BN137,I137)</f>
        <v>xxx</v>
      </c>
      <c r="K137" s="59" t="str">
        <f>HLOOKUP($K$1,$L$1:BN137,I137)</f>
        <v>xxx</v>
      </c>
      <c r="L137" s="39"/>
      <c r="M137" s="131" t="s">
        <v>71</v>
      </c>
      <c r="N137" s="118" t="s">
        <v>71</v>
      </c>
      <c r="O137" s="118" t="s">
        <v>71</v>
      </c>
      <c r="P137" s="118" t="s">
        <v>71</v>
      </c>
      <c r="Q137" s="118" t="s">
        <v>71</v>
      </c>
      <c r="R137" s="118" t="s">
        <v>71</v>
      </c>
      <c r="S137" s="118" t="s">
        <v>71</v>
      </c>
      <c r="T137" s="118" t="s">
        <v>71</v>
      </c>
      <c r="U137" s="118" t="s">
        <v>71</v>
      </c>
      <c r="V137" s="118" t="s">
        <v>71</v>
      </c>
      <c r="W137" s="151" t="s">
        <v>71</v>
      </c>
      <c r="X137" s="151" t="s">
        <v>71</v>
      </c>
      <c r="Y137" s="151" t="s">
        <v>71</v>
      </c>
      <c r="Z137" s="151" t="s">
        <v>71</v>
      </c>
      <c r="AA137" s="151" t="s">
        <v>71</v>
      </c>
      <c r="AB137" s="118" t="s">
        <v>71</v>
      </c>
      <c r="AC137" s="118" t="s">
        <v>71</v>
      </c>
      <c r="AD137" s="118" t="s">
        <v>71</v>
      </c>
      <c r="AE137" s="140" t="s">
        <v>71</v>
      </c>
      <c r="AF137" s="118" t="s">
        <v>71</v>
      </c>
      <c r="AG137" s="118" t="s">
        <v>71</v>
      </c>
      <c r="AH137" s="118" t="s">
        <v>71</v>
      </c>
      <c r="AI137" s="118" t="s">
        <v>71</v>
      </c>
      <c r="AJ137" s="118" t="s">
        <v>71</v>
      </c>
      <c r="AK137" s="118" t="s">
        <v>71</v>
      </c>
      <c r="AL137" s="118" t="s">
        <v>71</v>
      </c>
      <c r="AM137" s="118" t="s">
        <v>71</v>
      </c>
      <c r="AN137" s="118" t="s">
        <v>71</v>
      </c>
      <c r="AO137" s="118" t="s">
        <v>71</v>
      </c>
      <c r="AP137" s="118" t="s">
        <v>71</v>
      </c>
      <c r="AQ137" s="118" t="s">
        <v>71</v>
      </c>
      <c r="AR137" s="118" t="s">
        <v>71</v>
      </c>
      <c r="AS137" s="118" t="s">
        <v>71</v>
      </c>
      <c r="AT137" s="118" t="s">
        <v>71</v>
      </c>
      <c r="AU137" s="118" t="s">
        <v>71</v>
      </c>
      <c r="AV137" s="118" t="s">
        <v>71</v>
      </c>
      <c r="AW137" s="118" t="s">
        <v>71</v>
      </c>
      <c r="AX137" s="118" t="s">
        <v>71</v>
      </c>
      <c r="AY137" s="118" t="s">
        <v>71</v>
      </c>
      <c r="AZ137" s="118" t="s">
        <v>71</v>
      </c>
      <c r="BA137" s="118" t="s">
        <v>71</v>
      </c>
      <c r="BB137" s="118" t="s">
        <v>71</v>
      </c>
      <c r="BC137" s="118" t="s">
        <v>71</v>
      </c>
      <c r="BD137" s="118" t="s">
        <v>71</v>
      </c>
      <c r="BE137" s="118" t="s">
        <v>71</v>
      </c>
      <c r="BF137" s="118" t="s">
        <v>71</v>
      </c>
      <c r="BG137" s="118" t="s">
        <v>71</v>
      </c>
      <c r="BH137" s="118" t="s">
        <v>71</v>
      </c>
      <c r="BI137" s="118" t="s">
        <v>71</v>
      </c>
      <c r="BJ137" s="118" t="s">
        <v>71</v>
      </c>
      <c r="BK137" s="118" t="s">
        <v>71</v>
      </c>
      <c r="BL137" s="118" t="s">
        <v>71</v>
      </c>
      <c r="BM137" s="118" t="s">
        <v>71</v>
      </c>
      <c r="BN137" s="118" t="s">
        <v>71</v>
      </c>
      <c r="BP137" s="213" t="str">
        <f t="shared" si="19"/>
        <v>xxx</v>
      </c>
      <c r="BQ137" s="213" t="str">
        <f t="shared" si="20"/>
        <v>xxx</v>
      </c>
      <c r="BR137" s="213" t="str">
        <f t="shared" si="21"/>
        <v>xxx</v>
      </c>
      <c r="BS137" s="207" t="str">
        <f t="shared" si="22"/>
        <v/>
      </c>
    </row>
    <row r="138" spans="1:71" ht="14.25" thickTop="1" thickBot="1" x14ac:dyDescent="0.25">
      <c r="A138" s="122"/>
      <c r="B138" s="9" t="s">
        <v>32</v>
      </c>
      <c r="C138" s="10" t="s">
        <v>28</v>
      </c>
      <c r="D138" s="25"/>
      <c r="E138" s="25"/>
      <c r="F138" s="37"/>
      <c r="G138" s="37"/>
      <c r="H138" s="37"/>
      <c r="I138" s="54">
        <v>138</v>
      </c>
      <c r="J138" s="59">
        <f>HLOOKUP($J$1,$L$1:BN138,I138)</f>
        <v>4.54</v>
      </c>
      <c r="K138" s="59">
        <f>HLOOKUP($K$1,$L$1:BN138,I138)</f>
        <v>6.14</v>
      </c>
      <c r="L138" s="40"/>
      <c r="M138" s="119">
        <v>2.0499999999999998</v>
      </c>
      <c r="N138" s="119">
        <v>4.54</v>
      </c>
      <c r="O138" s="119">
        <v>5.9</v>
      </c>
      <c r="P138" s="119">
        <v>5.45</v>
      </c>
      <c r="Q138" s="119">
        <v>5.9</v>
      </c>
      <c r="R138" s="119">
        <v>4.09</v>
      </c>
      <c r="S138" s="119">
        <v>5</v>
      </c>
      <c r="T138" s="119">
        <v>6.34</v>
      </c>
      <c r="U138" s="119">
        <v>6.34</v>
      </c>
      <c r="V138" s="163">
        <v>6.34</v>
      </c>
      <c r="W138" s="156">
        <v>6.34</v>
      </c>
      <c r="X138" s="156">
        <v>6.34</v>
      </c>
      <c r="Y138" s="156">
        <v>3.64</v>
      </c>
      <c r="Z138" s="156">
        <v>6.13</v>
      </c>
      <c r="AA138" s="156">
        <v>4.54</v>
      </c>
      <c r="AB138" s="163">
        <v>4.54</v>
      </c>
      <c r="AC138" s="163">
        <v>6.14</v>
      </c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  <c r="BE138" s="119"/>
      <c r="BF138" s="119"/>
      <c r="BG138" s="119"/>
      <c r="BH138" s="119"/>
      <c r="BI138" s="119"/>
      <c r="BJ138" s="119"/>
      <c r="BK138" s="119"/>
      <c r="BL138" s="119"/>
      <c r="BM138" s="119"/>
      <c r="BN138" s="119"/>
      <c r="BP138" s="208">
        <f t="shared" si="19"/>
        <v>2.0499999999999998</v>
      </c>
      <c r="BQ138" s="208">
        <f t="shared" si="20"/>
        <v>5.2717647058823545</v>
      </c>
      <c r="BR138" s="208">
        <f t="shared" si="21"/>
        <v>6.34</v>
      </c>
      <c r="BS138" s="207" t="str">
        <f t="shared" si="22"/>
        <v/>
      </c>
    </row>
    <row r="139" spans="1:71" ht="14.25" thickTop="1" thickBot="1" x14ac:dyDescent="0.25">
      <c r="B139" s="20" t="s">
        <v>48</v>
      </c>
      <c r="C139" s="6"/>
      <c r="D139" s="56"/>
      <c r="E139" s="58"/>
      <c r="F139" s="69"/>
      <c r="G139" s="69"/>
      <c r="H139" s="69"/>
      <c r="I139" s="57"/>
      <c r="J139" s="121"/>
      <c r="K139" s="121"/>
      <c r="L139" s="44"/>
      <c r="M139" s="227"/>
      <c r="N139" s="127" t="str">
        <f>IF(SUM(M140:N150)=0,"",IF(AND(M140=N140,M141=N141,M142=N142,M143=N143,M144=N144,M145=N145,M146=N146,M147=N147,M148=N148,M149=N149,M150=N150),"Repetido",""))</f>
        <v/>
      </c>
      <c r="O139" s="127" t="str">
        <f t="shared" ref="O139:BL139" si="28">IF(SUM(N140:O150)=0,"",IF(AND(N140=O140,N141=O141,N142=O142,N143=O143,N144=O144,N145=O145,N146=O146,N147=O147,N148=O148,N149=O149,N150=O150),"Repetido",""))</f>
        <v>Repetido</v>
      </c>
      <c r="P139" s="127" t="str">
        <f t="shared" si="28"/>
        <v/>
      </c>
      <c r="Q139" s="127" t="str">
        <f t="shared" si="28"/>
        <v/>
      </c>
      <c r="R139" s="127" t="str">
        <f t="shared" si="28"/>
        <v/>
      </c>
      <c r="S139" s="127" t="str">
        <f t="shared" si="28"/>
        <v/>
      </c>
      <c r="T139" s="127" t="str">
        <f t="shared" si="28"/>
        <v/>
      </c>
      <c r="U139" s="127" t="str">
        <f>IF(SUM(T140:U150)=0,"",IF(AND(T140=U140,T141=U141,T142=U142,T143=U143,T144=U144,T145=U145,T146=U146,T147=U147,T148=U148,T149=U149,T150=U150),"Repetido",""))</f>
        <v>Repetido</v>
      </c>
      <c r="V139" s="127" t="str">
        <f>IF(SUM(U140:V150)=0,"",IF(AND(U140=V140,U141=V141,U142=V142,U143=V143,U144=V144,U145=V145,U146=V146,U147=V147,U148=V148,U149=V149,U150=V150),"Repetido",""))</f>
        <v>Repetido</v>
      </c>
      <c r="W139" s="127" t="str">
        <f>IF(SUM(V140:W150)=0,"",IF(AND(V140=W140,V141=W141,V142=W142,V143=W143,V144=W144,V145=W145,V146=W146,V147=W147,V148=W148,V149=W149,V150=W150),"Repetido",""))</f>
        <v>Repetido</v>
      </c>
      <c r="X139" s="127" t="str">
        <f t="shared" si="28"/>
        <v>Repetido</v>
      </c>
      <c r="Y139" s="127" t="str">
        <f t="shared" si="28"/>
        <v/>
      </c>
      <c r="Z139" s="127" t="str">
        <f t="shared" si="28"/>
        <v/>
      </c>
      <c r="AA139" s="127" t="str">
        <f t="shared" si="28"/>
        <v/>
      </c>
      <c r="AB139" s="127" t="str">
        <f t="shared" si="28"/>
        <v/>
      </c>
      <c r="AC139" s="127" t="str">
        <f t="shared" si="28"/>
        <v/>
      </c>
      <c r="AD139" s="127" t="str">
        <f t="shared" si="28"/>
        <v/>
      </c>
      <c r="AE139" s="127" t="str">
        <f t="shared" si="28"/>
        <v/>
      </c>
      <c r="AF139" s="127" t="str">
        <f t="shared" si="28"/>
        <v/>
      </c>
      <c r="AG139" s="127" t="str">
        <f t="shared" si="28"/>
        <v/>
      </c>
      <c r="AH139" s="127" t="str">
        <f t="shared" si="28"/>
        <v/>
      </c>
      <c r="AI139" s="127" t="str">
        <f t="shared" si="28"/>
        <v/>
      </c>
      <c r="AJ139" s="127" t="str">
        <f t="shared" si="28"/>
        <v/>
      </c>
      <c r="AK139" s="127" t="str">
        <f t="shared" si="28"/>
        <v/>
      </c>
      <c r="AL139" s="127" t="str">
        <f t="shared" si="28"/>
        <v/>
      </c>
      <c r="AM139" s="127" t="str">
        <f t="shared" si="28"/>
        <v/>
      </c>
      <c r="AN139" s="127" t="str">
        <f t="shared" si="28"/>
        <v/>
      </c>
      <c r="AO139" s="127" t="str">
        <f t="shared" si="28"/>
        <v/>
      </c>
      <c r="AP139" s="127" t="str">
        <f t="shared" si="28"/>
        <v/>
      </c>
      <c r="AQ139" s="127" t="str">
        <f t="shared" si="28"/>
        <v/>
      </c>
      <c r="AR139" s="127" t="str">
        <f t="shared" si="28"/>
        <v/>
      </c>
      <c r="AS139" s="127" t="str">
        <f t="shared" si="28"/>
        <v/>
      </c>
      <c r="AT139" s="127" t="str">
        <f t="shared" si="28"/>
        <v/>
      </c>
      <c r="AU139" s="127" t="str">
        <f t="shared" si="28"/>
        <v/>
      </c>
      <c r="AV139" s="127" t="str">
        <f t="shared" si="28"/>
        <v/>
      </c>
      <c r="AW139" s="127" t="str">
        <f t="shared" si="28"/>
        <v/>
      </c>
      <c r="AX139" s="127" t="str">
        <f t="shared" si="28"/>
        <v/>
      </c>
      <c r="AY139" s="127" t="str">
        <f t="shared" si="28"/>
        <v/>
      </c>
      <c r="AZ139" s="127" t="str">
        <f t="shared" si="28"/>
        <v/>
      </c>
      <c r="BA139" s="127" t="str">
        <f t="shared" si="28"/>
        <v/>
      </c>
      <c r="BB139" s="127" t="str">
        <f t="shared" si="28"/>
        <v/>
      </c>
      <c r="BC139" s="127" t="str">
        <f t="shared" si="28"/>
        <v/>
      </c>
      <c r="BD139" s="127" t="str">
        <f t="shared" si="28"/>
        <v/>
      </c>
      <c r="BE139" s="127" t="str">
        <f t="shared" si="28"/>
        <v/>
      </c>
      <c r="BF139" s="127" t="str">
        <f t="shared" si="28"/>
        <v/>
      </c>
      <c r="BG139" s="127" t="str">
        <f t="shared" si="28"/>
        <v/>
      </c>
      <c r="BH139" s="127" t="str">
        <f t="shared" si="28"/>
        <v/>
      </c>
      <c r="BI139" s="127" t="str">
        <f t="shared" si="28"/>
        <v/>
      </c>
      <c r="BJ139" s="127" t="str">
        <f t="shared" si="28"/>
        <v/>
      </c>
      <c r="BK139" s="127" t="str">
        <f t="shared" si="28"/>
        <v/>
      </c>
      <c r="BL139" s="127" t="str">
        <f t="shared" si="28"/>
        <v/>
      </c>
      <c r="BM139" s="127" t="str">
        <f>IF(SUM(BL140:BM150)=0,"",IF(AND(BL140=BM140,BL141=BM141,BL142=BM142,BL143=BM143,BL144=BM144,BL145=BM145,BL146=BM146,BL147=BM147,BL148=BM148,BL149=BM149,BL150=BM150),"Repetido",""))</f>
        <v/>
      </c>
      <c r="BN139" s="127" t="str">
        <f>IF(SUM(BM140:BN150)=0,"",IF(AND(BM140=BN140,BM141=BN141,BM142=BN142,BM143=BN143,BM144=BN144,BM145=BN145,BM146=BN146,BM147=BN147,BM148=BN148,BM149=BN149,BM150=BN150),"Repetido",""))</f>
        <v/>
      </c>
      <c r="BP139" s="211"/>
      <c r="BQ139" s="211"/>
      <c r="BR139" s="211"/>
      <c r="BS139" s="207"/>
    </row>
    <row r="140" spans="1:71" ht="14.25" thickTop="1" thickBot="1" x14ac:dyDescent="0.25">
      <c r="B140" s="15" t="s">
        <v>34</v>
      </c>
      <c r="C140" s="16" t="s">
        <v>22</v>
      </c>
      <c r="D140" s="26"/>
      <c r="E140" s="26"/>
      <c r="F140" s="71"/>
      <c r="G140" s="71"/>
      <c r="H140" s="71"/>
      <c r="I140" s="54">
        <v>140</v>
      </c>
      <c r="J140" s="59">
        <f>HLOOKUP($J$1,$L$1:BN140,I140)</f>
        <v>142</v>
      </c>
      <c r="K140" s="59">
        <f>HLOOKUP($K$1,$L$1:BN140,I140)</f>
        <v>141.5</v>
      </c>
      <c r="L140" s="41"/>
      <c r="M140" s="119">
        <v>139</v>
      </c>
      <c r="N140" s="119">
        <v>137</v>
      </c>
      <c r="O140" s="119">
        <v>137</v>
      </c>
      <c r="P140" s="119">
        <v>137</v>
      </c>
      <c r="Q140" s="119">
        <v>138</v>
      </c>
      <c r="R140" s="119">
        <v>138</v>
      </c>
      <c r="S140" s="119">
        <v>138</v>
      </c>
      <c r="T140" s="119">
        <v>139</v>
      </c>
      <c r="U140" s="119">
        <v>139</v>
      </c>
      <c r="V140" s="119">
        <v>139</v>
      </c>
      <c r="W140" s="143">
        <v>139</v>
      </c>
      <c r="X140" s="153">
        <v>139</v>
      </c>
      <c r="Y140" s="153">
        <v>142</v>
      </c>
      <c r="Z140" s="153">
        <v>143</v>
      </c>
      <c r="AA140" s="153">
        <v>144</v>
      </c>
      <c r="AB140" s="143">
        <v>142</v>
      </c>
      <c r="AC140" s="119">
        <v>141.5</v>
      </c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K140" s="119"/>
      <c r="BL140" s="119"/>
      <c r="BM140" s="119"/>
      <c r="BN140" s="119"/>
      <c r="BP140" s="208">
        <f t="shared" si="19"/>
        <v>137</v>
      </c>
      <c r="BQ140" s="208">
        <f t="shared" si="20"/>
        <v>139.5</v>
      </c>
      <c r="BR140" s="208">
        <f t="shared" si="21"/>
        <v>144</v>
      </c>
      <c r="BS140" s="207" t="str">
        <f t="shared" si="22"/>
        <v/>
      </c>
    </row>
    <row r="141" spans="1:71" ht="14.25" thickTop="1" thickBot="1" x14ac:dyDescent="0.25">
      <c r="B141" s="15" t="s">
        <v>35</v>
      </c>
      <c r="C141" s="16" t="s">
        <v>22</v>
      </c>
      <c r="D141" s="27"/>
      <c r="E141" s="27"/>
      <c r="F141" s="71"/>
      <c r="G141" s="71"/>
      <c r="H141" s="71"/>
      <c r="I141" s="54">
        <v>141</v>
      </c>
      <c r="J141" s="59">
        <f>HLOOKUP($J$1,$L$1:BN141,I141)</f>
        <v>135</v>
      </c>
      <c r="K141" s="59">
        <f>HLOOKUP($K$1,$L$1:BN141,I141)</f>
        <v>135</v>
      </c>
      <c r="L141" s="42"/>
      <c r="M141" s="119">
        <v>133</v>
      </c>
      <c r="N141" s="119">
        <v>131</v>
      </c>
      <c r="O141" s="119">
        <v>131</v>
      </c>
      <c r="P141" s="119">
        <v>131</v>
      </c>
      <c r="Q141" s="119">
        <v>131</v>
      </c>
      <c r="R141" s="119">
        <v>132</v>
      </c>
      <c r="S141" s="119">
        <v>132</v>
      </c>
      <c r="T141" s="119">
        <v>136</v>
      </c>
      <c r="U141" s="119">
        <v>136</v>
      </c>
      <c r="V141" s="119">
        <v>136</v>
      </c>
      <c r="W141" s="119">
        <v>136</v>
      </c>
      <c r="X141" s="154">
        <v>136</v>
      </c>
      <c r="Y141" s="154">
        <v>135</v>
      </c>
      <c r="Z141" s="154">
        <v>136</v>
      </c>
      <c r="AA141" s="154">
        <v>136</v>
      </c>
      <c r="AB141" s="119">
        <v>135</v>
      </c>
      <c r="AC141" s="119">
        <v>135</v>
      </c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I141" s="119"/>
      <c r="BJ141" s="119"/>
      <c r="BK141" s="119"/>
      <c r="BL141" s="119"/>
      <c r="BM141" s="119"/>
      <c r="BN141" s="119"/>
      <c r="BP141" s="208">
        <f t="shared" si="19"/>
        <v>131</v>
      </c>
      <c r="BQ141" s="208">
        <f t="shared" si="20"/>
        <v>134</v>
      </c>
      <c r="BR141" s="208">
        <f t="shared" si="21"/>
        <v>136</v>
      </c>
      <c r="BS141" s="207" t="str">
        <f t="shared" si="22"/>
        <v/>
      </c>
    </row>
    <row r="142" spans="1:71" ht="14.25" thickTop="1" thickBot="1" x14ac:dyDescent="0.25">
      <c r="B142" s="15" t="s">
        <v>36</v>
      </c>
      <c r="C142" s="16" t="s">
        <v>37</v>
      </c>
      <c r="D142" s="27"/>
      <c r="E142" s="27"/>
      <c r="F142" s="71"/>
      <c r="G142" s="71"/>
      <c r="H142" s="71"/>
      <c r="I142" s="54">
        <v>142</v>
      </c>
      <c r="J142" s="59" t="str">
        <f>HLOOKUP($J$1,$L$1:BN142,I142)</f>
        <v>xxx</v>
      </c>
      <c r="K142" s="59" t="str">
        <f>HLOOKUP($K$1,$L$1:BN142,I142)</f>
        <v>xxx</v>
      </c>
      <c r="L142" s="42"/>
      <c r="M142" s="131" t="s">
        <v>71</v>
      </c>
      <c r="N142" s="118" t="s">
        <v>71</v>
      </c>
      <c r="O142" s="118" t="s">
        <v>71</v>
      </c>
      <c r="P142" s="118" t="s">
        <v>71</v>
      </c>
      <c r="Q142" s="118" t="s">
        <v>71</v>
      </c>
      <c r="R142" s="118" t="s">
        <v>71</v>
      </c>
      <c r="S142" s="118" t="s">
        <v>71</v>
      </c>
      <c r="T142" s="118" t="s">
        <v>71</v>
      </c>
      <c r="U142" s="118" t="s">
        <v>71</v>
      </c>
      <c r="V142" s="118" t="s">
        <v>71</v>
      </c>
      <c r="W142" s="162" t="s">
        <v>71</v>
      </c>
      <c r="X142" s="162" t="s">
        <v>71</v>
      </c>
      <c r="Y142" s="162" t="s">
        <v>71</v>
      </c>
      <c r="Z142" s="162" t="s">
        <v>71</v>
      </c>
      <c r="AA142" s="162" t="s">
        <v>71</v>
      </c>
      <c r="AB142" s="118" t="s">
        <v>71</v>
      </c>
      <c r="AC142" s="118" t="s">
        <v>71</v>
      </c>
      <c r="AD142" s="118" t="s">
        <v>71</v>
      </c>
      <c r="AE142" s="118" t="s">
        <v>71</v>
      </c>
      <c r="AF142" s="118" t="s">
        <v>71</v>
      </c>
      <c r="AG142" s="118" t="s">
        <v>71</v>
      </c>
      <c r="AH142" s="118" t="s">
        <v>71</v>
      </c>
      <c r="AI142" s="118" t="s">
        <v>71</v>
      </c>
      <c r="AJ142" s="118" t="s">
        <v>71</v>
      </c>
      <c r="AK142" s="118" t="s">
        <v>71</v>
      </c>
      <c r="AL142" s="118" t="s">
        <v>71</v>
      </c>
      <c r="AM142" s="118" t="s">
        <v>71</v>
      </c>
      <c r="AN142" s="118" t="s">
        <v>71</v>
      </c>
      <c r="AO142" s="118" t="s">
        <v>71</v>
      </c>
      <c r="AP142" s="118" t="s">
        <v>71</v>
      </c>
      <c r="AQ142" s="118" t="s">
        <v>71</v>
      </c>
      <c r="AR142" s="118" t="s">
        <v>71</v>
      </c>
      <c r="AS142" s="118" t="s">
        <v>71</v>
      </c>
      <c r="AT142" s="118" t="s">
        <v>71</v>
      </c>
      <c r="AU142" s="118" t="s">
        <v>71</v>
      </c>
      <c r="AV142" s="118" t="s">
        <v>71</v>
      </c>
      <c r="AW142" s="118" t="s">
        <v>71</v>
      </c>
      <c r="AX142" s="118" t="s">
        <v>71</v>
      </c>
      <c r="AY142" s="118" t="s">
        <v>71</v>
      </c>
      <c r="AZ142" s="118" t="s">
        <v>71</v>
      </c>
      <c r="BA142" s="118" t="s">
        <v>71</v>
      </c>
      <c r="BB142" s="118" t="s">
        <v>71</v>
      </c>
      <c r="BC142" s="118" t="s">
        <v>71</v>
      </c>
      <c r="BD142" s="118" t="s">
        <v>71</v>
      </c>
      <c r="BE142" s="118" t="s">
        <v>71</v>
      </c>
      <c r="BF142" s="118" t="s">
        <v>71</v>
      </c>
      <c r="BG142" s="118" t="s">
        <v>71</v>
      </c>
      <c r="BH142" s="118" t="s">
        <v>71</v>
      </c>
      <c r="BI142" s="118" t="s">
        <v>71</v>
      </c>
      <c r="BJ142" s="118" t="s">
        <v>71</v>
      </c>
      <c r="BK142" s="118" t="s">
        <v>71</v>
      </c>
      <c r="BL142" s="118" t="s">
        <v>71</v>
      </c>
      <c r="BM142" s="118" t="s">
        <v>71</v>
      </c>
      <c r="BN142" s="118" t="s">
        <v>71</v>
      </c>
      <c r="BP142" s="213" t="str">
        <f t="shared" si="19"/>
        <v>xxx</v>
      </c>
      <c r="BQ142" s="213" t="str">
        <f t="shared" si="20"/>
        <v>xxx</v>
      </c>
      <c r="BR142" s="213" t="str">
        <f t="shared" si="21"/>
        <v>xxx</v>
      </c>
      <c r="BS142" s="207" t="str">
        <f t="shared" si="22"/>
        <v/>
      </c>
    </row>
    <row r="143" spans="1:71" ht="14.25" thickTop="1" thickBot="1" x14ac:dyDescent="0.25">
      <c r="B143" s="15" t="s">
        <v>77</v>
      </c>
      <c r="C143" s="16" t="s">
        <v>37</v>
      </c>
      <c r="D143" s="27"/>
      <c r="E143" s="27"/>
      <c r="F143" s="71"/>
      <c r="G143" s="71"/>
      <c r="H143" s="71"/>
      <c r="I143" s="54">
        <v>143</v>
      </c>
      <c r="J143" s="59" t="str">
        <f>HLOOKUP($J$1,$L$1:BN143,I143)</f>
        <v>xxx</v>
      </c>
      <c r="K143" s="59" t="str">
        <f>HLOOKUP($K$1,$L$1:BN143,I143)</f>
        <v>xxx</v>
      </c>
      <c r="L143" s="42"/>
      <c r="M143" s="131" t="s">
        <v>71</v>
      </c>
      <c r="N143" s="118" t="s">
        <v>71</v>
      </c>
      <c r="O143" s="118" t="s">
        <v>71</v>
      </c>
      <c r="P143" s="118" t="s">
        <v>71</v>
      </c>
      <c r="Q143" s="118" t="s">
        <v>71</v>
      </c>
      <c r="R143" s="118" t="s">
        <v>71</v>
      </c>
      <c r="S143" s="118" t="s">
        <v>71</v>
      </c>
      <c r="T143" s="118" t="s">
        <v>71</v>
      </c>
      <c r="U143" s="118" t="s">
        <v>71</v>
      </c>
      <c r="V143" s="118" t="s">
        <v>71</v>
      </c>
      <c r="W143" s="162" t="s">
        <v>71</v>
      </c>
      <c r="X143" s="162" t="s">
        <v>71</v>
      </c>
      <c r="Y143" s="162" t="s">
        <v>71</v>
      </c>
      <c r="Z143" s="162" t="s">
        <v>71</v>
      </c>
      <c r="AA143" s="162" t="s">
        <v>71</v>
      </c>
      <c r="AB143" s="118" t="s">
        <v>71</v>
      </c>
      <c r="AC143" s="118" t="s">
        <v>71</v>
      </c>
      <c r="AD143" s="118" t="s">
        <v>71</v>
      </c>
      <c r="AE143" s="118" t="s">
        <v>71</v>
      </c>
      <c r="AF143" s="118" t="s">
        <v>71</v>
      </c>
      <c r="AG143" s="118" t="s">
        <v>71</v>
      </c>
      <c r="AH143" s="118" t="s">
        <v>71</v>
      </c>
      <c r="AI143" s="118" t="s">
        <v>71</v>
      </c>
      <c r="AJ143" s="118" t="s">
        <v>71</v>
      </c>
      <c r="AK143" s="118" t="s">
        <v>71</v>
      </c>
      <c r="AL143" s="118" t="s">
        <v>71</v>
      </c>
      <c r="AM143" s="118" t="s">
        <v>71</v>
      </c>
      <c r="AN143" s="118" t="s">
        <v>71</v>
      </c>
      <c r="AO143" s="118" t="s">
        <v>71</v>
      </c>
      <c r="AP143" s="118" t="s">
        <v>71</v>
      </c>
      <c r="AQ143" s="118" t="s">
        <v>71</v>
      </c>
      <c r="AR143" s="118" t="s">
        <v>71</v>
      </c>
      <c r="AS143" s="118" t="s">
        <v>71</v>
      </c>
      <c r="AT143" s="118" t="s">
        <v>71</v>
      </c>
      <c r="AU143" s="118" t="s">
        <v>71</v>
      </c>
      <c r="AV143" s="118" t="s">
        <v>71</v>
      </c>
      <c r="AW143" s="118" t="s">
        <v>71</v>
      </c>
      <c r="AX143" s="118" t="s">
        <v>71</v>
      </c>
      <c r="AY143" s="118" t="s">
        <v>71</v>
      </c>
      <c r="AZ143" s="118" t="s">
        <v>71</v>
      </c>
      <c r="BA143" s="118" t="s">
        <v>71</v>
      </c>
      <c r="BB143" s="118" t="s">
        <v>71</v>
      </c>
      <c r="BC143" s="118" t="s">
        <v>71</v>
      </c>
      <c r="BD143" s="118" t="s">
        <v>71</v>
      </c>
      <c r="BE143" s="118" t="s">
        <v>71</v>
      </c>
      <c r="BF143" s="118" t="s">
        <v>71</v>
      </c>
      <c r="BG143" s="118" t="s">
        <v>71</v>
      </c>
      <c r="BH143" s="118" t="s">
        <v>71</v>
      </c>
      <c r="BI143" s="118" t="s">
        <v>71</v>
      </c>
      <c r="BJ143" s="118" t="s">
        <v>71</v>
      </c>
      <c r="BK143" s="118" t="s">
        <v>71</v>
      </c>
      <c r="BL143" s="118" t="s">
        <v>71</v>
      </c>
      <c r="BM143" s="118" t="s">
        <v>71</v>
      </c>
      <c r="BN143" s="118" t="s">
        <v>71</v>
      </c>
      <c r="BP143" s="213" t="str">
        <f t="shared" ref="BP143:BP206" si="29">IF(M143="xxx","xxx",MIN(M143:BN143))</f>
        <v>xxx</v>
      </c>
      <c r="BQ143" s="213" t="str">
        <f t="shared" ref="BQ143:BQ206" si="30">IF(M143="xxx","xxx",AVERAGE(M143:BN143))</f>
        <v>xxx</v>
      </c>
      <c r="BR143" s="213" t="str">
        <f t="shared" ref="BR143:BR206" si="31">IF(M143="xxx","xxx",MAX(M143:BN143))</f>
        <v>xxx</v>
      </c>
      <c r="BS143" s="207" t="str">
        <f t="shared" ref="BS143:BS206" si="32">IF(BP143="xxx","",IF(AND(BP143=BQ143,BQ143=BR143),"Repetidos",""))</f>
        <v/>
      </c>
    </row>
    <row r="144" spans="1:71" ht="14.25" thickTop="1" thickBot="1" x14ac:dyDescent="0.25">
      <c r="B144" s="15" t="s">
        <v>38</v>
      </c>
      <c r="C144" s="16" t="s">
        <v>37</v>
      </c>
      <c r="D144" s="27"/>
      <c r="E144" s="27"/>
      <c r="F144" s="71"/>
      <c r="G144" s="71"/>
      <c r="H144" s="71"/>
      <c r="I144" s="54">
        <v>144</v>
      </c>
      <c r="J144" s="59" t="str">
        <f>HLOOKUP($J$1,$L$1:BN144,I144)</f>
        <v>xxx</v>
      </c>
      <c r="K144" s="59" t="str">
        <f>HLOOKUP($K$1,$L$1:BN144,I144)</f>
        <v>xxx</v>
      </c>
      <c r="L144" s="42"/>
      <c r="M144" s="131" t="s">
        <v>71</v>
      </c>
      <c r="N144" s="118" t="s">
        <v>71</v>
      </c>
      <c r="O144" s="118" t="s">
        <v>71</v>
      </c>
      <c r="P144" s="118" t="s">
        <v>71</v>
      </c>
      <c r="Q144" s="118" t="s">
        <v>71</v>
      </c>
      <c r="R144" s="118" t="s">
        <v>71</v>
      </c>
      <c r="S144" s="118" t="s">
        <v>71</v>
      </c>
      <c r="T144" s="118" t="s">
        <v>71</v>
      </c>
      <c r="U144" s="118" t="s">
        <v>71</v>
      </c>
      <c r="V144" s="118" t="s">
        <v>71</v>
      </c>
      <c r="W144" s="162" t="s">
        <v>71</v>
      </c>
      <c r="X144" s="162" t="s">
        <v>71</v>
      </c>
      <c r="Y144" s="162" t="s">
        <v>71</v>
      </c>
      <c r="Z144" s="162" t="s">
        <v>71</v>
      </c>
      <c r="AA144" s="162" t="s">
        <v>71</v>
      </c>
      <c r="AB144" s="118" t="s">
        <v>71</v>
      </c>
      <c r="AC144" s="118" t="s">
        <v>71</v>
      </c>
      <c r="AD144" s="118" t="s">
        <v>71</v>
      </c>
      <c r="AE144" s="118" t="s">
        <v>71</v>
      </c>
      <c r="AF144" s="118" t="s">
        <v>71</v>
      </c>
      <c r="AG144" s="118" t="s">
        <v>71</v>
      </c>
      <c r="AH144" s="118" t="s">
        <v>71</v>
      </c>
      <c r="AI144" s="118" t="s">
        <v>71</v>
      </c>
      <c r="AJ144" s="118" t="s">
        <v>71</v>
      </c>
      <c r="AK144" s="118" t="s">
        <v>71</v>
      </c>
      <c r="AL144" s="118" t="s">
        <v>71</v>
      </c>
      <c r="AM144" s="118" t="s">
        <v>71</v>
      </c>
      <c r="AN144" s="118" t="s">
        <v>71</v>
      </c>
      <c r="AO144" s="118" t="s">
        <v>71</v>
      </c>
      <c r="AP144" s="118" t="s">
        <v>71</v>
      </c>
      <c r="AQ144" s="118" t="s">
        <v>71</v>
      </c>
      <c r="AR144" s="118" t="s">
        <v>71</v>
      </c>
      <c r="AS144" s="118" t="s">
        <v>71</v>
      </c>
      <c r="AT144" s="118" t="s">
        <v>71</v>
      </c>
      <c r="AU144" s="118" t="s">
        <v>71</v>
      </c>
      <c r="AV144" s="118" t="s">
        <v>71</v>
      </c>
      <c r="AW144" s="118" t="s">
        <v>71</v>
      </c>
      <c r="AX144" s="118" t="s">
        <v>71</v>
      </c>
      <c r="AY144" s="118" t="s">
        <v>71</v>
      </c>
      <c r="AZ144" s="118" t="s">
        <v>71</v>
      </c>
      <c r="BA144" s="118" t="s">
        <v>71</v>
      </c>
      <c r="BB144" s="118" t="s">
        <v>71</v>
      </c>
      <c r="BC144" s="118" t="s">
        <v>71</v>
      </c>
      <c r="BD144" s="118" t="s">
        <v>71</v>
      </c>
      <c r="BE144" s="118" t="s">
        <v>71</v>
      </c>
      <c r="BF144" s="118" t="s">
        <v>71</v>
      </c>
      <c r="BG144" s="118" t="s">
        <v>71</v>
      </c>
      <c r="BH144" s="118" t="s">
        <v>71</v>
      </c>
      <c r="BI144" s="118" t="s">
        <v>71</v>
      </c>
      <c r="BJ144" s="118" t="s">
        <v>71</v>
      </c>
      <c r="BK144" s="118" t="s">
        <v>71</v>
      </c>
      <c r="BL144" s="118" t="s">
        <v>71</v>
      </c>
      <c r="BM144" s="118" t="s">
        <v>71</v>
      </c>
      <c r="BN144" s="118" t="s">
        <v>71</v>
      </c>
      <c r="BP144" s="213" t="str">
        <f t="shared" si="29"/>
        <v>xxx</v>
      </c>
      <c r="BQ144" s="213" t="str">
        <f t="shared" si="30"/>
        <v>xxx</v>
      </c>
      <c r="BR144" s="213" t="str">
        <f t="shared" si="31"/>
        <v>xxx</v>
      </c>
      <c r="BS144" s="207" t="str">
        <f t="shared" si="32"/>
        <v/>
      </c>
    </row>
    <row r="145" spans="1:71" ht="14.25" thickTop="1" thickBot="1" x14ac:dyDescent="0.25">
      <c r="B145" s="15" t="s">
        <v>78</v>
      </c>
      <c r="C145" s="16" t="s">
        <v>37</v>
      </c>
      <c r="D145" s="27"/>
      <c r="E145" s="27"/>
      <c r="F145" s="71"/>
      <c r="G145" s="71"/>
      <c r="H145" s="71"/>
      <c r="I145" s="54">
        <v>145</v>
      </c>
      <c r="J145" s="59" t="str">
        <f>HLOOKUP($J$1,$L$1:BN145,I145)</f>
        <v>xxx</v>
      </c>
      <c r="K145" s="59" t="str">
        <f>HLOOKUP($K$1,$L$1:BN145,I145)</f>
        <v>xxx</v>
      </c>
      <c r="L145" s="42"/>
      <c r="M145" s="131" t="s">
        <v>71</v>
      </c>
      <c r="N145" s="118" t="s">
        <v>71</v>
      </c>
      <c r="O145" s="118" t="s">
        <v>71</v>
      </c>
      <c r="P145" s="118" t="s">
        <v>71</v>
      </c>
      <c r="Q145" s="118" t="s">
        <v>71</v>
      </c>
      <c r="R145" s="118" t="s">
        <v>71</v>
      </c>
      <c r="S145" s="118" t="s">
        <v>71</v>
      </c>
      <c r="T145" s="118" t="s">
        <v>71</v>
      </c>
      <c r="U145" s="118" t="s">
        <v>71</v>
      </c>
      <c r="V145" s="118" t="s">
        <v>71</v>
      </c>
      <c r="W145" s="162" t="s">
        <v>71</v>
      </c>
      <c r="X145" s="162" t="s">
        <v>71</v>
      </c>
      <c r="Y145" s="162" t="s">
        <v>71</v>
      </c>
      <c r="Z145" s="162" t="s">
        <v>71</v>
      </c>
      <c r="AA145" s="162" t="s">
        <v>71</v>
      </c>
      <c r="AB145" s="118" t="s">
        <v>71</v>
      </c>
      <c r="AC145" s="118" t="s">
        <v>71</v>
      </c>
      <c r="AD145" s="118" t="s">
        <v>71</v>
      </c>
      <c r="AE145" s="118" t="s">
        <v>71</v>
      </c>
      <c r="AF145" s="118" t="s">
        <v>71</v>
      </c>
      <c r="AG145" s="118" t="s">
        <v>71</v>
      </c>
      <c r="AH145" s="118" t="s">
        <v>71</v>
      </c>
      <c r="AI145" s="118" t="s">
        <v>71</v>
      </c>
      <c r="AJ145" s="118" t="s">
        <v>71</v>
      </c>
      <c r="AK145" s="118" t="s">
        <v>71</v>
      </c>
      <c r="AL145" s="118" t="s">
        <v>71</v>
      </c>
      <c r="AM145" s="118" t="s">
        <v>71</v>
      </c>
      <c r="AN145" s="118" t="s">
        <v>71</v>
      </c>
      <c r="AO145" s="118" t="s">
        <v>71</v>
      </c>
      <c r="AP145" s="118" t="s">
        <v>71</v>
      </c>
      <c r="AQ145" s="118" t="s">
        <v>71</v>
      </c>
      <c r="AR145" s="118" t="s">
        <v>71</v>
      </c>
      <c r="AS145" s="118" t="s">
        <v>71</v>
      </c>
      <c r="AT145" s="118" t="s">
        <v>71</v>
      </c>
      <c r="AU145" s="118" t="s">
        <v>71</v>
      </c>
      <c r="AV145" s="118" t="s">
        <v>71</v>
      </c>
      <c r="AW145" s="118" t="s">
        <v>71</v>
      </c>
      <c r="AX145" s="118" t="s">
        <v>71</v>
      </c>
      <c r="AY145" s="118" t="s">
        <v>71</v>
      </c>
      <c r="AZ145" s="118" t="s">
        <v>71</v>
      </c>
      <c r="BA145" s="118" t="s">
        <v>71</v>
      </c>
      <c r="BB145" s="118" t="s">
        <v>71</v>
      </c>
      <c r="BC145" s="118" t="s">
        <v>71</v>
      </c>
      <c r="BD145" s="118" t="s">
        <v>71</v>
      </c>
      <c r="BE145" s="118" t="s">
        <v>71</v>
      </c>
      <c r="BF145" s="118" t="s">
        <v>71</v>
      </c>
      <c r="BG145" s="118" t="s">
        <v>71</v>
      </c>
      <c r="BH145" s="118" t="s">
        <v>71</v>
      </c>
      <c r="BI145" s="118" t="s">
        <v>71</v>
      </c>
      <c r="BJ145" s="118" t="s">
        <v>71</v>
      </c>
      <c r="BK145" s="118" t="s">
        <v>71</v>
      </c>
      <c r="BL145" s="118" t="s">
        <v>71</v>
      </c>
      <c r="BM145" s="118" t="s">
        <v>71</v>
      </c>
      <c r="BN145" s="118" t="s">
        <v>71</v>
      </c>
      <c r="BP145" s="213" t="str">
        <f t="shared" si="29"/>
        <v>xxx</v>
      </c>
      <c r="BQ145" s="213" t="str">
        <f t="shared" si="30"/>
        <v>xxx</v>
      </c>
      <c r="BR145" s="213" t="str">
        <f t="shared" si="31"/>
        <v>xxx</v>
      </c>
      <c r="BS145" s="207" t="str">
        <f t="shared" si="32"/>
        <v/>
      </c>
    </row>
    <row r="146" spans="1:71" ht="14.25" thickTop="1" thickBot="1" x14ac:dyDescent="0.25">
      <c r="B146" s="15" t="s">
        <v>88</v>
      </c>
      <c r="C146" s="16" t="s">
        <v>37</v>
      </c>
      <c r="D146" s="27"/>
      <c r="E146" s="27"/>
      <c r="F146" s="71"/>
      <c r="G146" s="71"/>
      <c r="H146" s="71"/>
      <c r="I146" s="54">
        <v>146</v>
      </c>
      <c r="J146" s="59" t="str">
        <f>HLOOKUP($J$1,$L$1:BN146,I146)</f>
        <v>xxx</v>
      </c>
      <c r="K146" s="59" t="str">
        <f>HLOOKUP($K$1,$L$1:BN146,I146)</f>
        <v>xxx</v>
      </c>
      <c r="L146" s="42"/>
      <c r="M146" s="131" t="s">
        <v>71</v>
      </c>
      <c r="N146" s="118" t="s">
        <v>71</v>
      </c>
      <c r="O146" s="118" t="s">
        <v>71</v>
      </c>
      <c r="P146" s="118" t="s">
        <v>71</v>
      </c>
      <c r="Q146" s="118" t="s">
        <v>71</v>
      </c>
      <c r="R146" s="118" t="s">
        <v>71</v>
      </c>
      <c r="S146" s="118" t="s">
        <v>71</v>
      </c>
      <c r="T146" s="118" t="s">
        <v>71</v>
      </c>
      <c r="U146" s="118" t="s">
        <v>71</v>
      </c>
      <c r="V146" s="118" t="s">
        <v>71</v>
      </c>
      <c r="W146" s="162" t="s">
        <v>71</v>
      </c>
      <c r="X146" s="162" t="s">
        <v>71</v>
      </c>
      <c r="Y146" s="162" t="s">
        <v>71</v>
      </c>
      <c r="Z146" s="162" t="s">
        <v>71</v>
      </c>
      <c r="AA146" s="162" t="s">
        <v>71</v>
      </c>
      <c r="AB146" s="118" t="s">
        <v>71</v>
      </c>
      <c r="AC146" s="118" t="s">
        <v>71</v>
      </c>
      <c r="AD146" s="118" t="s">
        <v>71</v>
      </c>
      <c r="AE146" s="118" t="s">
        <v>71</v>
      </c>
      <c r="AF146" s="118" t="s">
        <v>71</v>
      </c>
      <c r="AG146" s="118" t="s">
        <v>71</v>
      </c>
      <c r="AH146" s="118" t="s">
        <v>71</v>
      </c>
      <c r="AI146" s="118" t="s">
        <v>71</v>
      </c>
      <c r="AJ146" s="118" t="s">
        <v>71</v>
      </c>
      <c r="AK146" s="118" t="s">
        <v>71</v>
      </c>
      <c r="AL146" s="118" t="s">
        <v>71</v>
      </c>
      <c r="AM146" s="118" t="s">
        <v>71</v>
      </c>
      <c r="AN146" s="118" t="s">
        <v>71</v>
      </c>
      <c r="AO146" s="118" t="s">
        <v>71</v>
      </c>
      <c r="AP146" s="118" t="s">
        <v>71</v>
      </c>
      <c r="AQ146" s="118" t="s">
        <v>71</v>
      </c>
      <c r="AR146" s="118" t="s">
        <v>71</v>
      </c>
      <c r="AS146" s="118" t="s">
        <v>71</v>
      </c>
      <c r="AT146" s="118" t="s">
        <v>71</v>
      </c>
      <c r="AU146" s="118" t="s">
        <v>71</v>
      </c>
      <c r="AV146" s="118" t="s">
        <v>71</v>
      </c>
      <c r="AW146" s="118" t="s">
        <v>71</v>
      </c>
      <c r="AX146" s="118" t="s">
        <v>71</v>
      </c>
      <c r="AY146" s="118" t="s">
        <v>71</v>
      </c>
      <c r="AZ146" s="118" t="s">
        <v>71</v>
      </c>
      <c r="BA146" s="118" t="s">
        <v>71</v>
      </c>
      <c r="BB146" s="118" t="s">
        <v>71</v>
      </c>
      <c r="BC146" s="118" t="s">
        <v>71</v>
      </c>
      <c r="BD146" s="118" t="s">
        <v>71</v>
      </c>
      <c r="BE146" s="118" t="s">
        <v>71</v>
      </c>
      <c r="BF146" s="118" t="s">
        <v>71</v>
      </c>
      <c r="BG146" s="118" t="s">
        <v>71</v>
      </c>
      <c r="BH146" s="118" t="s">
        <v>71</v>
      </c>
      <c r="BI146" s="118" t="s">
        <v>71</v>
      </c>
      <c r="BJ146" s="118" t="s">
        <v>71</v>
      </c>
      <c r="BK146" s="118" t="s">
        <v>71</v>
      </c>
      <c r="BL146" s="118" t="s">
        <v>71</v>
      </c>
      <c r="BM146" s="118" t="s">
        <v>71</v>
      </c>
      <c r="BN146" s="118" t="s">
        <v>71</v>
      </c>
      <c r="BP146" s="213" t="str">
        <f t="shared" si="29"/>
        <v>xxx</v>
      </c>
      <c r="BQ146" s="213" t="str">
        <f t="shared" si="30"/>
        <v>xxx</v>
      </c>
      <c r="BR146" s="213" t="str">
        <f t="shared" si="31"/>
        <v>xxx</v>
      </c>
      <c r="BS146" s="207" t="str">
        <f t="shared" si="32"/>
        <v/>
      </c>
    </row>
    <row r="147" spans="1:71" ht="14.25" thickTop="1" thickBot="1" x14ac:dyDescent="0.25">
      <c r="B147" s="15" t="s">
        <v>89</v>
      </c>
      <c r="C147" s="16" t="s">
        <v>37</v>
      </c>
      <c r="D147" s="27"/>
      <c r="E147" s="27"/>
      <c r="F147" s="71"/>
      <c r="G147" s="71"/>
      <c r="H147" s="71"/>
      <c r="I147" s="54">
        <v>147</v>
      </c>
      <c r="J147" s="59" t="str">
        <f>HLOOKUP($J$1,$L$1:BN147,I147)</f>
        <v>xxx</v>
      </c>
      <c r="K147" s="59" t="str">
        <f>HLOOKUP($K$1,$L$1:BN147,I147)</f>
        <v>xxx</v>
      </c>
      <c r="L147" s="42"/>
      <c r="M147" s="131" t="s">
        <v>71</v>
      </c>
      <c r="N147" s="118" t="s">
        <v>71</v>
      </c>
      <c r="O147" s="118" t="s">
        <v>71</v>
      </c>
      <c r="P147" s="118" t="s">
        <v>71</v>
      </c>
      <c r="Q147" s="118" t="s">
        <v>71</v>
      </c>
      <c r="R147" s="118" t="s">
        <v>71</v>
      </c>
      <c r="S147" s="118" t="s">
        <v>71</v>
      </c>
      <c r="T147" s="118" t="s">
        <v>71</v>
      </c>
      <c r="U147" s="118" t="s">
        <v>71</v>
      </c>
      <c r="V147" s="118" t="s">
        <v>71</v>
      </c>
      <c r="W147" s="162" t="s">
        <v>71</v>
      </c>
      <c r="X147" s="162" t="s">
        <v>71</v>
      </c>
      <c r="Y147" s="162" t="s">
        <v>71</v>
      </c>
      <c r="Z147" s="162" t="s">
        <v>71</v>
      </c>
      <c r="AA147" s="162" t="s">
        <v>71</v>
      </c>
      <c r="AB147" s="118" t="s">
        <v>71</v>
      </c>
      <c r="AC147" s="118" t="s">
        <v>71</v>
      </c>
      <c r="AD147" s="118" t="s">
        <v>71</v>
      </c>
      <c r="AE147" s="118" t="s">
        <v>71</v>
      </c>
      <c r="AF147" s="118" t="s">
        <v>71</v>
      </c>
      <c r="AG147" s="118" t="s">
        <v>71</v>
      </c>
      <c r="AH147" s="118" t="s">
        <v>71</v>
      </c>
      <c r="AI147" s="118" t="s">
        <v>71</v>
      </c>
      <c r="AJ147" s="118" t="s">
        <v>71</v>
      </c>
      <c r="AK147" s="118" t="s">
        <v>71</v>
      </c>
      <c r="AL147" s="118" t="s">
        <v>71</v>
      </c>
      <c r="AM147" s="118" t="s">
        <v>71</v>
      </c>
      <c r="AN147" s="118" t="s">
        <v>71</v>
      </c>
      <c r="AO147" s="118" t="s">
        <v>71</v>
      </c>
      <c r="AP147" s="118" t="s">
        <v>71</v>
      </c>
      <c r="AQ147" s="118" t="s">
        <v>71</v>
      </c>
      <c r="AR147" s="118" t="s">
        <v>71</v>
      </c>
      <c r="AS147" s="118" t="s">
        <v>71</v>
      </c>
      <c r="AT147" s="118" t="s">
        <v>71</v>
      </c>
      <c r="AU147" s="118" t="s">
        <v>71</v>
      </c>
      <c r="AV147" s="118" t="s">
        <v>71</v>
      </c>
      <c r="AW147" s="118" t="s">
        <v>71</v>
      </c>
      <c r="AX147" s="118" t="s">
        <v>71</v>
      </c>
      <c r="AY147" s="118" t="s">
        <v>71</v>
      </c>
      <c r="AZ147" s="118" t="s">
        <v>71</v>
      </c>
      <c r="BA147" s="118" t="s">
        <v>71</v>
      </c>
      <c r="BB147" s="118" t="s">
        <v>71</v>
      </c>
      <c r="BC147" s="118" t="s">
        <v>71</v>
      </c>
      <c r="BD147" s="118" t="s">
        <v>71</v>
      </c>
      <c r="BE147" s="118" t="s">
        <v>71</v>
      </c>
      <c r="BF147" s="118" t="s">
        <v>71</v>
      </c>
      <c r="BG147" s="118" t="s">
        <v>71</v>
      </c>
      <c r="BH147" s="118" t="s">
        <v>71</v>
      </c>
      <c r="BI147" s="118" t="s">
        <v>71</v>
      </c>
      <c r="BJ147" s="118" t="s">
        <v>71</v>
      </c>
      <c r="BK147" s="118" t="s">
        <v>71</v>
      </c>
      <c r="BL147" s="118" t="s">
        <v>71</v>
      </c>
      <c r="BM147" s="118" t="s">
        <v>71</v>
      </c>
      <c r="BN147" s="118" t="s">
        <v>71</v>
      </c>
      <c r="BP147" s="213" t="str">
        <f t="shared" si="29"/>
        <v>xxx</v>
      </c>
      <c r="BQ147" s="213" t="str">
        <f t="shared" si="30"/>
        <v>xxx</v>
      </c>
      <c r="BR147" s="213" t="str">
        <f t="shared" si="31"/>
        <v>xxx</v>
      </c>
      <c r="BS147" s="207" t="str">
        <f t="shared" si="32"/>
        <v/>
      </c>
    </row>
    <row r="148" spans="1:71" ht="14.25" thickTop="1" thickBot="1" x14ac:dyDescent="0.25">
      <c r="B148" s="15" t="s">
        <v>39</v>
      </c>
      <c r="C148" s="16" t="s">
        <v>22</v>
      </c>
      <c r="D148" s="27"/>
      <c r="E148" s="27"/>
      <c r="F148" s="71"/>
      <c r="G148" s="71"/>
      <c r="H148" s="71"/>
      <c r="I148" s="54">
        <v>148</v>
      </c>
      <c r="J148" s="59">
        <f>HLOOKUP($J$1,$L$1:BN148,I148)</f>
        <v>62.25</v>
      </c>
      <c r="K148" s="59">
        <f>HLOOKUP($K$1,$L$1:BN148,I148)</f>
        <v>63</v>
      </c>
      <c r="L148" s="42"/>
      <c r="M148" s="119">
        <v>60</v>
      </c>
      <c r="N148" s="119">
        <v>58.5</v>
      </c>
      <c r="O148" s="119">
        <v>58.5</v>
      </c>
      <c r="P148" s="119">
        <v>58.5</v>
      </c>
      <c r="Q148" s="119">
        <v>55.5</v>
      </c>
      <c r="R148" s="119">
        <v>51.75</v>
      </c>
      <c r="S148" s="119">
        <v>54</v>
      </c>
      <c r="T148" s="119">
        <v>60</v>
      </c>
      <c r="U148" s="119">
        <v>60</v>
      </c>
      <c r="V148" s="119">
        <v>60</v>
      </c>
      <c r="W148" s="119">
        <v>60</v>
      </c>
      <c r="X148" s="154">
        <v>60</v>
      </c>
      <c r="Y148" s="154">
        <v>64.5</v>
      </c>
      <c r="Z148" s="154">
        <v>64.5</v>
      </c>
      <c r="AA148" s="154">
        <v>64.5</v>
      </c>
      <c r="AB148" s="119">
        <v>62.25</v>
      </c>
      <c r="AC148" s="119">
        <v>63</v>
      </c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  <c r="BE148" s="119"/>
      <c r="BF148" s="119"/>
      <c r="BG148" s="119"/>
      <c r="BH148" s="119"/>
      <c r="BI148" s="119"/>
      <c r="BJ148" s="119"/>
      <c r="BK148" s="119"/>
      <c r="BL148" s="119"/>
      <c r="BM148" s="119"/>
      <c r="BN148" s="119"/>
      <c r="BP148" s="208">
        <f t="shared" si="29"/>
        <v>51.75</v>
      </c>
      <c r="BQ148" s="208">
        <f t="shared" si="30"/>
        <v>59.735294117647058</v>
      </c>
      <c r="BR148" s="208">
        <f t="shared" si="31"/>
        <v>64.5</v>
      </c>
      <c r="BS148" s="207" t="str">
        <f t="shared" si="32"/>
        <v/>
      </c>
    </row>
    <row r="149" spans="1:71" ht="14.25" thickTop="1" thickBot="1" x14ac:dyDescent="0.25">
      <c r="B149" s="15" t="s">
        <v>40</v>
      </c>
      <c r="C149" s="16" t="s">
        <v>22</v>
      </c>
      <c r="D149" s="27"/>
      <c r="E149" s="27"/>
      <c r="F149" s="71"/>
      <c r="G149" s="71"/>
      <c r="H149" s="71"/>
      <c r="I149" s="54">
        <v>149</v>
      </c>
      <c r="J149" s="59" t="str">
        <f>HLOOKUP($J$1,$L$1:BN149,I149)</f>
        <v>SC</v>
      </c>
      <c r="K149" s="59" t="str">
        <f>HLOOKUP($K$1,$L$1:BN149,I149)</f>
        <v>SC</v>
      </c>
      <c r="L149" s="42"/>
      <c r="M149" s="119" t="s">
        <v>120</v>
      </c>
      <c r="N149" s="119" t="s">
        <v>120</v>
      </c>
      <c r="O149" s="119" t="s">
        <v>120</v>
      </c>
      <c r="P149" s="119" t="s">
        <v>120</v>
      </c>
      <c r="Q149" s="119" t="s">
        <v>120</v>
      </c>
      <c r="R149" s="119" t="s">
        <v>120</v>
      </c>
      <c r="S149" s="119" t="s">
        <v>120</v>
      </c>
      <c r="T149" s="119" t="s">
        <v>120</v>
      </c>
      <c r="U149" s="119" t="s">
        <v>120</v>
      </c>
      <c r="V149" s="119" t="s">
        <v>120</v>
      </c>
      <c r="W149" s="119" t="s">
        <v>120</v>
      </c>
      <c r="X149" s="154" t="s">
        <v>120</v>
      </c>
      <c r="Y149" s="154">
        <v>60</v>
      </c>
      <c r="Z149" s="154" t="s">
        <v>120</v>
      </c>
      <c r="AA149" s="154" t="s">
        <v>120</v>
      </c>
      <c r="AB149" s="119" t="s">
        <v>120</v>
      </c>
      <c r="AC149" s="119" t="s">
        <v>120</v>
      </c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19"/>
      <c r="BE149" s="119"/>
      <c r="BF149" s="119"/>
      <c r="BG149" s="119"/>
      <c r="BH149" s="119"/>
      <c r="BI149" s="119"/>
      <c r="BJ149" s="119"/>
      <c r="BK149" s="119"/>
      <c r="BL149" s="119"/>
      <c r="BM149" s="119"/>
      <c r="BN149" s="119"/>
      <c r="BP149" s="208">
        <f t="shared" si="29"/>
        <v>60</v>
      </c>
      <c r="BQ149" s="208">
        <f t="shared" si="30"/>
        <v>60</v>
      </c>
      <c r="BR149" s="208">
        <f t="shared" si="31"/>
        <v>60</v>
      </c>
      <c r="BS149" s="207" t="str">
        <f t="shared" si="32"/>
        <v>Repetidos</v>
      </c>
    </row>
    <row r="150" spans="1:71" ht="14.25" thickTop="1" thickBot="1" x14ac:dyDescent="0.25">
      <c r="B150" s="15" t="s">
        <v>41</v>
      </c>
      <c r="C150" s="16" t="s">
        <v>42</v>
      </c>
      <c r="D150" s="27"/>
      <c r="E150" s="27"/>
      <c r="F150" s="71"/>
      <c r="G150" s="71"/>
      <c r="H150" s="71"/>
      <c r="I150" s="54">
        <v>150</v>
      </c>
      <c r="J150" s="59">
        <f>HLOOKUP($J$1,$L$1:BN150,I150)</f>
        <v>10.41</v>
      </c>
      <c r="K150" s="59">
        <f>HLOOKUP($K$1,$L$1:BN150,I150)</f>
        <v>9.16</v>
      </c>
      <c r="L150" s="42"/>
      <c r="M150" s="119">
        <v>8.33</v>
      </c>
      <c r="N150" s="119">
        <v>8.33</v>
      </c>
      <c r="O150" s="119">
        <v>8.33</v>
      </c>
      <c r="P150" s="119">
        <v>9.58</v>
      </c>
      <c r="Q150" s="119">
        <v>9.58</v>
      </c>
      <c r="R150" s="119">
        <v>9.58</v>
      </c>
      <c r="S150" s="119">
        <v>10.41</v>
      </c>
      <c r="T150" s="119">
        <v>9.58</v>
      </c>
      <c r="U150" s="119">
        <v>9.58</v>
      </c>
      <c r="V150" s="119">
        <v>9.58</v>
      </c>
      <c r="W150" s="163">
        <v>9.58</v>
      </c>
      <c r="X150" s="155">
        <v>9.58</v>
      </c>
      <c r="Y150" s="155">
        <v>8</v>
      </c>
      <c r="Z150" s="155">
        <v>10</v>
      </c>
      <c r="AA150" s="155">
        <v>10.41</v>
      </c>
      <c r="AB150" s="163">
        <v>10.41</v>
      </c>
      <c r="AC150" s="119">
        <v>9.16</v>
      </c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119"/>
      <c r="BP150" s="208">
        <f t="shared" si="29"/>
        <v>8</v>
      </c>
      <c r="BQ150" s="208">
        <f t="shared" si="30"/>
        <v>9.4129411764705875</v>
      </c>
      <c r="BR150" s="208">
        <f t="shared" si="31"/>
        <v>10.41</v>
      </c>
      <c r="BS150" s="207" t="str">
        <f t="shared" si="32"/>
        <v/>
      </c>
    </row>
    <row r="151" spans="1:71" ht="14.25" thickTop="1" thickBot="1" x14ac:dyDescent="0.25">
      <c r="A151" s="216" t="s">
        <v>57</v>
      </c>
      <c r="B151" s="20" t="s">
        <v>47</v>
      </c>
      <c r="C151" s="6"/>
      <c r="D151" s="56"/>
      <c r="E151" s="58"/>
      <c r="F151" s="69"/>
      <c r="G151" s="69"/>
      <c r="H151" s="69"/>
      <c r="I151" s="57"/>
      <c r="J151" s="121"/>
      <c r="K151" s="121"/>
      <c r="L151" s="44"/>
      <c r="M151" s="227"/>
      <c r="N151" s="127" t="str">
        <f>IF(SUM(M152:N159)=0,"",IF(AND(M152=N152,M153=N153,M154=N154,M155=N155,M156=N156,M157=N157,M158=N158,M159=N159),"Repetido",""))</f>
        <v>Repetido</v>
      </c>
      <c r="O151" s="127" t="str">
        <f t="shared" ref="O151:BL151" si="33">IF(SUM(N152:O159)=0,"",IF(AND(N152=O152,N153=O153,N154=O154,N155=O155,N156=O156,N157=O157,N158=O158,N159=O159),"Repetido",""))</f>
        <v>Repetido</v>
      </c>
      <c r="P151" s="127" t="str">
        <f t="shared" si="33"/>
        <v>Repetido</v>
      </c>
      <c r="Q151" s="127" t="str">
        <f t="shared" si="33"/>
        <v/>
      </c>
      <c r="R151" s="127" t="str">
        <f t="shared" si="33"/>
        <v/>
      </c>
      <c r="S151" s="127" t="str">
        <f t="shared" si="33"/>
        <v/>
      </c>
      <c r="T151" s="127" t="str">
        <f t="shared" si="33"/>
        <v/>
      </c>
      <c r="U151" s="127" t="str">
        <f t="shared" si="33"/>
        <v/>
      </c>
      <c r="V151" s="127" t="str">
        <f t="shared" si="33"/>
        <v>Repetido</v>
      </c>
      <c r="W151" s="127" t="str">
        <f t="shared" si="33"/>
        <v/>
      </c>
      <c r="X151" s="127" t="str">
        <f t="shared" si="33"/>
        <v/>
      </c>
      <c r="Y151" s="127" t="str">
        <f t="shared" si="33"/>
        <v/>
      </c>
      <c r="Z151" s="127" t="str">
        <f t="shared" si="33"/>
        <v/>
      </c>
      <c r="AA151" s="127" t="str">
        <f t="shared" si="33"/>
        <v/>
      </c>
      <c r="AB151" s="127" t="str">
        <f t="shared" si="33"/>
        <v/>
      </c>
      <c r="AC151" s="127" t="str">
        <f t="shared" si="33"/>
        <v/>
      </c>
      <c r="AD151" s="127" t="str">
        <f t="shared" si="33"/>
        <v/>
      </c>
      <c r="AE151" s="127" t="str">
        <f t="shared" si="33"/>
        <v/>
      </c>
      <c r="AF151" s="127" t="str">
        <f t="shared" si="33"/>
        <v/>
      </c>
      <c r="AG151" s="127" t="str">
        <f t="shared" si="33"/>
        <v/>
      </c>
      <c r="AH151" s="127" t="str">
        <f t="shared" si="33"/>
        <v/>
      </c>
      <c r="AI151" s="127" t="str">
        <f t="shared" si="33"/>
        <v/>
      </c>
      <c r="AJ151" s="127" t="str">
        <f t="shared" si="33"/>
        <v/>
      </c>
      <c r="AK151" s="127" t="str">
        <f t="shared" si="33"/>
        <v/>
      </c>
      <c r="AL151" s="127" t="str">
        <f t="shared" si="33"/>
        <v/>
      </c>
      <c r="AM151" s="127" t="str">
        <f t="shared" si="33"/>
        <v/>
      </c>
      <c r="AN151" s="127" t="str">
        <f t="shared" si="33"/>
        <v/>
      </c>
      <c r="AO151" s="127" t="str">
        <f t="shared" si="33"/>
        <v/>
      </c>
      <c r="AP151" s="127" t="str">
        <f t="shared" si="33"/>
        <v/>
      </c>
      <c r="AQ151" s="127" t="str">
        <f t="shared" si="33"/>
        <v/>
      </c>
      <c r="AR151" s="127" t="str">
        <f t="shared" si="33"/>
        <v/>
      </c>
      <c r="AS151" s="127" t="str">
        <f t="shared" si="33"/>
        <v/>
      </c>
      <c r="AT151" s="127" t="str">
        <f t="shared" si="33"/>
        <v/>
      </c>
      <c r="AU151" s="127" t="str">
        <f t="shared" si="33"/>
        <v/>
      </c>
      <c r="AV151" s="127" t="str">
        <f t="shared" si="33"/>
        <v/>
      </c>
      <c r="AW151" s="127" t="str">
        <f t="shared" si="33"/>
        <v/>
      </c>
      <c r="AX151" s="127" t="str">
        <f t="shared" si="33"/>
        <v/>
      </c>
      <c r="AY151" s="127" t="str">
        <f t="shared" si="33"/>
        <v/>
      </c>
      <c r="AZ151" s="127" t="str">
        <f t="shared" si="33"/>
        <v/>
      </c>
      <c r="BA151" s="127" t="str">
        <f t="shared" si="33"/>
        <v/>
      </c>
      <c r="BB151" s="127" t="str">
        <f t="shared" si="33"/>
        <v/>
      </c>
      <c r="BC151" s="127" t="str">
        <f t="shared" si="33"/>
        <v/>
      </c>
      <c r="BD151" s="127" t="str">
        <f t="shared" si="33"/>
        <v/>
      </c>
      <c r="BE151" s="127" t="str">
        <f t="shared" si="33"/>
        <v/>
      </c>
      <c r="BF151" s="127" t="str">
        <f t="shared" si="33"/>
        <v/>
      </c>
      <c r="BG151" s="127" t="str">
        <f t="shared" si="33"/>
        <v/>
      </c>
      <c r="BH151" s="127" t="str">
        <f t="shared" si="33"/>
        <v/>
      </c>
      <c r="BI151" s="127" t="str">
        <f t="shared" si="33"/>
        <v/>
      </c>
      <c r="BJ151" s="127" t="str">
        <f t="shared" si="33"/>
        <v/>
      </c>
      <c r="BK151" s="127" t="str">
        <f t="shared" si="33"/>
        <v/>
      </c>
      <c r="BL151" s="127" t="str">
        <f t="shared" si="33"/>
        <v/>
      </c>
      <c r="BM151" s="127" t="str">
        <f>IF(SUM(BL152:BM159)=0,"",IF(AND(BL152=BM152,BL153=BM153,BL154=BM154,BL155=BM155,BL156=BM156,BL157=BM157,BL158=BM158,BL159=BM159),"Repetido",""))</f>
        <v/>
      </c>
      <c r="BN151" s="127" t="str">
        <f>IF(SUM(BM152:BN159)=0,"",IF(AND(BM152=BN152,BM153=BN153,BM154=BN154,BM155=BN155,BM156=BN156,BM157=BN157,BM158=BN158,BM159=BN159),"Repetido",""))</f>
        <v/>
      </c>
      <c r="BP151" s="211"/>
      <c r="BQ151" s="211"/>
      <c r="BR151" s="211"/>
      <c r="BS151" s="207"/>
    </row>
    <row r="152" spans="1:71" ht="14.25" thickTop="1" thickBot="1" x14ac:dyDescent="0.25">
      <c r="B152" s="9" t="s">
        <v>21</v>
      </c>
      <c r="C152" s="10" t="s">
        <v>22</v>
      </c>
      <c r="D152" s="30"/>
      <c r="E152" s="30"/>
      <c r="F152" s="70"/>
      <c r="G152" s="70"/>
      <c r="H152" s="70"/>
      <c r="I152" s="54">
        <v>152</v>
      </c>
      <c r="J152" s="59" t="str">
        <f>HLOOKUP($J$1,$L$1:BN152,I152)</f>
        <v>xxx</v>
      </c>
      <c r="K152" s="59" t="str">
        <f>HLOOKUP($K$1,$L$1:BN152,I152)</f>
        <v>xxx</v>
      </c>
      <c r="L152" s="38"/>
      <c r="M152" s="131" t="s">
        <v>71</v>
      </c>
      <c r="N152" s="118" t="s">
        <v>71</v>
      </c>
      <c r="O152" s="118" t="s">
        <v>71</v>
      </c>
      <c r="P152" s="118" t="s">
        <v>71</v>
      </c>
      <c r="Q152" s="118" t="s">
        <v>71</v>
      </c>
      <c r="R152" s="118" t="s">
        <v>71</v>
      </c>
      <c r="S152" s="118" t="s">
        <v>71</v>
      </c>
      <c r="T152" s="118" t="s">
        <v>71</v>
      </c>
      <c r="U152" s="118" t="s">
        <v>71</v>
      </c>
      <c r="V152" s="118" t="s">
        <v>71</v>
      </c>
      <c r="W152" s="150" t="s">
        <v>71</v>
      </c>
      <c r="X152" s="150" t="s">
        <v>71</v>
      </c>
      <c r="Y152" s="150" t="s">
        <v>71</v>
      </c>
      <c r="Z152" s="150" t="s">
        <v>71</v>
      </c>
      <c r="AA152" s="150" t="s">
        <v>71</v>
      </c>
      <c r="AB152" s="118" t="s">
        <v>71</v>
      </c>
      <c r="AC152" s="118" t="s">
        <v>71</v>
      </c>
      <c r="AD152" s="118" t="s">
        <v>71</v>
      </c>
      <c r="AE152" s="118" t="s">
        <v>71</v>
      </c>
      <c r="AF152" s="118" t="s">
        <v>71</v>
      </c>
      <c r="AG152" s="118" t="s">
        <v>71</v>
      </c>
      <c r="AH152" s="118" t="s">
        <v>71</v>
      </c>
      <c r="AI152" s="118" t="s">
        <v>71</v>
      </c>
      <c r="AJ152" s="118" t="s">
        <v>71</v>
      </c>
      <c r="AK152" s="118" t="s">
        <v>71</v>
      </c>
      <c r="AL152" s="118" t="s">
        <v>71</v>
      </c>
      <c r="AM152" s="118" t="s">
        <v>71</v>
      </c>
      <c r="AN152" s="118" t="s">
        <v>71</v>
      </c>
      <c r="AO152" s="118" t="s">
        <v>71</v>
      </c>
      <c r="AP152" s="118" t="s">
        <v>71</v>
      </c>
      <c r="AQ152" s="118" t="s">
        <v>71</v>
      </c>
      <c r="AR152" s="118" t="s">
        <v>71</v>
      </c>
      <c r="AS152" s="118" t="s">
        <v>71</v>
      </c>
      <c r="AT152" s="118" t="s">
        <v>71</v>
      </c>
      <c r="AU152" s="118" t="s">
        <v>71</v>
      </c>
      <c r="AV152" s="118" t="s">
        <v>71</v>
      </c>
      <c r="AW152" s="118" t="s">
        <v>71</v>
      </c>
      <c r="AX152" s="118" t="s">
        <v>71</v>
      </c>
      <c r="AY152" s="118" t="s">
        <v>71</v>
      </c>
      <c r="AZ152" s="118" t="s">
        <v>71</v>
      </c>
      <c r="BA152" s="118" t="s">
        <v>71</v>
      </c>
      <c r="BB152" s="118" t="s">
        <v>71</v>
      </c>
      <c r="BC152" s="118" t="s">
        <v>71</v>
      </c>
      <c r="BD152" s="118" t="s">
        <v>71</v>
      </c>
      <c r="BE152" s="118" t="s">
        <v>71</v>
      </c>
      <c r="BF152" s="118" t="s">
        <v>71</v>
      </c>
      <c r="BG152" s="118" t="s">
        <v>71</v>
      </c>
      <c r="BH152" s="118" t="s">
        <v>71</v>
      </c>
      <c r="BI152" s="118" t="s">
        <v>71</v>
      </c>
      <c r="BJ152" s="118" t="s">
        <v>71</v>
      </c>
      <c r="BK152" s="118" t="s">
        <v>71</v>
      </c>
      <c r="BL152" s="118" t="s">
        <v>71</v>
      </c>
      <c r="BM152" s="118" t="s">
        <v>71</v>
      </c>
      <c r="BN152" s="118" t="s">
        <v>71</v>
      </c>
      <c r="BP152" s="213" t="str">
        <f t="shared" si="29"/>
        <v>xxx</v>
      </c>
      <c r="BQ152" s="213" t="str">
        <f t="shared" si="30"/>
        <v>xxx</v>
      </c>
      <c r="BR152" s="213" t="str">
        <f t="shared" si="31"/>
        <v>xxx</v>
      </c>
      <c r="BS152" s="207" t="str">
        <f t="shared" si="32"/>
        <v/>
      </c>
    </row>
    <row r="153" spans="1:71" ht="14.25" thickTop="1" thickBot="1" x14ac:dyDescent="0.25">
      <c r="B153" s="9" t="s">
        <v>23</v>
      </c>
      <c r="C153" s="10" t="s">
        <v>24</v>
      </c>
      <c r="D153" s="24"/>
      <c r="E153" s="24"/>
      <c r="F153" s="37"/>
      <c r="G153" s="37"/>
      <c r="H153" s="37"/>
      <c r="I153" s="54">
        <v>153</v>
      </c>
      <c r="J153" s="59" t="str">
        <f>HLOOKUP($J$1,$L$1:BN153,I153)</f>
        <v>xxx</v>
      </c>
      <c r="K153" s="59" t="str">
        <f>HLOOKUP($K$1,$L$1:BN153,I153)</f>
        <v>xxx</v>
      </c>
      <c r="L153" s="39"/>
      <c r="M153" s="131" t="s">
        <v>71</v>
      </c>
      <c r="N153" s="118" t="s">
        <v>71</v>
      </c>
      <c r="O153" s="118" t="s">
        <v>71</v>
      </c>
      <c r="P153" s="118" t="s">
        <v>71</v>
      </c>
      <c r="Q153" s="118" t="s">
        <v>71</v>
      </c>
      <c r="R153" s="118" t="s">
        <v>71</v>
      </c>
      <c r="S153" s="118" t="s">
        <v>71</v>
      </c>
      <c r="T153" s="118" t="s">
        <v>71</v>
      </c>
      <c r="U153" s="118" t="s">
        <v>71</v>
      </c>
      <c r="V153" s="118" t="s">
        <v>71</v>
      </c>
      <c r="W153" s="151" t="s">
        <v>71</v>
      </c>
      <c r="X153" s="151" t="s">
        <v>71</v>
      </c>
      <c r="Y153" s="151" t="s">
        <v>71</v>
      </c>
      <c r="Z153" s="151" t="s">
        <v>71</v>
      </c>
      <c r="AA153" s="151" t="s">
        <v>71</v>
      </c>
      <c r="AB153" s="118" t="s">
        <v>71</v>
      </c>
      <c r="AC153" s="118" t="s">
        <v>71</v>
      </c>
      <c r="AD153" s="118" t="s">
        <v>71</v>
      </c>
      <c r="AE153" s="118" t="s">
        <v>71</v>
      </c>
      <c r="AF153" s="118" t="s">
        <v>71</v>
      </c>
      <c r="AG153" s="118" t="s">
        <v>71</v>
      </c>
      <c r="AH153" s="118" t="s">
        <v>71</v>
      </c>
      <c r="AI153" s="118" t="s">
        <v>71</v>
      </c>
      <c r="AJ153" s="118" t="s">
        <v>71</v>
      </c>
      <c r="AK153" s="118" t="s">
        <v>71</v>
      </c>
      <c r="AL153" s="118" t="s">
        <v>71</v>
      </c>
      <c r="AM153" s="118" t="s">
        <v>71</v>
      </c>
      <c r="AN153" s="118" t="s">
        <v>71</v>
      </c>
      <c r="AO153" s="118" t="s">
        <v>71</v>
      </c>
      <c r="AP153" s="118" t="s">
        <v>71</v>
      </c>
      <c r="AQ153" s="118" t="s">
        <v>71</v>
      </c>
      <c r="AR153" s="118" t="s">
        <v>71</v>
      </c>
      <c r="AS153" s="118" t="s">
        <v>71</v>
      </c>
      <c r="AT153" s="118" t="s">
        <v>71</v>
      </c>
      <c r="AU153" s="118" t="s">
        <v>71</v>
      </c>
      <c r="AV153" s="118" t="s">
        <v>71</v>
      </c>
      <c r="AW153" s="118" t="s">
        <v>71</v>
      </c>
      <c r="AX153" s="118" t="s">
        <v>71</v>
      </c>
      <c r="AY153" s="118" t="s">
        <v>71</v>
      </c>
      <c r="AZ153" s="118" t="s">
        <v>71</v>
      </c>
      <c r="BA153" s="118" t="s">
        <v>71</v>
      </c>
      <c r="BB153" s="118" t="s">
        <v>71</v>
      </c>
      <c r="BC153" s="118" t="s">
        <v>71</v>
      </c>
      <c r="BD153" s="118" t="s">
        <v>71</v>
      </c>
      <c r="BE153" s="118" t="s">
        <v>71</v>
      </c>
      <c r="BF153" s="118" t="s">
        <v>71</v>
      </c>
      <c r="BG153" s="118" t="s">
        <v>71</v>
      </c>
      <c r="BH153" s="118" t="s">
        <v>71</v>
      </c>
      <c r="BI153" s="118" t="s">
        <v>71</v>
      </c>
      <c r="BJ153" s="118" t="s">
        <v>71</v>
      </c>
      <c r="BK153" s="118" t="s">
        <v>71</v>
      </c>
      <c r="BL153" s="118" t="s">
        <v>71</v>
      </c>
      <c r="BM153" s="118" t="s">
        <v>71</v>
      </c>
      <c r="BN153" s="118" t="s">
        <v>71</v>
      </c>
      <c r="BP153" s="213" t="str">
        <f t="shared" si="29"/>
        <v>xxx</v>
      </c>
      <c r="BQ153" s="213" t="str">
        <f t="shared" si="30"/>
        <v>xxx</v>
      </c>
      <c r="BR153" s="213" t="str">
        <f t="shared" si="31"/>
        <v>xxx</v>
      </c>
      <c r="BS153" s="207" t="str">
        <f t="shared" si="32"/>
        <v/>
      </c>
    </row>
    <row r="154" spans="1:71" ht="14.25" thickTop="1" thickBot="1" x14ac:dyDescent="0.25">
      <c r="B154" s="9" t="s">
        <v>25</v>
      </c>
      <c r="C154" s="10" t="s">
        <v>26</v>
      </c>
      <c r="D154" s="24"/>
      <c r="E154" s="24"/>
      <c r="F154" s="37"/>
      <c r="G154" s="37"/>
      <c r="H154" s="37"/>
      <c r="I154" s="54">
        <v>154</v>
      </c>
      <c r="J154" s="59" t="str">
        <f>HLOOKUP($J$1,$L$1:BN154,I154)</f>
        <v>xxx</v>
      </c>
      <c r="K154" s="59" t="str">
        <f>HLOOKUP($K$1,$L$1:BN154,I154)</f>
        <v>xxx</v>
      </c>
      <c r="L154" s="39"/>
      <c r="M154" s="131" t="s">
        <v>71</v>
      </c>
      <c r="N154" s="118" t="s">
        <v>71</v>
      </c>
      <c r="O154" s="118" t="s">
        <v>71</v>
      </c>
      <c r="P154" s="118" t="s">
        <v>71</v>
      </c>
      <c r="Q154" s="118" t="s">
        <v>71</v>
      </c>
      <c r="R154" s="118" t="s">
        <v>71</v>
      </c>
      <c r="S154" s="118" t="s">
        <v>71</v>
      </c>
      <c r="T154" s="118" t="s">
        <v>71</v>
      </c>
      <c r="U154" s="118" t="s">
        <v>71</v>
      </c>
      <c r="V154" s="118" t="s">
        <v>71</v>
      </c>
      <c r="W154" s="151" t="s">
        <v>71</v>
      </c>
      <c r="X154" s="151" t="s">
        <v>71</v>
      </c>
      <c r="Y154" s="151" t="s">
        <v>71</v>
      </c>
      <c r="Z154" s="151" t="s">
        <v>71</v>
      </c>
      <c r="AA154" s="151" t="s">
        <v>71</v>
      </c>
      <c r="AB154" s="118" t="s">
        <v>71</v>
      </c>
      <c r="AC154" s="118" t="s">
        <v>71</v>
      </c>
      <c r="AD154" s="118" t="s">
        <v>71</v>
      </c>
      <c r="AE154" s="118" t="s">
        <v>71</v>
      </c>
      <c r="AF154" s="118" t="s">
        <v>71</v>
      </c>
      <c r="AG154" s="118" t="s">
        <v>71</v>
      </c>
      <c r="AH154" s="118" t="s">
        <v>71</v>
      </c>
      <c r="AI154" s="118" t="s">
        <v>71</v>
      </c>
      <c r="AJ154" s="118" t="s">
        <v>71</v>
      </c>
      <c r="AK154" s="118" t="s">
        <v>71</v>
      </c>
      <c r="AL154" s="118" t="s">
        <v>71</v>
      </c>
      <c r="AM154" s="118" t="s">
        <v>71</v>
      </c>
      <c r="AN154" s="118" t="s">
        <v>71</v>
      </c>
      <c r="AO154" s="118" t="s">
        <v>71</v>
      </c>
      <c r="AP154" s="118" t="s">
        <v>71</v>
      </c>
      <c r="AQ154" s="118" t="s">
        <v>71</v>
      </c>
      <c r="AR154" s="118" t="s">
        <v>71</v>
      </c>
      <c r="AS154" s="118" t="s">
        <v>71</v>
      </c>
      <c r="AT154" s="118" t="s">
        <v>71</v>
      </c>
      <c r="AU154" s="118" t="s">
        <v>71</v>
      </c>
      <c r="AV154" s="118" t="s">
        <v>71</v>
      </c>
      <c r="AW154" s="118" t="s">
        <v>71</v>
      </c>
      <c r="AX154" s="118" t="s">
        <v>71</v>
      </c>
      <c r="AY154" s="118" t="s">
        <v>71</v>
      </c>
      <c r="AZ154" s="118" t="s">
        <v>71</v>
      </c>
      <c r="BA154" s="118" t="s">
        <v>71</v>
      </c>
      <c r="BB154" s="118" t="s">
        <v>71</v>
      </c>
      <c r="BC154" s="118" t="s">
        <v>71</v>
      </c>
      <c r="BD154" s="118" t="s">
        <v>71</v>
      </c>
      <c r="BE154" s="118" t="s">
        <v>71</v>
      </c>
      <c r="BF154" s="118" t="s">
        <v>71</v>
      </c>
      <c r="BG154" s="118" t="s">
        <v>71</v>
      </c>
      <c r="BH154" s="118" t="s">
        <v>71</v>
      </c>
      <c r="BI154" s="118" t="s">
        <v>71</v>
      </c>
      <c r="BJ154" s="118" t="s">
        <v>71</v>
      </c>
      <c r="BK154" s="118" t="s">
        <v>71</v>
      </c>
      <c r="BL154" s="118" t="s">
        <v>71</v>
      </c>
      <c r="BM154" s="118" t="s">
        <v>71</v>
      </c>
      <c r="BN154" s="118" t="s">
        <v>71</v>
      </c>
      <c r="BP154" s="213" t="str">
        <f t="shared" si="29"/>
        <v>xxx</v>
      </c>
      <c r="BQ154" s="213" t="str">
        <f t="shared" si="30"/>
        <v>xxx</v>
      </c>
      <c r="BR154" s="213" t="str">
        <f t="shared" si="31"/>
        <v>xxx</v>
      </c>
      <c r="BS154" s="207" t="str">
        <f t="shared" si="32"/>
        <v/>
      </c>
    </row>
    <row r="155" spans="1:71" ht="14.25" thickTop="1" thickBot="1" x14ac:dyDescent="0.25">
      <c r="B155" s="9" t="s">
        <v>27</v>
      </c>
      <c r="C155" s="10" t="s">
        <v>28</v>
      </c>
      <c r="D155" s="24"/>
      <c r="E155" s="24"/>
      <c r="F155" s="37"/>
      <c r="G155" s="37"/>
      <c r="H155" s="37"/>
      <c r="I155" s="54">
        <v>155</v>
      </c>
      <c r="J155" s="59" t="str">
        <f>HLOOKUP($J$1,$L$1:BN155,I155)</f>
        <v>xxx</v>
      </c>
      <c r="K155" s="59" t="str">
        <f>HLOOKUP($K$1,$L$1:BN155,I155)</f>
        <v>xxx</v>
      </c>
      <c r="L155" s="39"/>
      <c r="M155" s="131" t="s">
        <v>71</v>
      </c>
      <c r="N155" s="118" t="s">
        <v>71</v>
      </c>
      <c r="O155" s="118" t="s">
        <v>71</v>
      </c>
      <c r="P155" s="118" t="s">
        <v>71</v>
      </c>
      <c r="Q155" s="118" t="s">
        <v>71</v>
      </c>
      <c r="R155" s="118" t="s">
        <v>71</v>
      </c>
      <c r="S155" s="118" t="s">
        <v>71</v>
      </c>
      <c r="T155" s="118" t="s">
        <v>71</v>
      </c>
      <c r="U155" s="118" t="s">
        <v>71</v>
      </c>
      <c r="V155" s="118" t="s">
        <v>71</v>
      </c>
      <c r="W155" s="151" t="s">
        <v>71</v>
      </c>
      <c r="X155" s="151" t="s">
        <v>71</v>
      </c>
      <c r="Y155" s="151" t="s">
        <v>71</v>
      </c>
      <c r="Z155" s="151" t="s">
        <v>71</v>
      </c>
      <c r="AA155" s="151" t="s">
        <v>71</v>
      </c>
      <c r="AB155" s="118" t="s">
        <v>71</v>
      </c>
      <c r="AC155" s="118" t="s">
        <v>71</v>
      </c>
      <c r="AD155" s="118" t="s">
        <v>71</v>
      </c>
      <c r="AE155" s="118" t="s">
        <v>71</v>
      </c>
      <c r="AF155" s="118" t="s">
        <v>71</v>
      </c>
      <c r="AG155" s="118" t="s">
        <v>71</v>
      </c>
      <c r="AH155" s="118" t="s">
        <v>71</v>
      </c>
      <c r="AI155" s="118" t="s">
        <v>71</v>
      </c>
      <c r="AJ155" s="118" t="s">
        <v>71</v>
      </c>
      <c r="AK155" s="118" t="s">
        <v>71</v>
      </c>
      <c r="AL155" s="118" t="s">
        <v>71</v>
      </c>
      <c r="AM155" s="118" t="s">
        <v>71</v>
      </c>
      <c r="AN155" s="118" t="s">
        <v>71</v>
      </c>
      <c r="AO155" s="118" t="s">
        <v>71</v>
      </c>
      <c r="AP155" s="118" t="s">
        <v>71</v>
      </c>
      <c r="AQ155" s="118" t="s">
        <v>71</v>
      </c>
      <c r="AR155" s="118" t="s">
        <v>71</v>
      </c>
      <c r="AS155" s="118" t="s">
        <v>71</v>
      </c>
      <c r="AT155" s="118" t="s">
        <v>71</v>
      </c>
      <c r="AU155" s="118" t="s">
        <v>71</v>
      </c>
      <c r="AV155" s="118" t="s">
        <v>71</v>
      </c>
      <c r="AW155" s="118" t="s">
        <v>71</v>
      </c>
      <c r="AX155" s="118" t="s">
        <v>71</v>
      </c>
      <c r="AY155" s="118" t="s">
        <v>71</v>
      </c>
      <c r="AZ155" s="118" t="s">
        <v>71</v>
      </c>
      <c r="BA155" s="118" t="s">
        <v>71</v>
      </c>
      <c r="BB155" s="118" t="s">
        <v>71</v>
      </c>
      <c r="BC155" s="118" t="s">
        <v>71</v>
      </c>
      <c r="BD155" s="118" t="s">
        <v>71</v>
      </c>
      <c r="BE155" s="118" t="s">
        <v>71</v>
      </c>
      <c r="BF155" s="118" t="s">
        <v>71</v>
      </c>
      <c r="BG155" s="118" t="s">
        <v>71</v>
      </c>
      <c r="BH155" s="118" t="s">
        <v>71</v>
      </c>
      <c r="BI155" s="118" t="s">
        <v>71</v>
      </c>
      <c r="BJ155" s="118" t="s">
        <v>71</v>
      </c>
      <c r="BK155" s="118" t="s">
        <v>71</v>
      </c>
      <c r="BL155" s="118" t="s">
        <v>71</v>
      </c>
      <c r="BM155" s="118" t="s">
        <v>71</v>
      </c>
      <c r="BN155" s="118" t="s">
        <v>71</v>
      </c>
      <c r="BP155" s="213" t="str">
        <f t="shared" si="29"/>
        <v>xxx</v>
      </c>
      <c r="BQ155" s="213" t="str">
        <f t="shared" si="30"/>
        <v>xxx</v>
      </c>
      <c r="BR155" s="213" t="str">
        <f t="shared" si="31"/>
        <v>xxx</v>
      </c>
      <c r="BS155" s="207" t="str">
        <f t="shared" si="32"/>
        <v/>
      </c>
    </row>
    <row r="156" spans="1:71" ht="14.25" thickTop="1" thickBot="1" x14ac:dyDescent="0.25">
      <c r="B156" s="9" t="s">
        <v>87</v>
      </c>
      <c r="C156" s="10" t="s">
        <v>26</v>
      </c>
      <c r="D156" s="24"/>
      <c r="E156" s="24"/>
      <c r="F156" s="37"/>
      <c r="G156" s="37"/>
      <c r="H156" s="37"/>
      <c r="I156" s="54">
        <v>156</v>
      </c>
      <c r="J156" s="59" t="str">
        <f>HLOOKUP($J$1,$L$1:BN156,I156)</f>
        <v>xxx</v>
      </c>
      <c r="K156" s="59" t="str">
        <f>HLOOKUP($K$1,$L$1:BN156,I156)</f>
        <v>xxx</v>
      </c>
      <c r="L156" s="39"/>
      <c r="M156" s="131" t="s">
        <v>71</v>
      </c>
      <c r="N156" s="118" t="s">
        <v>71</v>
      </c>
      <c r="O156" s="118" t="s">
        <v>71</v>
      </c>
      <c r="P156" s="118" t="s">
        <v>71</v>
      </c>
      <c r="Q156" s="118" t="s">
        <v>71</v>
      </c>
      <c r="R156" s="118" t="s">
        <v>71</v>
      </c>
      <c r="S156" s="118" t="s">
        <v>71</v>
      </c>
      <c r="T156" s="118" t="s">
        <v>71</v>
      </c>
      <c r="U156" s="118" t="s">
        <v>71</v>
      </c>
      <c r="V156" s="118" t="s">
        <v>71</v>
      </c>
      <c r="W156" s="151" t="s">
        <v>71</v>
      </c>
      <c r="X156" s="151" t="s">
        <v>71</v>
      </c>
      <c r="Y156" s="151" t="s">
        <v>71</v>
      </c>
      <c r="Z156" s="151" t="s">
        <v>71</v>
      </c>
      <c r="AA156" s="151" t="s">
        <v>71</v>
      </c>
      <c r="AB156" s="118" t="s">
        <v>71</v>
      </c>
      <c r="AC156" s="118" t="s">
        <v>71</v>
      </c>
      <c r="AD156" s="118" t="s">
        <v>71</v>
      </c>
      <c r="AE156" s="118" t="s">
        <v>71</v>
      </c>
      <c r="AF156" s="118" t="s">
        <v>71</v>
      </c>
      <c r="AG156" s="118" t="s">
        <v>71</v>
      </c>
      <c r="AH156" s="118" t="s">
        <v>71</v>
      </c>
      <c r="AI156" s="118" t="s">
        <v>71</v>
      </c>
      <c r="AJ156" s="118" t="s">
        <v>71</v>
      </c>
      <c r="AK156" s="118" t="s">
        <v>71</v>
      </c>
      <c r="AL156" s="118" t="s">
        <v>71</v>
      </c>
      <c r="AM156" s="118" t="s">
        <v>71</v>
      </c>
      <c r="AN156" s="118" t="s">
        <v>71</v>
      </c>
      <c r="AO156" s="118" t="s">
        <v>71</v>
      </c>
      <c r="AP156" s="118" t="s">
        <v>71</v>
      </c>
      <c r="AQ156" s="118" t="s">
        <v>71</v>
      </c>
      <c r="AR156" s="118" t="s">
        <v>71</v>
      </c>
      <c r="AS156" s="118" t="s">
        <v>71</v>
      </c>
      <c r="AT156" s="118" t="s">
        <v>71</v>
      </c>
      <c r="AU156" s="118" t="s">
        <v>71</v>
      </c>
      <c r="AV156" s="118" t="s">
        <v>71</v>
      </c>
      <c r="AW156" s="118" t="s">
        <v>71</v>
      </c>
      <c r="AX156" s="118" t="s">
        <v>71</v>
      </c>
      <c r="AY156" s="118" t="s">
        <v>71</v>
      </c>
      <c r="AZ156" s="118" t="s">
        <v>71</v>
      </c>
      <c r="BA156" s="118" t="s">
        <v>71</v>
      </c>
      <c r="BB156" s="118" t="s">
        <v>71</v>
      </c>
      <c r="BC156" s="118" t="s">
        <v>71</v>
      </c>
      <c r="BD156" s="118" t="s">
        <v>71</v>
      </c>
      <c r="BE156" s="118" t="s">
        <v>71</v>
      </c>
      <c r="BF156" s="118" t="s">
        <v>71</v>
      </c>
      <c r="BG156" s="118" t="s">
        <v>71</v>
      </c>
      <c r="BH156" s="118" t="s">
        <v>71</v>
      </c>
      <c r="BI156" s="118" t="s">
        <v>71</v>
      </c>
      <c r="BJ156" s="118" t="s">
        <v>71</v>
      </c>
      <c r="BK156" s="118" t="s">
        <v>71</v>
      </c>
      <c r="BL156" s="118" t="s">
        <v>71</v>
      </c>
      <c r="BM156" s="118" t="s">
        <v>71</v>
      </c>
      <c r="BN156" s="118" t="s">
        <v>71</v>
      </c>
      <c r="BP156" s="213" t="str">
        <f t="shared" si="29"/>
        <v>xxx</v>
      </c>
      <c r="BQ156" s="213" t="str">
        <f t="shared" si="30"/>
        <v>xxx</v>
      </c>
      <c r="BR156" s="213" t="str">
        <f t="shared" si="31"/>
        <v>xxx</v>
      </c>
      <c r="BS156" s="207" t="str">
        <f t="shared" si="32"/>
        <v/>
      </c>
    </row>
    <row r="157" spans="1:71" ht="14.25" thickTop="1" thickBot="1" x14ac:dyDescent="0.25">
      <c r="A157" s="122"/>
      <c r="B157" s="9" t="s">
        <v>30</v>
      </c>
      <c r="C157" s="10" t="s">
        <v>26</v>
      </c>
      <c r="D157" s="24"/>
      <c r="E157" s="24"/>
      <c r="F157" s="37"/>
      <c r="G157" s="37"/>
      <c r="H157" s="37"/>
      <c r="I157" s="54">
        <v>157</v>
      </c>
      <c r="J157" s="59">
        <f>HLOOKUP($J$1,$L$1:BN157,I157)</f>
        <v>30</v>
      </c>
      <c r="K157" s="59">
        <f>HLOOKUP($K$1,$L$1:BN157,I157)</f>
        <v>23.67</v>
      </c>
      <c r="L157" s="39"/>
      <c r="M157" s="119">
        <v>25.83</v>
      </c>
      <c r="N157" s="119">
        <v>25.83</v>
      </c>
      <c r="O157" s="119">
        <v>25.83</v>
      </c>
      <c r="P157" s="119">
        <v>25.83</v>
      </c>
      <c r="Q157" s="119">
        <v>27</v>
      </c>
      <c r="R157" s="119">
        <v>35</v>
      </c>
      <c r="S157" s="119">
        <v>31.33</v>
      </c>
      <c r="T157" s="119">
        <v>30.67</v>
      </c>
      <c r="U157" s="119">
        <v>32.67</v>
      </c>
      <c r="V157" s="119">
        <v>32.67</v>
      </c>
      <c r="W157" s="148">
        <v>29.67</v>
      </c>
      <c r="X157" s="148">
        <v>39.33</v>
      </c>
      <c r="Y157" s="148" t="s">
        <v>120</v>
      </c>
      <c r="Z157" s="148" t="s">
        <v>120</v>
      </c>
      <c r="AA157" s="148">
        <v>30</v>
      </c>
      <c r="AB157" s="119">
        <v>30</v>
      </c>
      <c r="AC157" s="119">
        <v>23.67</v>
      </c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P157" s="208">
        <f t="shared" si="29"/>
        <v>23.67</v>
      </c>
      <c r="BQ157" s="208">
        <f t="shared" si="30"/>
        <v>29.68866666666667</v>
      </c>
      <c r="BR157" s="208">
        <f t="shared" si="31"/>
        <v>39.33</v>
      </c>
      <c r="BS157" s="207" t="str">
        <f t="shared" si="32"/>
        <v/>
      </c>
    </row>
    <row r="158" spans="1:71" ht="14.25" thickTop="1" thickBot="1" x14ac:dyDescent="0.25">
      <c r="B158" s="9" t="s">
        <v>31</v>
      </c>
      <c r="C158" s="10" t="s">
        <v>26</v>
      </c>
      <c r="D158" s="24"/>
      <c r="E158" s="24"/>
      <c r="F158" s="37"/>
      <c r="G158" s="37"/>
      <c r="H158" s="37"/>
      <c r="I158" s="54">
        <v>158</v>
      </c>
      <c r="J158" s="59">
        <f>HLOOKUP($J$1,$L$1:BN158,I158)</f>
        <v>69</v>
      </c>
      <c r="K158" s="59">
        <f>HLOOKUP($K$1,$L$1:BN158,I158)</f>
        <v>64.67</v>
      </c>
      <c r="L158" s="39"/>
      <c r="M158" s="119">
        <v>68.33</v>
      </c>
      <c r="N158" s="119">
        <v>68.33</v>
      </c>
      <c r="O158" s="119">
        <v>68.33</v>
      </c>
      <c r="P158" s="119">
        <v>68.33</v>
      </c>
      <c r="Q158" s="119">
        <v>67.67</v>
      </c>
      <c r="R158" s="119">
        <v>67.98</v>
      </c>
      <c r="S158" s="119">
        <v>68.319999999999993</v>
      </c>
      <c r="T158" s="119">
        <v>64.67</v>
      </c>
      <c r="U158" s="119">
        <v>67.33</v>
      </c>
      <c r="V158" s="119">
        <v>67.33</v>
      </c>
      <c r="W158" s="148">
        <v>71.33</v>
      </c>
      <c r="X158" s="148">
        <v>66.33</v>
      </c>
      <c r="Y158" s="148">
        <v>67</v>
      </c>
      <c r="Z158" s="148">
        <v>65.17</v>
      </c>
      <c r="AA158" s="148">
        <v>68.33</v>
      </c>
      <c r="AB158" s="119">
        <v>69</v>
      </c>
      <c r="AC158" s="119">
        <v>64.67</v>
      </c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19"/>
      <c r="BE158" s="119"/>
      <c r="BF158" s="119"/>
      <c r="BG158" s="119"/>
      <c r="BH158" s="119"/>
      <c r="BI158" s="119"/>
      <c r="BJ158" s="119"/>
      <c r="BK158" s="119"/>
      <c r="BL158" s="119"/>
      <c r="BM158" s="119"/>
      <c r="BN158" s="119"/>
      <c r="BP158" s="208">
        <f t="shared" si="29"/>
        <v>64.67</v>
      </c>
      <c r="BQ158" s="208">
        <f t="shared" si="30"/>
        <v>67.555882352941197</v>
      </c>
      <c r="BR158" s="208">
        <f t="shared" si="31"/>
        <v>71.33</v>
      </c>
      <c r="BS158" s="207" t="str">
        <f t="shared" si="32"/>
        <v/>
      </c>
    </row>
    <row r="159" spans="1:71" ht="14.25" thickTop="1" thickBot="1" x14ac:dyDescent="0.25">
      <c r="B159" s="9" t="s">
        <v>32</v>
      </c>
      <c r="C159" s="10" t="s">
        <v>28</v>
      </c>
      <c r="D159" s="25"/>
      <c r="E159" s="25"/>
      <c r="F159" s="37"/>
      <c r="G159" s="37"/>
      <c r="H159" s="37"/>
      <c r="I159" s="54">
        <v>159</v>
      </c>
      <c r="J159" s="59" t="str">
        <f>HLOOKUP($J$1,$L$1:BN159,I159)</f>
        <v>xxx</v>
      </c>
      <c r="K159" s="59" t="str">
        <f>HLOOKUP($K$1,$L$1:BN159,I159)</f>
        <v>xxx</v>
      </c>
      <c r="L159" s="40"/>
      <c r="M159" s="131" t="s">
        <v>71</v>
      </c>
      <c r="N159" s="118" t="s">
        <v>71</v>
      </c>
      <c r="O159" s="118" t="s">
        <v>71</v>
      </c>
      <c r="P159" s="118" t="s">
        <v>71</v>
      </c>
      <c r="Q159" s="118" t="s">
        <v>71</v>
      </c>
      <c r="R159" s="118" t="s">
        <v>71</v>
      </c>
      <c r="S159" s="118" t="s">
        <v>71</v>
      </c>
      <c r="T159" s="118" t="s">
        <v>71</v>
      </c>
      <c r="U159" s="118" t="s">
        <v>71</v>
      </c>
      <c r="V159" s="118" t="s">
        <v>71</v>
      </c>
      <c r="W159" s="167" t="s">
        <v>71</v>
      </c>
      <c r="X159" s="167" t="s">
        <v>71</v>
      </c>
      <c r="Y159" s="167" t="s">
        <v>71</v>
      </c>
      <c r="Z159" s="167" t="s">
        <v>71</v>
      </c>
      <c r="AA159" s="167" t="s">
        <v>71</v>
      </c>
      <c r="AB159" s="118" t="s">
        <v>71</v>
      </c>
      <c r="AC159" s="118" t="s">
        <v>71</v>
      </c>
      <c r="AD159" s="118" t="s">
        <v>71</v>
      </c>
      <c r="AE159" s="118" t="s">
        <v>71</v>
      </c>
      <c r="AF159" s="118" t="s">
        <v>71</v>
      </c>
      <c r="AG159" s="118" t="s">
        <v>71</v>
      </c>
      <c r="AH159" s="118" t="s">
        <v>71</v>
      </c>
      <c r="AI159" s="118" t="s">
        <v>71</v>
      </c>
      <c r="AJ159" s="118" t="s">
        <v>71</v>
      </c>
      <c r="AK159" s="118" t="s">
        <v>71</v>
      </c>
      <c r="AL159" s="118" t="s">
        <v>71</v>
      </c>
      <c r="AM159" s="118" t="s">
        <v>71</v>
      </c>
      <c r="AN159" s="118" t="s">
        <v>71</v>
      </c>
      <c r="AO159" s="118" t="s">
        <v>71</v>
      </c>
      <c r="AP159" s="118" t="s">
        <v>71</v>
      </c>
      <c r="AQ159" s="118" t="s">
        <v>71</v>
      </c>
      <c r="AR159" s="118" t="s">
        <v>71</v>
      </c>
      <c r="AS159" s="118" t="s">
        <v>71</v>
      </c>
      <c r="AT159" s="118" t="s">
        <v>71</v>
      </c>
      <c r="AU159" s="118" t="s">
        <v>71</v>
      </c>
      <c r="AV159" s="118" t="s">
        <v>71</v>
      </c>
      <c r="AW159" s="118" t="s">
        <v>71</v>
      </c>
      <c r="AX159" s="118" t="s">
        <v>71</v>
      </c>
      <c r="AY159" s="118" t="s">
        <v>71</v>
      </c>
      <c r="AZ159" s="118" t="s">
        <v>71</v>
      </c>
      <c r="BA159" s="118" t="s">
        <v>71</v>
      </c>
      <c r="BB159" s="118" t="s">
        <v>71</v>
      </c>
      <c r="BC159" s="118" t="s">
        <v>71</v>
      </c>
      <c r="BD159" s="118" t="s">
        <v>71</v>
      </c>
      <c r="BE159" s="118" t="s">
        <v>71</v>
      </c>
      <c r="BF159" s="118" t="s">
        <v>71</v>
      </c>
      <c r="BG159" s="118" t="s">
        <v>71</v>
      </c>
      <c r="BH159" s="118" t="s">
        <v>71</v>
      </c>
      <c r="BI159" s="118" t="s">
        <v>71</v>
      </c>
      <c r="BJ159" s="118" t="s">
        <v>71</v>
      </c>
      <c r="BK159" s="118" t="s">
        <v>71</v>
      </c>
      <c r="BL159" s="118" t="s">
        <v>71</v>
      </c>
      <c r="BM159" s="118" t="s">
        <v>71</v>
      </c>
      <c r="BN159" s="118" t="s">
        <v>71</v>
      </c>
      <c r="BP159" s="213" t="str">
        <f t="shared" si="29"/>
        <v>xxx</v>
      </c>
      <c r="BQ159" s="213" t="str">
        <f t="shared" si="30"/>
        <v>xxx</v>
      </c>
      <c r="BR159" s="213" t="str">
        <f t="shared" si="31"/>
        <v>xxx</v>
      </c>
      <c r="BS159" s="207" t="str">
        <f t="shared" si="32"/>
        <v/>
      </c>
    </row>
    <row r="160" spans="1:71" ht="14.25" thickTop="1" thickBot="1" x14ac:dyDescent="0.25">
      <c r="B160" s="20" t="s">
        <v>48</v>
      </c>
      <c r="C160" s="6"/>
      <c r="D160" s="56"/>
      <c r="E160" s="58"/>
      <c r="F160" s="69"/>
      <c r="G160" s="69"/>
      <c r="H160" s="69"/>
      <c r="I160" s="57"/>
      <c r="J160" s="121"/>
      <c r="K160" s="121"/>
      <c r="L160" s="44"/>
      <c r="M160" s="227"/>
      <c r="N160" s="127" t="str">
        <f>IF(SUM(M161:N171)=0,"",IF(AND(M161=N161,M162=N162,M163=N163,M164=N164,M165=N165,M166=N166,M167=N167,M168=N168,M169=N169,M170=N170,M171=N171),"Repetido",""))</f>
        <v>Repetido</v>
      </c>
      <c r="O160" s="127" t="str">
        <f>IF(SUM(N161:O171)=0,"",IF(AND(N161=O161,N162=O162,N163=O163,N164=O164,N165=O165,N166=O166,N167=O167,N168=O168,N169=O169,N170=O170,N171=O171),"Repetido",""))</f>
        <v>Repetido</v>
      </c>
      <c r="P160" s="127" t="str">
        <f t="shared" ref="P160:BL160" si="34">IF(SUM(O161:P171)=0,"",IF(AND(O161=P161,O162=P162,O163=P163,O164=P164,O165=P165,O166=P166,O167=P167,O168=P168,O169=P169,O170=P170,O171=P171),"Repetido",""))</f>
        <v>Repetido</v>
      </c>
      <c r="Q160" s="127" t="str">
        <f t="shared" si="34"/>
        <v/>
      </c>
      <c r="R160" s="127" t="str">
        <f t="shared" si="34"/>
        <v/>
      </c>
      <c r="S160" s="127" t="str">
        <f t="shared" si="34"/>
        <v/>
      </c>
      <c r="T160" s="168" t="str">
        <f t="shared" si="34"/>
        <v/>
      </c>
      <c r="U160" s="168" t="str">
        <f t="shared" si="34"/>
        <v/>
      </c>
      <c r="V160" s="168" t="str">
        <f t="shared" si="34"/>
        <v>Repetido</v>
      </c>
      <c r="W160" s="169" t="str">
        <f t="shared" si="34"/>
        <v/>
      </c>
      <c r="X160" s="169" t="str">
        <f t="shared" si="34"/>
        <v/>
      </c>
      <c r="Y160" s="169" t="str">
        <f t="shared" si="34"/>
        <v/>
      </c>
      <c r="Z160" s="166" t="str">
        <f t="shared" si="34"/>
        <v/>
      </c>
      <c r="AA160" s="166" t="str">
        <f t="shared" si="34"/>
        <v/>
      </c>
      <c r="AB160" s="127" t="str">
        <f t="shared" si="34"/>
        <v/>
      </c>
      <c r="AC160" s="168" t="str">
        <f t="shared" si="34"/>
        <v>Repetido</v>
      </c>
      <c r="AD160" s="127" t="str">
        <f t="shared" si="34"/>
        <v/>
      </c>
      <c r="AE160" s="127" t="str">
        <f t="shared" si="34"/>
        <v/>
      </c>
      <c r="AF160" s="127" t="str">
        <f t="shared" si="34"/>
        <v/>
      </c>
      <c r="AG160" s="127" t="str">
        <f t="shared" si="34"/>
        <v/>
      </c>
      <c r="AH160" s="127" t="str">
        <f t="shared" si="34"/>
        <v/>
      </c>
      <c r="AI160" s="127" t="str">
        <f t="shared" si="34"/>
        <v/>
      </c>
      <c r="AJ160" s="127" t="str">
        <f t="shared" si="34"/>
        <v/>
      </c>
      <c r="AK160" s="127" t="str">
        <f t="shared" si="34"/>
        <v/>
      </c>
      <c r="AL160" s="127" t="str">
        <f t="shared" si="34"/>
        <v/>
      </c>
      <c r="AM160" s="127" t="str">
        <f t="shared" si="34"/>
        <v/>
      </c>
      <c r="AN160" s="127" t="str">
        <f t="shared" si="34"/>
        <v/>
      </c>
      <c r="AO160" s="127" t="str">
        <f t="shared" si="34"/>
        <v/>
      </c>
      <c r="AP160" s="127" t="str">
        <f t="shared" si="34"/>
        <v/>
      </c>
      <c r="AQ160" s="127" t="str">
        <f t="shared" si="34"/>
        <v/>
      </c>
      <c r="AR160" s="127" t="str">
        <f t="shared" si="34"/>
        <v/>
      </c>
      <c r="AS160" s="127" t="str">
        <f t="shared" si="34"/>
        <v/>
      </c>
      <c r="AT160" s="127" t="str">
        <f t="shared" si="34"/>
        <v/>
      </c>
      <c r="AU160" s="127" t="str">
        <f t="shared" si="34"/>
        <v/>
      </c>
      <c r="AV160" s="127" t="str">
        <f t="shared" si="34"/>
        <v/>
      </c>
      <c r="AW160" s="127" t="str">
        <f t="shared" si="34"/>
        <v/>
      </c>
      <c r="AX160" s="127" t="str">
        <f t="shared" si="34"/>
        <v/>
      </c>
      <c r="AY160" s="127" t="str">
        <f t="shared" si="34"/>
        <v/>
      </c>
      <c r="AZ160" s="127" t="str">
        <f t="shared" si="34"/>
        <v/>
      </c>
      <c r="BA160" s="127" t="str">
        <f t="shared" si="34"/>
        <v/>
      </c>
      <c r="BB160" s="127" t="str">
        <f t="shared" si="34"/>
        <v/>
      </c>
      <c r="BC160" s="127" t="str">
        <f t="shared" si="34"/>
        <v/>
      </c>
      <c r="BD160" s="127" t="str">
        <f t="shared" si="34"/>
        <v/>
      </c>
      <c r="BE160" s="127" t="str">
        <f t="shared" si="34"/>
        <v/>
      </c>
      <c r="BF160" s="127" t="str">
        <f t="shared" si="34"/>
        <v/>
      </c>
      <c r="BG160" s="127" t="str">
        <f t="shared" si="34"/>
        <v/>
      </c>
      <c r="BH160" s="127" t="str">
        <f t="shared" si="34"/>
        <v/>
      </c>
      <c r="BI160" s="127" t="str">
        <f t="shared" si="34"/>
        <v/>
      </c>
      <c r="BJ160" s="127" t="str">
        <f t="shared" si="34"/>
        <v/>
      </c>
      <c r="BK160" s="127" t="str">
        <f t="shared" si="34"/>
        <v/>
      </c>
      <c r="BL160" s="127" t="str">
        <f t="shared" si="34"/>
        <v/>
      </c>
      <c r="BM160" s="127" t="str">
        <f>IF(SUM(BL161:BM171)=0,"",IF(AND(BL161=BM161,BL162=BM162,BL163=BM163,BL164=BM164,BL165=BM165,BL166=BM166,BL167=BM167,BL168=BM168,BL169=BM169,BL170=BM170,BL171=BM171),"Repetido",""))</f>
        <v/>
      </c>
      <c r="BN160" s="127" t="str">
        <f>IF(SUM(BM161:BN171)=0,"",IF(AND(BM161=BN161,BM162=BN162,BM163=BN163,BM164=BN164,BM165=BN165,BM166=BN166,BM167=BN167,BM168=BN168,BM169=BN169,BM170=BN170,BM171=BN171),"Repetido",""))</f>
        <v/>
      </c>
      <c r="BP160" s="211"/>
      <c r="BQ160" s="211"/>
      <c r="BR160" s="211"/>
      <c r="BS160" s="207"/>
    </row>
    <row r="161" spans="1:71" ht="14.25" thickTop="1" thickBot="1" x14ac:dyDescent="0.25">
      <c r="B161" s="15" t="s">
        <v>34</v>
      </c>
      <c r="C161" s="16" t="s">
        <v>22</v>
      </c>
      <c r="D161" s="26"/>
      <c r="E161" s="26"/>
      <c r="F161" s="71"/>
      <c r="G161" s="71"/>
      <c r="H161" s="71"/>
      <c r="I161" s="54">
        <v>161</v>
      </c>
      <c r="J161" s="59">
        <f>HLOOKUP($J$1,$L$1:BN161,I161)</f>
        <v>145.33000000000001</v>
      </c>
      <c r="K161" s="59">
        <f>HLOOKUP($K$1,$L$1:BN161,I161)</f>
        <v>145.33000000000001</v>
      </c>
      <c r="L161" s="41"/>
      <c r="M161" s="119">
        <v>142.33000000000001</v>
      </c>
      <c r="N161" s="119">
        <v>142.33000000000001</v>
      </c>
      <c r="O161" s="119">
        <v>142.33000000000001</v>
      </c>
      <c r="P161" s="119">
        <v>142.33000000000001</v>
      </c>
      <c r="Q161" s="119">
        <v>141</v>
      </c>
      <c r="R161" s="119">
        <v>139</v>
      </c>
      <c r="S161" s="119">
        <v>138.66999999999999</v>
      </c>
      <c r="T161" s="147">
        <v>138</v>
      </c>
      <c r="U161" s="147">
        <v>138.66999999999999</v>
      </c>
      <c r="V161" s="147">
        <v>138.66999999999999</v>
      </c>
      <c r="W161" s="147">
        <v>137.66999999999999</v>
      </c>
      <c r="X161" s="147">
        <v>144.33000000000001</v>
      </c>
      <c r="Y161" s="147">
        <v>145</v>
      </c>
      <c r="Z161" s="147">
        <v>145</v>
      </c>
      <c r="AA161" s="147">
        <v>145</v>
      </c>
      <c r="AB161" s="147">
        <v>145.33000000000001</v>
      </c>
      <c r="AC161" s="147">
        <v>145.33000000000001</v>
      </c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19"/>
      <c r="BJ161" s="119"/>
      <c r="BK161" s="119"/>
      <c r="BL161" s="119"/>
      <c r="BM161" s="119"/>
      <c r="BN161" s="119"/>
      <c r="BP161" s="208">
        <f t="shared" si="29"/>
        <v>137.66999999999999</v>
      </c>
      <c r="BQ161" s="208">
        <f t="shared" si="30"/>
        <v>141.82294117647058</v>
      </c>
      <c r="BR161" s="208">
        <f t="shared" si="31"/>
        <v>145.33000000000001</v>
      </c>
      <c r="BS161" s="207" t="str">
        <f t="shared" si="32"/>
        <v/>
      </c>
    </row>
    <row r="162" spans="1:71" ht="14.25" thickTop="1" thickBot="1" x14ac:dyDescent="0.25">
      <c r="B162" s="15" t="s">
        <v>35</v>
      </c>
      <c r="C162" s="16" t="s">
        <v>22</v>
      </c>
      <c r="D162" s="27"/>
      <c r="E162" s="27"/>
      <c r="F162" s="71"/>
      <c r="G162" s="71"/>
      <c r="H162" s="71"/>
      <c r="I162" s="54">
        <v>162</v>
      </c>
      <c r="J162" s="59">
        <f>HLOOKUP($J$1,$L$1:BN162,I162)</f>
        <v>137.66999999999999</v>
      </c>
      <c r="K162" s="59">
        <f>HLOOKUP($K$1,$L$1:BN162,I162)</f>
        <v>137.66999999999999</v>
      </c>
      <c r="L162" s="42"/>
      <c r="M162" s="119">
        <v>136.33000000000001</v>
      </c>
      <c r="N162" s="119">
        <v>136.33000000000001</v>
      </c>
      <c r="O162" s="119">
        <v>136.33000000000001</v>
      </c>
      <c r="P162" s="119">
        <v>136.33000000000001</v>
      </c>
      <c r="Q162" s="119">
        <v>134.33000000000001</v>
      </c>
      <c r="R162" s="119">
        <v>132.66999999999999</v>
      </c>
      <c r="S162" s="119">
        <v>132.33000000000001</v>
      </c>
      <c r="T162" s="148">
        <v>130.66999999999999</v>
      </c>
      <c r="U162" s="148">
        <v>132</v>
      </c>
      <c r="V162" s="148">
        <v>132</v>
      </c>
      <c r="W162" s="148">
        <v>133</v>
      </c>
      <c r="X162" s="148">
        <v>134.33000000000001</v>
      </c>
      <c r="Y162" s="148">
        <v>135.33000000000001</v>
      </c>
      <c r="Z162" s="148">
        <v>134.97</v>
      </c>
      <c r="AA162" s="148">
        <v>136.66999999999999</v>
      </c>
      <c r="AB162" s="148">
        <v>137.66999999999999</v>
      </c>
      <c r="AC162" s="148">
        <v>137.66999999999999</v>
      </c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  <c r="BE162" s="119"/>
      <c r="BF162" s="119"/>
      <c r="BG162" s="119"/>
      <c r="BH162" s="119"/>
      <c r="BI162" s="119"/>
      <c r="BJ162" s="119"/>
      <c r="BK162" s="119"/>
      <c r="BL162" s="119"/>
      <c r="BM162" s="119"/>
      <c r="BN162" s="119"/>
      <c r="BP162" s="208">
        <f t="shared" si="29"/>
        <v>130.66999999999999</v>
      </c>
      <c r="BQ162" s="208">
        <f t="shared" si="30"/>
        <v>134.64470588235295</v>
      </c>
      <c r="BR162" s="208">
        <f t="shared" si="31"/>
        <v>137.66999999999999</v>
      </c>
      <c r="BS162" s="207" t="str">
        <f t="shared" si="32"/>
        <v/>
      </c>
    </row>
    <row r="163" spans="1:71" ht="14.25" thickTop="1" thickBot="1" x14ac:dyDescent="0.25">
      <c r="B163" s="15" t="s">
        <v>36</v>
      </c>
      <c r="C163" s="16" t="s">
        <v>37</v>
      </c>
      <c r="D163" s="27"/>
      <c r="E163" s="27"/>
      <c r="F163" s="71"/>
      <c r="G163" s="71"/>
      <c r="H163" s="71"/>
      <c r="I163" s="54">
        <v>163</v>
      </c>
      <c r="J163" s="59">
        <f>HLOOKUP($J$1,$L$1:BN163,I163)</f>
        <v>1260</v>
      </c>
      <c r="K163" s="59">
        <f>HLOOKUP($K$1,$L$1:BN163,I163)</f>
        <v>1260</v>
      </c>
      <c r="L163" s="42"/>
      <c r="M163" s="119">
        <v>1266.67</v>
      </c>
      <c r="N163" s="119">
        <v>1266.67</v>
      </c>
      <c r="O163" s="119">
        <v>1266.67</v>
      </c>
      <c r="P163" s="119">
        <v>1266.67</v>
      </c>
      <c r="Q163" s="119">
        <v>1266.67</v>
      </c>
      <c r="R163" s="119">
        <v>1266.67</v>
      </c>
      <c r="S163" s="119">
        <v>1266.67</v>
      </c>
      <c r="T163" s="148">
        <v>1226.67</v>
      </c>
      <c r="U163" s="148">
        <v>1243.33</v>
      </c>
      <c r="V163" s="148">
        <v>1243.33</v>
      </c>
      <c r="W163" s="148">
        <v>1373.33</v>
      </c>
      <c r="X163" s="148">
        <v>1226.67</v>
      </c>
      <c r="Y163" s="148">
        <v>1226.67</v>
      </c>
      <c r="Z163" s="148">
        <v>1260</v>
      </c>
      <c r="AA163" s="148">
        <v>1260</v>
      </c>
      <c r="AB163" s="148">
        <v>1260</v>
      </c>
      <c r="AC163" s="148">
        <v>1260</v>
      </c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119"/>
      <c r="BP163" s="208">
        <f t="shared" si="29"/>
        <v>1226.67</v>
      </c>
      <c r="BQ163" s="208">
        <f t="shared" si="30"/>
        <v>1261.5700000000002</v>
      </c>
      <c r="BR163" s="208">
        <f t="shared" si="31"/>
        <v>1373.33</v>
      </c>
      <c r="BS163" s="207" t="str">
        <f t="shared" si="32"/>
        <v/>
      </c>
    </row>
    <row r="164" spans="1:71" ht="14.25" thickTop="1" thickBot="1" x14ac:dyDescent="0.25">
      <c r="B164" s="15" t="s">
        <v>77</v>
      </c>
      <c r="C164" s="16" t="s">
        <v>37</v>
      </c>
      <c r="D164" s="27"/>
      <c r="E164" s="27"/>
      <c r="F164" s="71"/>
      <c r="G164" s="71"/>
      <c r="H164" s="71"/>
      <c r="I164" s="54">
        <v>164</v>
      </c>
      <c r="J164" s="59">
        <f>HLOOKUP($J$1,$L$1:BN164,I164)</f>
        <v>1366.67</v>
      </c>
      <c r="K164" s="59">
        <f>HLOOKUP($K$1,$L$1:BN164,I164)</f>
        <v>1366.67</v>
      </c>
      <c r="L164" s="42"/>
      <c r="M164" s="119">
        <v>1333.33</v>
      </c>
      <c r="N164" s="119">
        <v>1333.33</v>
      </c>
      <c r="O164" s="119">
        <v>1333.33</v>
      </c>
      <c r="P164" s="119">
        <v>1333.33</v>
      </c>
      <c r="Q164" s="119">
        <v>1473.33</v>
      </c>
      <c r="R164" s="119">
        <v>1473.33</v>
      </c>
      <c r="S164" s="119">
        <v>1473.33</v>
      </c>
      <c r="T164" s="148">
        <v>1473.33</v>
      </c>
      <c r="U164" s="148">
        <v>1490</v>
      </c>
      <c r="V164" s="148">
        <v>1490</v>
      </c>
      <c r="W164" s="148">
        <v>1233.33</v>
      </c>
      <c r="X164" s="148">
        <v>1333.33</v>
      </c>
      <c r="Y164" s="148">
        <v>1333.33</v>
      </c>
      <c r="Z164" s="148">
        <v>1366.67</v>
      </c>
      <c r="AA164" s="148">
        <v>1366.67</v>
      </c>
      <c r="AB164" s="148">
        <v>1366.67</v>
      </c>
      <c r="AC164" s="148">
        <v>1366.67</v>
      </c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19"/>
      <c r="BJ164" s="119"/>
      <c r="BK164" s="119"/>
      <c r="BL164" s="119"/>
      <c r="BM164" s="119"/>
      <c r="BN164" s="119"/>
      <c r="BP164" s="208">
        <f t="shared" si="29"/>
        <v>1233.33</v>
      </c>
      <c r="BQ164" s="208">
        <f t="shared" si="30"/>
        <v>1386.6652941176465</v>
      </c>
      <c r="BR164" s="208">
        <f t="shared" si="31"/>
        <v>1490</v>
      </c>
      <c r="BS164" s="207" t="str">
        <f t="shared" si="32"/>
        <v/>
      </c>
    </row>
    <row r="165" spans="1:71" ht="14.25" thickTop="1" thickBot="1" x14ac:dyDescent="0.25">
      <c r="B165" s="15" t="s">
        <v>38</v>
      </c>
      <c r="C165" s="16" t="s">
        <v>37</v>
      </c>
      <c r="D165" s="27"/>
      <c r="E165" s="27"/>
      <c r="F165" s="71"/>
      <c r="G165" s="71"/>
      <c r="H165" s="71"/>
      <c r="I165" s="54">
        <v>165</v>
      </c>
      <c r="J165" s="59">
        <f>HLOOKUP($J$1,$L$1:BN165,I165)</f>
        <v>1566.67</v>
      </c>
      <c r="K165" s="59">
        <f>HLOOKUP($K$1,$L$1:BN165,I165)</f>
        <v>1566.67</v>
      </c>
      <c r="L165" s="42"/>
      <c r="M165" s="119">
        <v>1456.67</v>
      </c>
      <c r="N165" s="119">
        <v>1456.67</v>
      </c>
      <c r="O165" s="119">
        <v>1456.67</v>
      </c>
      <c r="P165" s="119">
        <v>1456.67</v>
      </c>
      <c r="Q165" s="119">
        <v>1610</v>
      </c>
      <c r="R165" s="119">
        <v>1610</v>
      </c>
      <c r="S165" s="119">
        <v>1610</v>
      </c>
      <c r="T165" s="148">
        <v>1610</v>
      </c>
      <c r="U165" s="148">
        <v>1643.33</v>
      </c>
      <c r="V165" s="148">
        <v>1643.33</v>
      </c>
      <c r="W165" s="148">
        <v>1400</v>
      </c>
      <c r="X165" s="148">
        <v>1400</v>
      </c>
      <c r="Y165" s="148">
        <v>1400</v>
      </c>
      <c r="Z165" s="148">
        <v>1566.67</v>
      </c>
      <c r="AA165" s="148">
        <v>1566.67</v>
      </c>
      <c r="AB165" s="148">
        <v>1566.67</v>
      </c>
      <c r="AC165" s="148">
        <v>1566.67</v>
      </c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  <c r="BC165" s="119"/>
      <c r="BD165" s="119"/>
      <c r="BE165" s="119"/>
      <c r="BF165" s="119"/>
      <c r="BG165" s="119"/>
      <c r="BH165" s="119"/>
      <c r="BI165" s="119"/>
      <c r="BJ165" s="119"/>
      <c r="BK165" s="119"/>
      <c r="BL165" s="119"/>
      <c r="BM165" s="119"/>
      <c r="BN165" s="119"/>
      <c r="BP165" s="208">
        <f t="shared" si="29"/>
        <v>1400</v>
      </c>
      <c r="BQ165" s="208">
        <f t="shared" si="30"/>
        <v>1530.5894117647058</v>
      </c>
      <c r="BR165" s="208">
        <f t="shared" si="31"/>
        <v>1643.33</v>
      </c>
      <c r="BS165" s="207" t="str">
        <f t="shared" si="32"/>
        <v/>
      </c>
    </row>
    <row r="166" spans="1:71" ht="14.25" thickTop="1" thickBot="1" x14ac:dyDescent="0.25">
      <c r="B166" s="15" t="s">
        <v>78</v>
      </c>
      <c r="C166" s="16" t="s">
        <v>37</v>
      </c>
      <c r="D166" s="27"/>
      <c r="E166" s="27"/>
      <c r="F166" s="71"/>
      <c r="G166" s="71"/>
      <c r="H166" s="71"/>
      <c r="I166" s="54">
        <v>166</v>
      </c>
      <c r="J166" s="59">
        <f>HLOOKUP($J$1,$L$1:BN166,I166)</f>
        <v>1400</v>
      </c>
      <c r="K166" s="59">
        <f>HLOOKUP($K$1,$L$1:BN166,I166)</f>
        <v>1400</v>
      </c>
      <c r="L166" s="42"/>
      <c r="M166" s="119">
        <v>1366.67</v>
      </c>
      <c r="N166" s="119">
        <v>1366.67</v>
      </c>
      <c r="O166" s="119">
        <v>1366.67</v>
      </c>
      <c r="P166" s="119">
        <v>1366.67</v>
      </c>
      <c r="Q166" s="119">
        <v>1343.33</v>
      </c>
      <c r="R166" s="119">
        <v>1343.33</v>
      </c>
      <c r="S166" s="119">
        <v>1343.33</v>
      </c>
      <c r="T166" s="148">
        <v>1343.33</v>
      </c>
      <c r="U166" s="148">
        <v>1376.67</v>
      </c>
      <c r="V166" s="148">
        <v>1376.67</v>
      </c>
      <c r="W166" s="148">
        <v>1433.33</v>
      </c>
      <c r="X166" s="148">
        <v>1316.67</v>
      </c>
      <c r="Y166" s="148">
        <v>1316.67</v>
      </c>
      <c r="Z166" s="148">
        <v>1400</v>
      </c>
      <c r="AA166" s="148">
        <v>1400</v>
      </c>
      <c r="AB166" s="148">
        <v>1400</v>
      </c>
      <c r="AC166" s="148">
        <v>1400</v>
      </c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19"/>
      <c r="BJ166" s="119"/>
      <c r="BK166" s="119"/>
      <c r="BL166" s="119"/>
      <c r="BM166" s="119"/>
      <c r="BN166" s="119"/>
      <c r="BP166" s="208">
        <f t="shared" si="29"/>
        <v>1316.67</v>
      </c>
      <c r="BQ166" s="208">
        <f t="shared" si="30"/>
        <v>1368.2358823529412</v>
      </c>
      <c r="BR166" s="208">
        <f t="shared" si="31"/>
        <v>1433.33</v>
      </c>
      <c r="BS166" s="207" t="str">
        <f t="shared" si="32"/>
        <v/>
      </c>
    </row>
    <row r="167" spans="1:71" ht="14.25" thickTop="1" thickBot="1" x14ac:dyDescent="0.25">
      <c r="B167" s="15" t="s">
        <v>88</v>
      </c>
      <c r="C167" s="16" t="s">
        <v>37</v>
      </c>
      <c r="D167" s="27"/>
      <c r="E167" s="27"/>
      <c r="F167" s="71"/>
      <c r="G167" s="71"/>
      <c r="H167" s="71"/>
      <c r="I167" s="54">
        <v>167</v>
      </c>
      <c r="J167" s="59">
        <f>HLOOKUP($J$1,$L$1:BN167,I167)</f>
        <v>1500</v>
      </c>
      <c r="K167" s="59">
        <f>HLOOKUP($K$1,$L$1:BN167,I167)</f>
        <v>1500</v>
      </c>
      <c r="L167" s="42"/>
      <c r="M167" s="119">
        <v>1383.33</v>
      </c>
      <c r="N167" s="119">
        <v>1383.33</v>
      </c>
      <c r="O167" s="119">
        <v>1383.33</v>
      </c>
      <c r="P167" s="119">
        <v>1383.33</v>
      </c>
      <c r="Q167" s="119">
        <v>1600</v>
      </c>
      <c r="R167" s="119">
        <v>1600</v>
      </c>
      <c r="S167" s="119">
        <v>1600</v>
      </c>
      <c r="T167" s="148">
        <v>1600</v>
      </c>
      <c r="U167" s="148">
        <v>1616.67</v>
      </c>
      <c r="V167" s="148">
        <v>1616.67</v>
      </c>
      <c r="W167" s="148">
        <v>1316.67</v>
      </c>
      <c r="X167" s="148">
        <v>1350</v>
      </c>
      <c r="Y167" s="148">
        <v>1350</v>
      </c>
      <c r="Z167" s="148">
        <v>1500</v>
      </c>
      <c r="AA167" s="148">
        <v>1500</v>
      </c>
      <c r="AB167" s="148">
        <v>1500</v>
      </c>
      <c r="AC167" s="148">
        <v>1500</v>
      </c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  <c r="BC167" s="119"/>
      <c r="BD167" s="119"/>
      <c r="BE167" s="119"/>
      <c r="BF167" s="119"/>
      <c r="BG167" s="119"/>
      <c r="BH167" s="119"/>
      <c r="BI167" s="119"/>
      <c r="BJ167" s="119"/>
      <c r="BK167" s="119"/>
      <c r="BL167" s="119"/>
      <c r="BM167" s="119"/>
      <c r="BN167" s="119"/>
      <c r="BP167" s="208">
        <f t="shared" si="29"/>
        <v>1316.67</v>
      </c>
      <c r="BQ167" s="208">
        <f t="shared" si="30"/>
        <v>1481.3723529411766</v>
      </c>
      <c r="BR167" s="208">
        <f t="shared" si="31"/>
        <v>1616.67</v>
      </c>
      <c r="BS167" s="207" t="str">
        <f t="shared" si="32"/>
        <v/>
      </c>
    </row>
    <row r="168" spans="1:71" ht="14.25" thickTop="1" thickBot="1" x14ac:dyDescent="0.25">
      <c r="B168" s="15" t="s">
        <v>89</v>
      </c>
      <c r="C168" s="16" t="s">
        <v>37</v>
      </c>
      <c r="D168" s="27"/>
      <c r="E168" s="27"/>
      <c r="F168" s="71"/>
      <c r="G168" s="71"/>
      <c r="H168" s="71"/>
      <c r="I168" s="54">
        <v>168</v>
      </c>
      <c r="J168" s="59">
        <f>HLOOKUP($J$1,$L$1:BN168,I168)</f>
        <v>1800</v>
      </c>
      <c r="K168" s="59">
        <f>HLOOKUP($K$1,$L$1:BN168,I168)</f>
        <v>1800</v>
      </c>
      <c r="L168" s="42"/>
      <c r="M168" s="119">
        <v>1750</v>
      </c>
      <c r="N168" s="119">
        <v>1750</v>
      </c>
      <c r="O168" s="119">
        <v>1750</v>
      </c>
      <c r="P168" s="119">
        <v>1750</v>
      </c>
      <c r="Q168" s="119">
        <v>1900</v>
      </c>
      <c r="R168" s="119">
        <v>1900</v>
      </c>
      <c r="S168" s="119">
        <v>1900</v>
      </c>
      <c r="T168" s="148">
        <v>1900</v>
      </c>
      <c r="U168" s="148">
        <v>1916.67</v>
      </c>
      <c r="V168" s="148">
        <v>1916.67</v>
      </c>
      <c r="W168" s="148">
        <v>1866.67</v>
      </c>
      <c r="X168" s="148">
        <v>1800</v>
      </c>
      <c r="Y168" s="148">
        <v>1800</v>
      </c>
      <c r="Z168" s="148">
        <v>1800</v>
      </c>
      <c r="AA168" s="148">
        <v>1800</v>
      </c>
      <c r="AB168" s="148">
        <v>1800</v>
      </c>
      <c r="AC168" s="148">
        <v>1800</v>
      </c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19"/>
      <c r="BL168" s="119"/>
      <c r="BM168" s="119"/>
      <c r="BN168" s="119"/>
      <c r="BP168" s="208">
        <f t="shared" si="29"/>
        <v>1750</v>
      </c>
      <c r="BQ168" s="208">
        <f t="shared" si="30"/>
        <v>1829.4123529411761</v>
      </c>
      <c r="BR168" s="208">
        <f t="shared" si="31"/>
        <v>1916.67</v>
      </c>
      <c r="BS168" s="207" t="str">
        <f t="shared" si="32"/>
        <v/>
      </c>
    </row>
    <row r="169" spans="1:71" ht="14.25" thickTop="1" thickBot="1" x14ac:dyDescent="0.25">
      <c r="B169" s="15" t="s">
        <v>39</v>
      </c>
      <c r="C169" s="16" t="s">
        <v>22</v>
      </c>
      <c r="D169" s="27"/>
      <c r="E169" s="27"/>
      <c r="F169" s="71"/>
      <c r="G169" s="71"/>
      <c r="H169" s="71"/>
      <c r="I169" s="54">
        <v>169</v>
      </c>
      <c r="J169" s="59">
        <f>HLOOKUP($J$1,$L$1:BN169,I169)</f>
        <v>103.33</v>
      </c>
      <c r="K169" s="59">
        <f>HLOOKUP($K$1,$L$1:BN169,I169)</f>
        <v>103.33</v>
      </c>
      <c r="L169" s="42"/>
      <c r="M169" s="119">
        <v>90</v>
      </c>
      <c r="N169" s="119">
        <v>90</v>
      </c>
      <c r="O169" s="119">
        <v>90</v>
      </c>
      <c r="P169" s="119">
        <v>90</v>
      </c>
      <c r="Q169" s="119">
        <v>91.67</v>
      </c>
      <c r="R169" s="119">
        <v>91.67</v>
      </c>
      <c r="S169" s="119">
        <v>91.67</v>
      </c>
      <c r="T169" s="148">
        <v>91.67</v>
      </c>
      <c r="U169" s="148">
        <v>86.67</v>
      </c>
      <c r="V169" s="148">
        <v>86.67</v>
      </c>
      <c r="W169" s="148">
        <v>91.67</v>
      </c>
      <c r="X169" s="148">
        <v>103.33</v>
      </c>
      <c r="Y169" s="148">
        <v>103.33</v>
      </c>
      <c r="Z169" s="148">
        <v>103.33</v>
      </c>
      <c r="AA169" s="148">
        <v>103.33</v>
      </c>
      <c r="AB169" s="148">
        <v>103.33</v>
      </c>
      <c r="AC169" s="148">
        <v>103.33</v>
      </c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P169" s="208">
        <f t="shared" si="29"/>
        <v>86.67</v>
      </c>
      <c r="BQ169" s="208">
        <f t="shared" si="30"/>
        <v>94.804117647058789</v>
      </c>
      <c r="BR169" s="208">
        <f t="shared" si="31"/>
        <v>103.33</v>
      </c>
      <c r="BS169" s="207" t="str">
        <f t="shared" si="32"/>
        <v/>
      </c>
    </row>
    <row r="170" spans="1:71" ht="14.25" thickTop="1" thickBot="1" x14ac:dyDescent="0.25">
      <c r="B170" s="15" t="s">
        <v>40</v>
      </c>
      <c r="C170" s="16" t="s">
        <v>22</v>
      </c>
      <c r="D170" s="27"/>
      <c r="E170" s="27"/>
      <c r="F170" s="71"/>
      <c r="G170" s="71"/>
      <c r="H170" s="71"/>
      <c r="I170" s="54">
        <v>170</v>
      </c>
      <c r="J170" s="59">
        <f>HLOOKUP($J$1,$L$1:BN170,I170)</f>
        <v>97.67</v>
      </c>
      <c r="K170" s="59">
        <f>HLOOKUP($K$1,$L$1:BN170,I170)</f>
        <v>97.67</v>
      </c>
      <c r="L170" s="42"/>
      <c r="M170" s="119">
        <v>83.33</v>
      </c>
      <c r="N170" s="119">
        <v>83.33</v>
      </c>
      <c r="O170" s="119">
        <v>83.33</v>
      </c>
      <c r="P170" s="119">
        <v>83.33</v>
      </c>
      <c r="Q170" s="119">
        <v>90</v>
      </c>
      <c r="R170" s="119">
        <v>90</v>
      </c>
      <c r="S170" s="119">
        <v>90</v>
      </c>
      <c r="T170" s="148">
        <v>90</v>
      </c>
      <c r="U170" s="148">
        <v>90</v>
      </c>
      <c r="V170" s="148">
        <v>90</v>
      </c>
      <c r="W170" s="148">
        <v>101</v>
      </c>
      <c r="X170" s="148">
        <v>97.67</v>
      </c>
      <c r="Y170" s="148">
        <v>97.67</v>
      </c>
      <c r="Z170" s="148">
        <v>97.67</v>
      </c>
      <c r="AA170" s="148">
        <v>97.67</v>
      </c>
      <c r="AB170" s="148">
        <v>97.67</v>
      </c>
      <c r="AC170" s="148">
        <v>97.67</v>
      </c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19"/>
      <c r="BE170" s="119"/>
      <c r="BF170" s="119"/>
      <c r="BG170" s="119"/>
      <c r="BH170" s="119"/>
      <c r="BI170" s="119"/>
      <c r="BJ170" s="119"/>
      <c r="BK170" s="119"/>
      <c r="BL170" s="119"/>
      <c r="BM170" s="119"/>
      <c r="BN170" s="119"/>
      <c r="BP170" s="208">
        <f t="shared" si="29"/>
        <v>83.33</v>
      </c>
      <c r="BQ170" s="208">
        <f t="shared" si="30"/>
        <v>91.784705882352966</v>
      </c>
      <c r="BR170" s="208">
        <f t="shared" si="31"/>
        <v>101</v>
      </c>
      <c r="BS170" s="207" t="str">
        <f t="shared" si="32"/>
        <v/>
      </c>
    </row>
    <row r="171" spans="1:71" ht="14.25" thickTop="1" thickBot="1" x14ac:dyDescent="0.25">
      <c r="B171" s="15" t="s">
        <v>41</v>
      </c>
      <c r="C171" s="16" t="s">
        <v>42</v>
      </c>
      <c r="D171" s="27"/>
      <c r="E171" s="27"/>
      <c r="F171" s="71"/>
      <c r="G171" s="71"/>
      <c r="H171" s="71"/>
      <c r="I171" s="54">
        <v>171</v>
      </c>
      <c r="J171" s="59">
        <f>HLOOKUP($J$1,$L$1:BN171,I171)</f>
        <v>9.17</v>
      </c>
      <c r="K171" s="59">
        <f>HLOOKUP($K$1,$L$1:BN171,I171)</f>
        <v>9.17</v>
      </c>
      <c r="L171" s="42"/>
      <c r="M171" s="119">
        <v>8</v>
      </c>
      <c r="N171" s="119">
        <v>8</v>
      </c>
      <c r="O171" s="119">
        <v>8</v>
      </c>
      <c r="P171" s="119">
        <v>8</v>
      </c>
      <c r="Q171" s="119">
        <v>8.33</v>
      </c>
      <c r="R171" s="119">
        <v>8.33</v>
      </c>
      <c r="S171" s="119">
        <v>8.33</v>
      </c>
      <c r="T171" s="156">
        <v>8.33</v>
      </c>
      <c r="U171" s="156">
        <v>8.33</v>
      </c>
      <c r="V171" s="156">
        <v>8.33</v>
      </c>
      <c r="W171" s="156">
        <v>8.83</v>
      </c>
      <c r="X171" s="156">
        <v>8.83</v>
      </c>
      <c r="Y171" s="156">
        <v>8.83</v>
      </c>
      <c r="Z171" s="156">
        <v>9.17</v>
      </c>
      <c r="AA171" s="156">
        <v>9.17</v>
      </c>
      <c r="AB171" s="156">
        <v>9.17</v>
      </c>
      <c r="AC171" s="156">
        <v>9.17</v>
      </c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K171" s="119"/>
      <c r="BL171" s="119"/>
      <c r="BM171" s="119"/>
      <c r="BN171" s="119"/>
      <c r="BP171" s="208">
        <f t="shared" si="29"/>
        <v>8</v>
      </c>
      <c r="BQ171" s="208">
        <f t="shared" si="30"/>
        <v>8.538235294117646</v>
      </c>
      <c r="BR171" s="208">
        <f t="shared" si="31"/>
        <v>9.17</v>
      </c>
      <c r="BS171" s="207" t="str">
        <f t="shared" si="32"/>
        <v/>
      </c>
    </row>
    <row r="172" spans="1:71" ht="14.25" thickTop="1" thickBot="1" x14ac:dyDescent="0.25">
      <c r="A172" s="216" t="s">
        <v>58</v>
      </c>
      <c r="B172" s="20" t="s">
        <v>47</v>
      </c>
      <c r="C172" s="6"/>
      <c r="D172" s="56"/>
      <c r="E172" s="58"/>
      <c r="F172" s="69"/>
      <c r="G172" s="69"/>
      <c r="H172" s="69"/>
      <c r="I172" s="57"/>
      <c r="J172" s="121"/>
      <c r="K172" s="121"/>
      <c r="L172" s="44"/>
      <c r="M172" s="227" t="s">
        <v>115</v>
      </c>
      <c r="N172" s="127" t="str">
        <f>IF(SUM(M173:N180)=0,"",IF(AND(M173=N173,M174=N174,M175=N175,M176=N176,M177=N177,M178=N178,M179=N179,M180=N180),"Repetido",""))</f>
        <v/>
      </c>
      <c r="O172" s="127" t="str">
        <f t="shared" ref="O172:BL172" si="35">IF(SUM(N173:O180)=0,"",IF(AND(N173=O173,N174=O174,N175=O175,N176=O176,N177=O177,N178=O178,N179=O179,N180=O180),"Repetido",""))</f>
        <v/>
      </c>
      <c r="P172" s="127" t="str">
        <f t="shared" si="35"/>
        <v/>
      </c>
      <c r="Q172" s="127" t="str">
        <f t="shared" si="35"/>
        <v/>
      </c>
      <c r="R172" s="127" t="str">
        <f t="shared" si="35"/>
        <v/>
      </c>
      <c r="S172" s="127" t="str">
        <f t="shared" si="35"/>
        <v/>
      </c>
      <c r="T172" s="127" t="str">
        <f t="shared" si="35"/>
        <v/>
      </c>
      <c r="U172" s="127" t="str">
        <f t="shared" si="35"/>
        <v/>
      </c>
      <c r="V172" s="127" t="str">
        <f t="shared" si="35"/>
        <v>Repetido</v>
      </c>
      <c r="W172" s="127" t="str">
        <f t="shared" si="35"/>
        <v>Repetido</v>
      </c>
      <c r="X172" s="127" t="str">
        <f t="shared" si="35"/>
        <v/>
      </c>
      <c r="Y172" s="127" t="str">
        <f t="shared" si="35"/>
        <v/>
      </c>
      <c r="Z172" s="127" t="str">
        <f t="shared" si="35"/>
        <v/>
      </c>
      <c r="AA172" s="127" t="str">
        <f t="shared" si="35"/>
        <v/>
      </c>
      <c r="AB172" s="127" t="str">
        <f t="shared" si="35"/>
        <v>Repetido</v>
      </c>
      <c r="AC172" s="127" t="str">
        <f t="shared" si="35"/>
        <v>Repetido</v>
      </c>
      <c r="AD172" s="127" t="str">
        <f t="shared" si="35"/>
        <v/>
      </c>
      <c r="AE172" s="127" t="str">
        <f t="shared" si="35"/>
        <v/>
      </c>
      <c r="AF172" s="127" t="str">
        <f t="shared" si="35"/>
        <v/>
      </c>
      <c r="AG172" s="127" t="str">
        <f t="shared" si="35"/>
        <v/>
      </c>
      <c r="AH172" s="127" t="str">
        <f t="shared" si="35"/>
        <v/>
      </c>
      <c r="AI172" s="127" t="str">
        <f t="shared" si="35"/>
        <v/>
      </c>
      <c r="AJ172" s="127" t="str">
        <f t="shared" si="35"/>
        <v/>
      </c>
      <c r="AK172" s="127" t="str">
        <f t="shared" si="35"/>
        <v/>
      </c>
      <c r="AL172" s="127" t="str">
        <f t="shared" si="35"/>
        <v/>
      </c>
      <c r="AM172" s="127" t="str">
        <f t="shared" si="35"/>
        <v/>
      </c>
      <c r="AN172" s="127" t="str">
        <f t="shared" si="35"/>
        <v/>
      </c>
      <c r="AO172" s="127" t="str">
        <f t="shared" si="35"/>
        <v/>
      </c>
      <c r="AP172" s="127" t="str">
        <f t="shared" si="35"/>
        <v/>
      </c>
      <c r="AQ172" s="127" t="str">
        <f t="shared" si="35"/>
        <v/>
      </c>
      <c r="AR172" s="127" t="str">
        <f t="shared" si="35"/>
        <v/>
      </c>
      <c r="AS172" s="127" t="str">
        <f t="shared" si="35"/>
        <v/>
      </c>
      <c r="AT172" s="127" t="str">
        <f t="shared" si="35"/>
        <v/>
      </c>
      <c r="AU172" s="127" t="str">
        <f t="shared" si="35"/>
        <v/>
      </c>
      <c r="AV172" s="127" t="str">
        <f t="shared" si="35"/>
        <v/>
      </c>
      <c r="AW172" s="127" t="str">
        <f t="shared" si="35"/>
        <v/>
      </c>
      <c r="AX172" s="127" t="str">
        <f t="shared" si="35"/>
        <v/>
      </c>
      <c r="AY172" s="127" t="str">
        <f t="shared" si="35"/>
        <v/>
      </c>
      <c r="AZ172" s="127" t="str">
        <f t="shared" si="35"/>
        <v/>
      </c>
      <c r="BA172" s="127" t="str">
        <f t="shared" si="35"/>
        <v/>
      </c>
      <c r="BB172" s="127" t="str">
        <f t="shared" si="35"/>
        <v/>
      </c>
      <c r="BC172" s="127" t="str">
        <f t="shared" si="35"/>
        <v/>
      </c>
      <c r="BD172" s="127" t="str">
        <f t="shared" si="35"/>
        <v/>
      </c>
      <c r="BE172" s="127" t="str">
        <f t="shared" si="35"/>
        <v/>
      </c>
      <c r="BF172" s="127" t="str">
        <f t="shared" si="35"/>
        <v/>
      </c>
      <c r="BG172" s="127" t="str">
        <f t="shared" si="35"/>
        <v/>
      </c>
      <c r="BH172" s="127" t="str">
        <f t="shared" si="35"/>
        <v/>
      </c>
      <c r="BI172" s="127" t="str">
        <f t="shared" si="35"/>
        <v/>
      </c>
      <c r="BJ172" s="127" t="str">
        <f t="shared" si="35"/>
        <v/>
      </c>
      <c r="BK172" s="127" t="str">
        <f t="shared" si="35"/>
        <v/>
      </c>
      <c r="BL172" s="127" t="str">
        <f t="shared" si="35"/>
        <v/>
      </c>
      <c r="BM172" s="127" t="str">
        <f>IF(SUM(BL173:BM180)=0,"",IF(AND(BL173=BM173,BL174=BM174,BL175=BM175,BL176=BM176,BL177=BM177,BL178=BM178,BL179=BM179,BL180=BM180),"Repetido",""))</f>
        <v/>
      </c>
      <c r="BN172" s="127" t="str">
        <f>IF(SUM(BM173:BN180)=0,"",IF(AND(BM173=BN173,BM174=BN174,BM175=BN175,BM176=BN176,BM177=BN177,BM178=BN178,BM179=BN179,BM180=BN180),"Repetido",""))</f>
        <v/>
      </c>
      <c r="BP172" s="211"/>
      <c r="BQ172" s="211"/>
      <c r="BR172" s="211"/>
      <c r="BS172" s="207"/>
    </row>
    <row r="173" spans="1:71" ht="14.25" thickTop="1" thickBot="1" x14ac:dyDescent="0.25">
      <c r="B173" s="9" t="s">
        <v>21</v>
      </c>
      <c r="C173" s="10" t="s">
        <v>22</v>
      </c>
      <c r="D173" s="30"/>
      <c r="E173" s="30"/>
      <c r="F173" s="70"/>
      <c r="G173" s="70"/>
      <c r="H173" s="70"/>
      <c r="I173" s="54">
        <v>173</v>
      </c>
      <c r="J173" s="59" t="str">
        <f>HLOOKUP($J$1,$L$1:BN173,I173)</f>
        <v>xxx</v>
      </c>
      <c r="K173" s="59" t="str">
        <f>HLOOKUP($K$1,$L$1:BN173,I173)</f>
        <v>xxx</v>
      </c>
      <c r="L173" s="38"/>
      <c r="M173" s="131" t="s">
        <v>71</v>
      </c>
      <c r="N173" s="118" t="s">
        <v>71</v>
      </c>
      <c r="O173" s="118" t="s">
        <v>71</v>
      </c>
      <c r="P173" s="118" t="s">
        <v>71</v>
      </c>
      <c r="Q173" s="118" t="s">
        <v>71</v>
      </c>
      <c r="R173" s="118" t="s">
        <v>71</v>
      </c>
      <c r="S173" s="118" t="s">
        <v>71</v>
      </c>
      <c r="T173" s="118" t="s">
        <v>71</v>
      </c>
      <c r="U173" s="118" t="s">
        <v>71</v>
      </c>
      <c r="V173" s="118" t="s">
        <v>71</v>
      </c>
      <c r="W173" s="150" t="s">
        <v>71</v>
      </c>
      <c r="X173" s="150" t="s">
        <v>71</v>
      </c>
      <c r="Y173" s="150" t="s">
        <v>71</v>
      </c>
      <c r="Z173" s="150" t="s">
        <v>71</v>
      </c>
      <c r="AA173" s="150" t="s">
        <v>71</v>
      </c>
      <c r="AB173" s="118" t="s">
        <v>71</v>
      </c>
      <c r="AC173" s="118" t="s">
        <v>71</v>
      </c>
      <c r="AD173" s="118" t="s">
        <v>71</v>
      </c>
      <c r="AE173" s="118" t="s">
        <v>71</v>
      </c>
      <c r="AF173" s="118" t="s">
        <v>71</v>
      </c>
      <c r="AG173" s="118" t="s">
        <v>71</v>
      </c>
      <c r="AH173" s="118" t="s">
        <v>71</v>
      </c>
      <c r="AI173" s="118" t="s">
        <v>71</v>
      </c>
      <c r="AJ173" s="118" t="s">
        <v>71</v>
      </c>
      <c r="AK173" s="118" t="s">
        <v>71</v>
      </c>
      <c r="AL173" s="118" t="s">
        <v>71</v>
      </c>
      <c r="AM173" s="118" t="s">
        <v>71</v>
      </c>
      <c r="AN173" s="118" t="s">
        <v>71</v>
      </c>
      <c r="AO173" s="118" t="s">
        <v>71</v>
      </c>
      <c r="AP173" s="118" t="s">
        <v>71</v>
      </c>
      <c r="AQ173" s="118" t="s">
        <v>71</v>
      </c>
      <c r="AR173" s="118" t="s">
        <v>71</v>
      </c>
      <c r="AS173" s="118" t="s">
        <v>71</v>
      </c>
      <c r="AT173" s="118" t="s">
        <v>71</v>
      </c>
      <c r="AU173" s="118" t="s">
        <v>71</v>
      </c>
      <c r="AV173" s="118" t="s">
        <v>71</v>
      </c>
      <c r="AW173" s="118" t="s">
        <v>71</v>
      </c>
      <c r="AX173" s="118" t="s">
        <v>71</v>
      </c>
      <c r="AY173" s="118" t="s">
        <v>71</v>
      </c>
      <c r="AZ173" s="118" t="s">
        <v>71</v>
      </c>
      <c r="BA173" s="118" t="s">
        <v>71</v>
      </c>
      <c r="BB173" s="118" t="s">
        <v>71</v>
      </c>
      <c r="BC173" s="118" t="s">
        <v>71</v>
      </c>
      <c r="BD173" s="118" t="s">
        <v>71</v>
      </c>
      <c r="BE173" s="118" t="s">
        <v>71</v>
      </c>
      <c r="BF173" s="118" t="s">
        <v>71</v>
      </c>
      <c r="BG173" s="118" t="s">
        <v>71</v>
      </c>
      <c r="BH173" s="118" t="s">
        <v>71</v>
      </c>
      <c r="BI173" s="118" t="s">
        <v>71</v>
      </c>
      <c r="BJ173" s="118" t="s">
        <v>71</v>
      </c>
      <c r="BK173" s="118" t="s">
        <v>71</v>
      </c>
      <c r="BL173" s="118" t="s">
        <v>71</v>
      </c>
      <c r="BM173" s="118" t="s">
        <v>71</v>
      </c>
      <c r="BN173" s="118" t="s">
        <v>71</v>
      </c>
      <c r="BP173" s="213" t="str">
        <f t="shared" si="29"/>
        <v>xxx</v>
      </c>
      <c r="BQ173" s="213" t="str">
        <f t="shared" si="30"/>
        <v>xxx</v>
      </c>
      <c r="BR173" s="213" t="str">
        <f t="shared" si="31"/>
        <v>xxx</v>
      </c>
      <c r="BS173" s="207" t="str">
        <f t="shared" si="32"/>
        <v/>
      </c>
    </row>
    <row r="174" spans="1:71" ht="14.25" thickTop="1" thickBot="1" x14ac:dyDescent="0.25">
      <c r="B174" s="9" t="s">
        <v>23</v>
      </c>
      <c r="C174" s="10" t="s">
        <v>24</v>
      </c>
      <c r="D174" s="24"/>
      <c r="E174" s="24"/>
      <c r="F174" s="37"/>
      <c r="G174" s="37"/>
      <c r="H174" s="37"/>
      <c r="I174" s="54">
        <v>174</v>
      </c>
      <c r="J174" s="59" t="str">
        <f>HLOOKUP($J$1,$L$1:BN174,I174)</f>
        <v>xxx</v>
      </c>
      <c r="K174" s="59" t="str">
        <f>HLOOKUP($K$1,$L$1:BN174,I174)</f>
        <v>xxx</v>
      </c>
      <c r="L174" s="39"/>
      <c r="M174" s="131" t="s">
        <v>71</v>
      </c>
      <c r="N174" s="118" t="s">
        <v>71</v>
      </c>
      <c r="O174" s="118" t="s">
        <v>71</v>
      </c>
      <c r="P174" s="118" t="s">
        <v>71</v>
      </c>
      <c r="Q174" s="118" t="s">
        <v>71</v>
      </c>
      <c r="R174" s="118" t="s">
        <v>71</v>
      </c>
      <c r="S174" s="118" t="s">
        <v>71</v>
      </c>
      <c r="T174" s="118" t="s">
        <v>71</v>
      </c>
      <c r="U174" s="118" t="s">
        <v>71</v>
      </c>
      <c r="V174" s="118" t="s">
        <v>71</v>
      </c>
      <c r="W174" s="151" t="s">
        <v>71</v>
      </c>
      <c r="X174" s="151" t="s">
        <v>71</v>
      </c>
      <c r="Y174" s="151" t="s">
        <v>71</v>
      </c>
      <c r="Z174" s="151" t="s">
        <v>71</v>
      </c>
      <c r="AA174" s="151" t="s">
        <v>71</v>
      </c>
      <c r="AB174" s="118" t="s">
        <v>71</v>
      </c>
      <c r="AC174" s="118" t="s">
        <v>71</v>
      </c>
      <c r="AD174" s="118" t="s">
        <v>71</v>
      </c>
      <c r="AE174" s="118" t="s">
        <v>71</v>
      </c>
      <c r="AF174" s="118" t="s">
        <v>71</v>
      </c>
      <c r="AG174" s="118" t="s">
        <v>71</v>
      </c>
      <c r="AH174" s="118" t="s">
        <v>71</v>
      </c>
      <c r="AI174" s="118" t="s">
        <v>71</v>
      </c>
      <c r="AJ174" s="118" t="s">
        <v>71</v>
      </c>
      <c r="AK174" s="118" t="s">
        <v>71</v>
      </c>
      <c r="AL174" s="118" t="s">
        <v>71</v>
      </c>
      <c r="AM174" s="118" t="s">
        <v>71</v>
      </c>
      <c r="AN174" s="118" t="s">
        <v>71</v>
      </c>
      <c r="AO174" s="118" t="s">
        <v>71</v>
      </c>
      <c r="AP174" s="118" t="s">
        <v>71</v>
      </c>
      <c r="AQ174" s="118" t="s">
        <v>71</v>
      </c>
      <c r="AR174" s="118" t="s">
        <v>71</v>
      </c>
      <c r="AS174" s="118" t="s">
        <v>71</v>
      </c>
      <c r="AT174" s="118" t="s">
        <v>71</v>
      </c>
      <c r="AU174" s="118" t="s">
        <v>71</v>
      </c>
      <c r="AV174" s="118" t="s">
        <v>71</v>
      </c>
      <c r="AW174" s="118" t="s">
        <v>71</v>
      </c>
      <c r="AX174" s="118" t="s">
        <v>71</v>
      </c>
      <c r="AY174" s="118" t="s">
        <v>71</v>
      </c>
      <c r="AZ174" s="118" t="s">
        <v>71</v>
      </c>
      <c r="BA174" s="118" t="s">
        <v>71</v>
      </c>
      <c r="BB174" s="118" t="s">
        <v>71</v>
      </c>
      <c r="BC174" s="118" t="s">
        <v>71</v>
      </c>
      <c r="BD174" s="118" t="s">
        <v>71</v>
      </c>
      <c r="BE174" s="118" t="s">
        <v>71</v>
      </c>
      <c r="BF174" s="118" t="s">
        <v>71</v>
      </c>
      <c r="BG174" s="118" t="s">
        <v>71</v>
      </c>
      <c r="BH174" s="118" t="s">
        <v>71</v>
      </c>
      <c r="BI174" s="118" t="s">
        <v>71</v>
      </c>
      <c r="BJ174" s="118" t="s">
        <v>71</v>
      </c>
      <c r="BK174" s="118" t="s">
        <v>71</v>
      </c>
      <c r="BL174" s="118" t="s">
        <v>71</v>
      </c>
      <c r="BM174" s="118" t="s">
        <v>71</v>
      </c>
      <c r="BN174" s="118" t="s">
        <v>71</v>
      </c>
      <c r="BP174" s="213" t="str">
        <f t="shared" si="29"/>
        <v>xxx</v>
      </c>
      <c r="BQ174" s="213" t="str">
        <f t="shared" si="30"/>
        <v>xxx</v>
      </c>
      <c r="BR174" s="213" t="str">
        <f t="shared" si="31"/>
        <v>xxx</v>
      </c>
      <c r="BS174" s="207" t="str">
        <f t="shared" si="32"/>
        <v/>
      </c>
    </row>
    <row r="175" spans="1:71" ht="14.25" thickTop="1" thickBot="1" x14ac:dyDescent="0.25">
      <c r="B175" s="9" t="s">
        <v>25</v>
      </c>
      <c r="C175" s="10" t="s">
        <v>26</v>
      </c>
      <c r="D175" s="24"/>
      <c r="E175" s="24"/>
      <c r="F175" s="37"/>
      <c r="G175" s="37"/>
      <c r="H175" s="37"/>
      <c r="I175" s="54">
        <v>175</v>
      </c>
      <c r="J175" s="59" t="str">
        <f>HLOOKUP($J$1,$L$1:BN175,I175)</f>
        <v>SC</v>
      </c>
      <c r="K175" s="59" t="str">
        <f>HLOOKUP($K$1,$L$1:BN175,I175)</f>
        <v>SC</v>
      </c>
      <c r="L175" s="39"/>
      <c r="M175" s="119" t="s">
        <v>120</v>
      </c>
      <c r="N175" s="119" t="s">
        <v>120</v>
      </c>
      <c r="O175" s="119" t="s">
        <v>120</v>
      </c>
      <c r="P175" s="119" t="s">
        <v>120</v>
      </c>
      <c r="Q175" s="119" t="s">
        <v>120</v>
      </c>
      <c r="R175" s="119" t="s">
        <v>120</v>
      </c>
      <c r="S175" s="119" t="s">
        <v>120</v>
      </c>
      <c r="T175" s="119" t="s">
        <v>120</v>
      </c>
      <c r="U175" s="119" t="s">
        <v>120</v>
      </c>
      <c r="V175" s="119" t="s">
        <v>120</v>
      </c>
      <c r="W175" s="148" t="s">
        <v>120</v>
      </c>
      <c r="X175" s="148" t="s">
        <v>120</v>
      </c>
      <c r="Y175" s="148" t="s">
        <v>120</v>
      </c>
      <c r="Z175" s="148" t="s">
        <v>120</v>
      </c>
      <c r="AA175" s="148" t="s">
        <v>120</v>
      </c>
      <c r="AB175" s="119" t="s">
        <v>120</v>
      </c>
      <c r="AC175" s="119" t="s">
        <v>120</v>
      </c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19"/>
      <c r="BE175" s="119"/>
      <c r="BF175" s="119"/>
      <c r="BG175" s="119"/>
      <c r="BH175" s="119"/>
      <c r="BI175" s="119"/>
      <c r="BJ175" s="119"/>
      <c r="BK175" s="119"/>
      <c r="BL175" s="119"/>
      <c r="BM175" s="119"/>
      <c r="BN175" s="119"/>
      <c r="BP175" s="208">
        <f t="shared" si="29"/>
        <v>0</v>
      </c>
      <c r="BQ175" s="208" t="e">
        <f t="shared" si="30"/>
        <v>#DIV/0!</v>
      </c>
      <c r="BR175" s="208">
        <f t="shared" si="31"/>
        <v>0</v>
      </c>
      <c r="BS175" s="207" t="e">
        <f t="shared" si="32"/>
        <v>#DIV/0!</v>
      </c>
    </row>
    <row r="176" spans="1:71" ht="14.25" thickTop="1" thickBot="1" x14ac:dyDescent="0.25">
      <c r="B176" s="9" t="s">
        <v>27</v>
      </c>
      <c r="C176" s="10" t="s">
        <v>28</v>
      </c>
      <c r="D176" s="24"/>
      <c r="E176" s="24"/>
      <c r="F176" s="37"/>
      <c r="G176" s="37"/>
      <c r="H176" s="37"/>
      <c r="I176" s="54">
        <v>176</v>
      </c>
      <c r="J176" s="59" t="str">
        <f>HLOOKUP($J$1,$L$1:BN176,I176)</f>
        <v>xxx</v>
      </c>
      <c r="K176" s="59" t="str">
        <f>HLOOKUP($K$1,$L$1:BN176,I176)</f>
        <v>xxx</v>
      </c>
      <c r="L176" s="39"/>
      <c r="M176" s="131" t="s">
        <v>71</v>
      </c>
      <c r="N176" s="118" t="s">
        <v>71</v>
      </c>
      <c r="O176" s="118" t="s">
        <v>71</v>
      </c>
      <c r="P176" s="118" t="s">
        <v>71</v>
      </c>
      <c r="Q176" s="118" t="s">
        <v>71</v>
      </c>
      <c r="R176" s="118" t="s">
        <v>71</v>
      </c>
      <c r="S176" s="118" t="s">
        <v>71</v>
      </c>
      <c r="T176" s="118" t="s">
        <v>71</v>
      </c>
      <c r="U176" s="118" t="s">
        <v>71</v>
      </c>
      <c r="V176" s="118" t="s">
        <v>71</v>
      </c>
      <c r="W176" s="151" t="s">
        <v>71</v>
      </c>
      <c r="X176" s="151" t="s">
        <v>91</v>
      </c>
      <c r="Y176" s="151" t="s">
        <v>71</v>
      </c>
      <c r="Z176" s="151" t="s">
        <v>71</v>
      </c>
      <c r="AA176" s="151" t="s">
        <v>91</v>
      </c>
      <c r="AB176" s="118" t="s">
        <v>71</v>
      </c>
      <c r="AC176" s="118" t="s">
        <v>71</v>
      </c>
      <c r="AD176" s="118" t="s">
        <v>71</v>
      </c>
      <c r="AE176" s="118" t="s">
        <v>71</v>
      </c>
      <c r="AF176" s="118" t="s">
        <v>71</v>
      </c>
      <c r="AG176" s="118" t="s">
        <v>71</v>
      </c>
      <c r="AH176" s="118" t="s">
        <v>71</v>
      </c>
      <c r="AI176" s="118" t="s">
        <v>71</v>
      </c>
      <c r="AJ176" s="118" t="s">
        <v>71</v>
      </c>
      <c r="AK176" s="118" t="s">
        <v>71</v>
      </c>
      <c r="AL176" s="118" t="s">
        <v>71</v>
      </c>
      <c r="AM176" s="118" t="s">
        <v>71</v>
      </c>
      <c r="AN176" s="118" t="s">
        <v>71</v>
      </c>
      <c r="AO176" s="118" t="s">
        <v>71</v>
      </c>
      <c r="AP176" s="118" t="s">
        <v>71</v>
      </c>
      <c r="AQ176" s="118" t="s">
        <v>71</v>
      </c>
      <c r="AR176" s="118" t="s">
        <v>71</v>
      </c>
      <c r="AS176" s="118" t="s">
        <v>71</v>
      </c>
      <c r="AT176" s="118" t="s">
        <v>71</v>
      </c>
      <c r="AU176" s="118" t="s">
        <v>71</v>
      </c>
      <c r="AV176" s="118" t="s">
        <v>71</v>
      </c>
      <c r="AW176" s="118" t="s">
        <v>71</v>
      </c>
      <c r="AX176" s="118" t="s">
        <v>71</v>
      </c>
      <c r="AY176" s="118" t="s">
        <v>71</v>
      </c>
      <c r="AZ176" s="118" t="s">
        <v>71</v>
      </c>
      <c r="BA176" s="118" t="s">
        <v>71</v>
      </c>
      <c r="BB176" s="118" t="s">
        <v>71</v>
      </c>
      <c r="BC176" s="118" t="s">
        <v>71</v>
      </c>
      <c r="BD176" s="118" t="s">
        <v>71</v>
      </c>
      <c r="BE176" s="118" t="s">
        <v>71</v>
      </c>
      <c r="BF176" s="118" t="s">
        <v>71</v>
      </c>
      <c r="BG176" s="118" t="s">
        <v>71</v>
      </c>
      <c r="BH176" s="118" t="s">
        <v>71</v>
      </c>
      <c r="BI176" s="118" t="s">
        <v>71</v>
      </c>
      <c r="BJ176" s="118" t="s">
        <v>71</v>
      </c>
      <c r="BK176" s="118" t="s">
        <v>71</v>
      </c>
      <c r="BL176" s="118" t="s">
        <v>71</v>
      </c>
      <c r="BM176" s="118" t="s">
        <v>71</v>
      </c>
      <c r="BN176" s="118" t="s">
        <v>71</v>
      </c>
      <c r="BP176" s="213" t="str">
        <f t="shared" si="29"/>
        <v>xxx</v>
      </c>
      <c r="BQ176" s="213" t="str">
        <f t="shared" si="30"/>
        <v>xxx</v>
      </c>
      <c r="BR176" s="213" t="str">
        <f t="shared" si="31"/>
        <v>xxx</v>
      </c>
      <c r="BS176" s="207" t="str">
        <f t="shared" si="32"/>
        <v/>
      </c>
    </row>
    <row r="177" spans="2:71" ht="14.25" thickTop="1" thickBot="1" x14ac:dyDescent="0.25">
      <c r="B177" s="9" t="s">
        <v>87</v>
      </c>
      <c r="C177" s="10" t="s">
        <v>26</v>
      </c>
      <c r="D177" s="24"/>
      <c r="E177" s="24"/>
      <c r="F177" s="37"/>
      <c r="G177" s="37"/>
      <c r="H177" s="37"/>
      <c r="I177" s="54">
        <v>177</v>
      </c>
      <c r="J177" s="59">
        <f>HLOOKUP($J$1,$L$1:BN177,I177)</f>
        <v>266.67</v>
      </c>
      <c r="K177" s="59">
        <f>HLOOKUP($K$1,$L$1:BN177,I177)</f>
        <v>266.67</v>
      </c>
      <c r="L177" s="39"/>
      <c r="M177" s="119">
        <v>115</v>
      </c>
      <c r="N177" s="119">
        <v>126.67</v>
      </c>
      <c r="O177" s="119">
        <v>130</v>
      </c>
      <c r="P177" s="119">
        <v>210</v>
      </c>
      <c r="Q177" s="119">
        <v>300</v>
      </c>
      <c r="R177" s="119">
        <v>363.33</v>
      </c>
      <c r="S177" s="119">
        <v>360</v>
      </c>
      <c r="T177" s="119">
        <v>366.67</v>
      </c>
      <c r="U177" s="119">
        <v>393.33</v>
      </c>
      <c r="V177" s="119">
        <v>393.33</v>
      </c>
      <c r="W177" s="148">
        <v>393.33</v>
      </c>
      <c r="X177" s="148">
        <v>363.33</v>
      </c>
      <c r="Y177" s="148">
        <v>356.67</v>
      </c>
      <c r="Z177" s="148">
        <v>343.33</v>
      </c>
      <c r="AA177" s="148">
        <v>266.67</v>
      </c>
      <c r="AB177" s="119">
        <v>266.67</v>
      </c>
      <c r="AC177" s="119">
        <v>266.67</v>
      </c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19"/>
      <c r="BE177" s="119"/>
      <c r="BF177" s="119"/>
      <c r="BG177" s="119"/>
      <c r="BH177" s="119"/>
      <c r="BI177" s="119"/>
      <c r="BJ177" s="119"/>
      <c r="BK177" s="119"/>
      <c r="BL177" s="119"/>
      <c r="BM177" s="119"/>
      <c r="BN177" s="119"/>
      <c r="BP177" s="208">
        <f t="shared" si="29"/>
        <v>115</v>
      </c>
      <c r="BQ177" s="208">
        <f t="shared" si="30"/>
        <v>295</v>
      </c>
      <c r="BR177" s="208">
        <f t="shared" si="31"/>
        <v>393.33</v>
      </c>
      <c r="BS177" s="207" t="str">
        <f t="shared" si="32"/>
        <v/>
      </c>
    </row>
    <row r="178" spans="2:71" ht="14.25" thickTop="1" thickBot="1" x14ac:dyDescent="0.25">
      <c r="B178" s="9" t="s">
        <v>30</v>
      </c>
      <c r="C178" s="10" t="s">
        <v>26</v>
      </c>
      <c r="D178" s="24"/>
      <c r="E178" s="24"/>
      <c r="F178" s="37"/>
      <c r="G178" s="37"/>
      <c r="H178" s="37"/>
      <c r="I178" s="54">
        <v>178</v>
      </c>
      <c r="J178" s="59">
        <f>HLOOKUP($J$1,$L$1:BN178,I178)</f>
        <v>39.67</v>
      </c>
      <c r="K178" s="59">
        <f>HLOOKUP($K$1,$L$1:BN178,I178)</f>
        <v>39.67</v>
      </c>
      <c r="L178" s="39"/>
      <c r="M178" s="119">
        <v>30.67</v>
      </c>
      <c r="N178" s="119">
        <v>32</v>
      </c>
      <c r="O178" s="119">
        <v>31.33</v>
      </c>
      <c r="P178" s="119">
        <v>31.67</v>
      </c>
      <c r="Q178" s="119">
        <v>33</v>
      </c>
      <c r="R178" s="119">
        <v>33.33</v>
      </c>
      <c r="S178" s="119">
        <v>33.33</v>
      </c>
      <c r="T178" s="119">
        <v>32.67</v>
      </c>
      <c r="U178" s="119">
        <v>34.67</v>
      </c>
      <c r="V178" s="119">
        <v>34.67</v>
      </c>
      <c r="W178" s="148">
        <v>34.67</v>
      </c>
      <c r="X178" s="148">
        <v>35.33</v>
      </c>
      <c r="Y178" s="148">
        <v>36.67</v>
      </c>
      <c r="Z178" s="148">
        <v>37.67</v>
      </c>
      <c r="AA178" s="148">
        <v>39.67</v>
      </c>
      <c r="AB178" s="119">
        <v>39.67</v>
      </c>
      <c r="AC178" s="119">
        <v>39.67</v>
      </c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119"/>
      <c r="BL178" s="119"/>
      <c r="BM178" s="119"/>
      <c r="BN178" s="119"/>
      <c r="BP178" s="208">
        <f t="shared" si="29"/>
        <v>30.67</v>
      </c>
      <c r="BQ178" s="208">
        <f t="shared" si="30"/>
        <v>34.746470588235297</v>
      </c>
      <c r="BR178" s="208">
        <f t="shared" si="31"/>
        <v>39.67</v>
      </c>
      <c r="BS178" s="207" t="str">
        <f t="shared" si="32"/>
        <v/>
      </c>
    </row>
    <row r="179" spans="2:71" ht="14.25" thickTop="1" thickBot="1" x14ac:dyDescent="0.25">
      <c r="B179" s="9" t="s">
        <v>31</v>
      </c>
      <c r="C179" s="10" t="s">
        <v>26</v>
      </c>
      <c r="D179" s="24"/>
      <c r="E179" s="24"/>
      <c r="F179" s="37"/>
      <c r="G179" s="37"/>
      <c r="H179" s="37"/>
      <c r="I179" s="54">
        <v>179</v>
      </c>
      <c r="J179" s="59" t="str">
        <f>HLOOKUP($J$1,$L$1:BN179,I179)</f>
        <v>xxx</v>
      </c>
      <c r="K179" s="59" t="str">
        <f>HLOOKUP($K$1,$L$1:BN179,I179)</f>
        <v>xxx</v>
      </c>
      <c r="L179" s="39"/>
      <c r="M179" s="131" t="s">
        <v>71</v>
      </c>
      <c r="N179" s="118" t="s">
        <v>71</v>
      </c>
      <c r="O179" s="118" t="s">
        <v>71</v>
      </c>
      <c r="P179" s="118" t="s">
        <v>71</v>
      </c>
      <c r="Q179" s="118" t="s">
        <v>71</v>
      </c>
      <c r="R179" s="118" t="s">
        <v>71</v>
      </c>
      <c r="S179" s="118" t="s">
        <v>71</v>
      </c>
      <c r="T179" s="118" t="s">
        <v>71</v>
      </c>
      <c r="U179" s="118" t="s">
        <v>71</v>
      </c>
      <c r="V179" s="118" t="s">
        <v>71</v>
      </c>
      <c r="W179" s="151" t="s">
        <v>71</v>
      </c>
      <c r="X179" s="151" t="s">
        <v>71</v>
      </c>
      <c r="Y179" s="151" t="s">
        <v>71</v>
      </c>
      <c r="Z179" s="151" t="s">
        <v>71</v>
      </c>
      <c r="AA179" s="151" t="s">
        <v>71</v>
      </c>
      <c r="AB179" s="118" t="s">
        <v>71</v>
      </c>
      <c r="AC179" s="118" t="s">
        <v>71</v>
      </c>
      <c r="AD179" s="118" t="s">
        <v>71</v>
      </c>
      <c r="AE179" s="118" t="s">
        <v>71</v>
      </c>
      <c r="AF179" s="118" t="s">
        <v>71</v>
      </c>
      <c r="AG179" s="118" t="s">
        <v>71</v>
      </c>
      <c r="AH179" s="118" t="s">
        <v>71</v>
      </c>
      <c r="AI179" s="118" t="s">
        <v>71</v>
      </c>
      <c r="AJ179" s="118" t="s">
        <v>71</v>
      </c>
      <c r="AK179" s="118" t="s">
        <v>71</v>
      </c>
      <c r="AL179" s="118" t="s">
        <v>71</v>
      </c>
      <c r="AM179" s="118" t="s">
        <v>71</v>
      </c>
      <c r="AN179" s="118" t="s">
        <v>71</v>
      </c>
      <c r="AO179" s="118" t="s">
        <v>71</v>
      </c>
      <c r="AP179" s="118" t="s">
        <v>71</v>
      </c>
      <c r="AQ179" s="118" t="s">
        <v>71</v>
      </c>
      <c r="AR179" s="118" t="s">
        <v>71</v>
      </c>
      <c r="AS179" s="118" t="s">
        <v>71</v>
      </c>
      <c r="AT179" s="118" t="s">
        <v>71</v>
      </c>
      <c r="AU179" s="118" t="s">
        <v>71</v>
      </c>
      <c r="AV179" s="118" t="s">
        <v>71</v>
      </c>
      <c r="AW179" s="118" t="s">
        <v>71</v>
      </c>
      <c r="AX179" s="118" t="s">
        <v>71</v>
      </c>
      <c r="AY179" s="118" t="s">
        <v>71</v>
      </c>
      <c r="AZ179" s="118" t="s">
        <v>71</v>
      </c>
      <c r="BA179" s="118" t="s">
        <v>71</v>
      </c>
      <c r="BB179" s="118" t="s">
        <v>71</v>
      </c>
      <c r="BC179" s="118" t="s">
        <v>71</v>
      </c>
      <c r="BD179" s="118" t="s">
        <v>71</v>
      </c>
      <c r="BE179" s="118" t="s">
        <v>71</v>
      </c>
      <c r="BF179" s="118" t="s">
        <v>71</v>
      </c>
      <c r="BG179" s="118" t="s">
        <v>71</v>
      </c>
      <c r="BH179" s="118" t="s">
        <v>71</v>
      </c>
      <c r="BI179" s="118" t="s">
        <v>71</v>
      </c>
      <c r="BJ179" s="118" t="s">
        <v>71</v>
      </c>
      <c r="BK179" s="118" t="s">
        <v>71</v>
      </c>
      <c r="BL179" s="118" t="s">
        <v>71</v>
      </c>
      <c r="BM179" s="118" t="s">
        <v>71</v>
      </c>
      <c r="BN179" s="118" t="s">
        <v>71</v>
      </c>
      <c r="BP179" s="213" t="str">
        <f t="shared" si="29"/>
        <v>xxx</v>
      </c>
      <c r="BQ179" s="213" t="str">
        <f t="shared" si="30"/>
        <v>xxx</v>
      </c>
      <c r="BR179" s="213" t="str">
        <f t="shared" si="31"/>
        <v>xxx</v>
      </c>
      <c r="BS179" s="207" t="str">
        <f t="shared" si="32"/>
        <v/>
      </c>
    </row>
    <row r="180" spans="2:71" ht="14.25" thickTop="1" thickBot="1" x14ac:dyDescent="0.25">
      <c r="B180" s="9" t="s">
        <v>32</v>
      </c>
      <c r="C180" s="10" t="s">
        <v>28</v>
      </c>
      <c r="D180" s="25"/>
      <c r="E180" s="25"/>
      <c r="F180" s="37"/>
      <c r="G180" s="37"/>
      <c r="H180" s="37"/>
      <c r="I180" s="54">
        <v>180</v>
      </c>
      <c r="J180" s="59">
        <f>HLOOKUP($J$1,$L$1:BN180,I180)</f>
        <v>6.33</v>
      </c>
      <c r="K180" s="59">
        <f>HLOOKUP($K$1,$L$1:BN180,I180)</f>
        <v>6.33</v>
      </c>
      <c r="L180" s="40"/>
      <c r="M180" s="119">
        <v>5.5</v>
      </c>
      <c r="N180" s="119">
        <v>5</v>
      </c>
      <c r="O180" s="119">
        <v>4.33</v>
      </c>
      <c r="P180" s="119">
        <v>4.17</v>
      </c>
      <c r="Q180" s="119">
        <v>2.2999999999999998</v>
      </c>
      <c r="R180" s="119">
        <v>4.7699999999999996</v>
      </c>
      <c r="S180" s="119">
        <v>4.33</v>
      </c>
      <c r="T180" s="119">
        <v>3.67</v>
      </c>
      <c r="U180" s="119">
        <v>2.17</v>
      </c>
      <c r="V180" s="119">
        <v>2.17</v>
      </c>
      <c r="W180" s="156">
        <v>2.17</v>
      </c>
      <c r="X180" s="156">
        <v>2.17</v>
      </c>
      <c r="Y180" s="156">
        <v>2.67</v>
      </c>
      <c r="Z180" s="156">
        <v>2.77</v>
      </c>
      <c r="AA180" s="156">
        <v>6.33</v>
      </c>
      <c r="AB180" s="119">
        <v>6.33</v>
      </c>
      <c r="AC180" s="119">
        <v>6.33</v>
      </c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BL180" s="119"/>
      <c r="BM180" s="119"/>
      <c r="BN180" s="119"/>
      <c r="BP180" s="208">
        <f t="shared" si="29"/>
        <v>2.17</v>
      </c>
      <c r="BQ180" s="208">
        <f t="shared" si="30"/>
        <v>3.9517647058823533</v>
      </c>
      <c r="BR180" s="208">
        <f t="shared" si="31"/>
        <v>6.33</v>
      </c>
      <c r="BS180" s="207" t="str">
        <f t="shared" si="32"/>
        <v/>
      </c>
    </row>
    <row r="181" spans="2:71" ht="14.25" thickTop="1" thickBot="1" x14ac:dyDescent="0.25">
      <c r="B181" s="20" t="s">
        <v>48</v>
      </c>
      <c r="C181" s="6"/>
      <c r="D181" s="56"/>
      <c r="E181" s="58"/>
      <c r="F181" s="69"/>
      <c r="G181" s="69"/>
      <c r="H181" s="69"/>
      <c r="I181" s="57"/>
      <c r="J181" s="121"/>
      <c r="K181" s="121"/>
      <c r="L181" s="44"/>
      <c r="M181" s="227" t="s">
        <v>115</v>
      </c>
      <c r="N181" s="127" t="str">
        <f>IF(SUM(M182:N192)=0,"",IF(AND(M182=N182,M183=N183,M184=N184,M185=N185,M186=N186,M187=N187,M188=N188,M189=N189,M190=N190,M191=N191,M192=N192),"Repetido",""))</f>
        <v/>
      </c>
      <c r="O181" s="127" t="str">
        <f t="shared" ref="O181:BL181" si="36">IF(SUM(N182:O192)=0,"",IF(AND(N182=O182,N183=O183,N184=O184,N185=O185,N186=O186,N187=O187,N188=O188,N189=O189,N190=O190,N191=O191,N192=O192),"Repetido",""))</f>
        <v/>
      </c>
      <c r="P181" s="127" t="str">
        <f t="shared" si="36"/>
        <v/>
      </c>
      <c r="Q181" s="127" t="str">
        <f t="shared" si="36"/>
        <v/>
      </c>
      <c r="R181" s="127" t="str">
        <f t="shared" si="36"/>
        <v/>
      </c>
      <c r="S181" s="127" t="str">
        <f t="shared" si="36"/>
        <v/>
      </c>
      <c r="T181" s="127" t="str">
        <f t="shared" si="36"/>
        <v/>
      </c>
      <c r="U181" s="127" t="str">
        <f t="shared" si="36"/>
        <v/>
      </c>
      <c r="V181" s="127" t="str">
        <f t="shared" si="36"/>
        <v>Repetido</v>
      </c>
      <c r="W181" s="127" t="str">
        <f t="shared" si="36"/>
        <v>Repetido</v>
      </c>
      <c r="X181" s="127" t="str">
        <f t="shared" si="36"/>
        <v/>
      </c>
      <c r="Y181" s="127" t="str">
        <f t="shared" si="36"/>
        <v/>
      </c>
      <c r="Z181" s="127" t="str">
        <f t="shared" si="36"/>
        <v/>
      </c>
      <c r="AA181" s="127" t="str">
        <f t="shared" si="36"/>
        <v/>
      </c>
      <c r="AB181" s="127" t="str">
        <f t="shared" si="36"/>
        <v>Repetido</v>
      </c>
      <c r="AC181" s="127" t="str">
        <f t="shared" si="36"/>
        <v>Repetido</v>
      </c>
      <c r="AD181" s="127" t="str">
        <f t="shared" si="36"/>
        <v/>
      </c>
      <c r="AE181" s="127" t="str">
        <f t="shared" si="36"/>
        <v/>
      </c>
      <c r="AF181" s="127" t="str">
        <f t="shared" si="36"/>
        <v/>
      </c>
      <c r="AG181" s="127" t="str">
        <f t="shared" si="36"/>
        <v/>
      </c>
      <c r="AH181" s="127" t="str">
        <f t="shared" si="36"/>
        <v/>
      </c>
      <c r="AI181" s="127" t="str">
        <f t="shared" si="36"/>
        <v/>
      </c>
      <c r="AJ181" s="127" t="str">
        <f t="shared" si="36"/>
        <v/>
      </c>
      <c r="AK181" s="127" t="str">
        <f t="shared" si="36"/>
        <v/>
      </c>
      <c r="AL181" s="127" t="str">
        <f t="shared" si="36"/>
        <v/>
      </c>
      <c r="AM181" s="127" t="str">
        <f t="shared" si="36"/>
        <v/>
      </c>
      <c r="AN181" s="127" t="str">
        <f t="shared" si="36"/>
        <v/>
      </c>
      <c r="AO181" s="127" t="str">
        <f t="shared" si="36"/>
        <v/>
      </c>
      <c r="AP181" s="127" t="str">
        <f t="shared" si="36"/>
        <v/>
      </c>
      <c r="AQ181" s="127" t="str">
        <f t="shared" si="36"/>
        <v/>
      </c>
      <c r="AR181" s="127" t="str">
        <f t="shared" si="36"/>
        <v/>
      </c>
      <c r="AS181" s="127" t="str">
        <f t="shared" si="36"/>
        <v/>
      </c>
      <c r="AT181" s="127" t="str">
        <f t="shared" si="36"/>
        <v/>
      </c>
      <c r="AU181" s="127" t="str">
        <f t="shared" si="36"/>
        <v/>
      </c>
      <c r="AV181" s="127" t="str">
        <f t="shared" si="36"/>
        <v/>
      </c>
      <c r="AW181" s="127" t="str">
        <f t="shared" si="36"/>
        <v/>
      </c>
      <c r="AX181" s="127" t="str">
        <f t="shared" si="36"/>
        <v/>
      </c>
      <c r="AY181" s="127" t="str">
        <f t="shared" si="36"/>
        <v/>
      </c>
      <c r="AZ181" s="127" t="str">
        <f t="shared" si="36"/>
        <v/>
      </c>
      <c r="BA181" s="127" t="str">
        <f t="shared" si="36"/>
        <v/>
      </c>
      <c r="BB181" s="127" t="str">
        <f t="shared" si="36"/>
        <v/>
      </c>
      <c r="BC181" s="127" t="str">
        <f>IF(SUM(BB182:BC192)=0,"",IF(AND(BB182=BC182,BB183=BC183,BB184=BC184,BB185=BC185,BB186=BC186,BB187=BC187,BB188=BC188,BB189=BC189,BB190=BC190,BB191=BC191,BB192=BC192),"Repetido",""))</f>
        <v/>
      </c>
      <c r="BD181" s="127" t="str">
        <f t="shared" si="36"/>
        <v/>
      </c>
      <c r="BE181" s="127" t="str">
        <f t="shared" si="36"/>
        <v/>
      </c>
      <c r="BF181" s="127" t="str">
        <f t="shared" si="36"/>
        <v/>
      </c>
      <c r="BG181" s="127" t="str">
        <f t="shared" si="36"/>
        <v/>
      </c>
      <c r="BH181" s="127" t="str">
        <f t="shared" si="36"/>
        <v/>
      </c>
      <c r="BI181" s="127" t="str">
        <f t="shared" si="36"/>
        <v/>
      </c>
      <c r="BJ181" s="127" t="str">
        <f t="shared" si="36"/>
        <v/>
      </c>
      <c r="BK181" s="127" t="str">
        <f t="shared" si="36"/>
        <v/>
      </c>
      <c r="BL181" s="127" t="str">
        <f t="shared" si="36"/>
        <v/>
      </c>
      <c r="BM181" s="127" t="str">
        <f>IF(SUM(BL182:BM192)=0,"",IF(AND(BL182=BM182,BL183=BM183,BL184=BM184,BL185=BM185,BL186=BM186,BL187=BM187,BL188=BM188,BL189=BM189,BL190=BM190,BL191=BM191,BL192=BM192),"Repetido",""))</f>
        <v/>
      </c>
      <c r="BN181" s="127" t="str">
        <f>IF(SUM(BM182:BN192)=0,"",IF(AND(BM182=BN182,BM183=BN183,BM184=BN184,BM185=BN185,BM186=BN186,BM187=BN187,BM188=BN188,BM189=BN189,BM190=BN190,BM191=BN191,BM192=BN192),"Repetido",""))</f>
        <v/>
      </c>
      <c r="BP181" s="211"/>
      <c r="BQ181" s="211"/>
      <c r="BR181" s="211"/>
      <c r="BS181" s="207"/>
    </row>
    <row r="182" spans="2:71" ht="14.25" thickTop="1" thickBot="1" x14ac:dyDescent="0.25">
      <c r="B182" s="15" t="s">
        <v>34</v>
      </c>
      <c r="C182" s="16" t="s">
        <v>22</v>
      </c>
      <c r="D182" s="26"/>
      <c r="E182" s="26"/>
      <c r="F182" s="71"/>
      <c r="G182" s="71"/>
      <c r="H182" s="71"/>
      <c r="I182" s="54">
        <v>182</v>
      </c>
      <c r="J182" s="59">
        <f>HLOOKUP($J$1,$L$1:BN182,I182)</f>
        <v>141.33000000000001</v>
      </c>
      <c r="K182" s="59">
        <f>HLOOKUP($K$1,$L$1:BN182,I182)</f>
        <v>141.33000000000001</v>
      </c>
      <c r="L182" s="41"/>
      <c r="M182" s="119">
        <v>140</v>
      </c>
      <c r="N182" s="119">
        <v>140.66999999999999</v>
      </c>
      <c r="O182" s="119">
        <v>141.33000000000001</v>
      </c>
      <c r="P182" s="119">
        <v>138.66999999999999</v>
      </c>
      <c r="Q182" s="119">
        <v>138</v>
      </c>
      <c r="R182" s="119">
        <v>138.33000000000001</v>
      </c>
      <c r="S182" s="119">
        <v>139</v>
      </c>
      <c r="T182" s="153">
        <v>138.33000000000001</v>
      </c>
      <c r="U182" s="153">
        <v>139.33000000000001</v>
      </c>
      <c r="V182" s="153">
        <v>139.33000000000001</v>
      </c>
      <c r="W182" s="153">
        <v>139.33000000000001</v>
      </c>
      <c r="X182" s="153">
        <v>139.33000000000001</v>
      </c>
      <c r="Y182" s="153">
        <v>139.33000000000001</v>
      </c>
      <c r="Z182" s="153">
        <v>141.66999999999999</v>
      </c>
      <c r="AA182" s="153">
        <v>141.33000000000001</v>
      </c>
      <c r="AB182" s="153">
        <v>141.33000000000001</v>
      </c>
      <c r="AC182" s="153">
        <v>141.33000000000001</v>
      </c>
      <c r="AD182" s="153"/>
      <c r="AE182" s="153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BL182" s="119"/>
      <c r="BM182" s="119"/>
      <c r="BN182" s="119"/>
      <c r="BP182" s="208">
        <f t="shared" si="29"/>
        <v>138</v>
      </c>
      <c r="BQ182" s="208">
        <f t="shared" si="30"/>
        <v>139.80235294117642</v>
      </c>
      <c r="BR182" s="208">
        <f t="shared" si="31"/>
        <v>141.66999999999999</v>
      </c>
      <c r="BS182" s="207" t="str">
        <f t="shared" si="32"/>
        <v/>
      </c>
    </row>
    <row r="183" spans="2:71" ht="14.25" thickTop="1" thickBot="1" x14ac:dyDescent="0.25">
      <c r="B183" s="15" t="s">
        <v>35</v>
      </c>
      <c r="C183" s="16" t="s">
        <v>22</v>
      </c>
      <c r="D183" s="27"/>
      <c r="E183" s="27"/>
      <c r="F183" s="71"/>
      <c r="G183" s="71"/>
      <c r="H183" s="71"/>
      <c r="I183" s="54">
        <v>183</v>
      </c>
      <c r="J183" s="59">
        <f>HLOOKUP($J$1,$L$1:BN183,I183)</f>
        <v>132.66999999999999</v>
      </c>
      <c r="K183" s="59">
        <f>HLOOKUP($K$1,$L$1:BN183,I183)</f>
        <v>132.66999999999999</v>
      </c>
      <c r="L183" s="42"/>
      <c r="M183" s="119">
        <v>133.33000000000001</v>
      </c>
      <c r="N183" s="119">
        <v>133.33000000000001</v>
      </c>
      <c r="O183" s="119">
        <v>134</v>
      </c>
      <c r="P183" s="119">
        <v>132.66999999999999</v>
      </c>
      <c r="Q183" s="119">
        <v>131.33000000000001</v>
      </c>
      <c r="R183" s="119">
        <v>130.66999999999999</v>
      </c>
      <c r="S183" s="119">
        <v>131</v>
      </c>
      <c r="T183" s="154">
        <v>131</v>
      </c>
      <c r="U183" s="154">
        <v>131.33000000000001</v>
      </c>
      <c r="V183" s="154">
        <v>131.33000000000001</v>
      </c>
      <c r="W183" s="154">
        <v>131.33000000000001</v>
      </c>
      <c r="X183" s="154">
        <v>131.66999999999999</v>
      </c>
      <c r="Y183" s="154">
        <v>131.33000000000001</v>
      </c>
      <c r="Z183" s="154">
        <v>134.33000000000001</v>
      </c>
      <c r="AA183" s="154">
        <v>132.66999999999999</v>
      </c>
      <c r="AB183" s="154">
        <v>132.66999999999999</v>
      </c>
      <c r="AC183" s="154">
        <v>132.66999999999999</v>
      </c>
      <c r="AD183" s="154"/>
      <c r="AE183" s="154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  <c r="BC183" s="119"/>
      <c r="BD183" s="119"/>
      <c r="BE183" s="119"/>
      <c r="BF183" s="119"/>
      <c r="BG183" s="119"/>
      <c r="BH183" s="119"/>
      <c r="BI183" s="119"/>
      <c r="BJ183" s="119"/>
      <c r="BK183" s="119"/>
      <c r="BL183" s="119"/>
      <c r="BM183" s="119"/>
      <c r="BN183" s="119"/>
      <c r="BP183" s="208">
        <f t="shared" si="29"/>
        <v>130.66999999999999</v>
      </c>
      <c r="BQ183" s="208">
        <f t="shared" si="30"/>
        <v>132.15647058823529</v>
      </c>
      <c r="BR183" s="208">
        <f t="shared" si="31"/>
        <v>134.33000000000001</v>
      </c>
      <c r="BS183" s="207" t="str">
        <f t="shared" si="32"/>
        <v/>
      </c>
    </row>
    <row r="184" spans="2:71" ht="14.25" thickTop="1" thickBot="1" x14ac:dyDescent="0.25">
      <c r="B184" s="15" t="s">
        <v>36</v>
      </c>
      <c r="C184" s="16" t="s">
        <v>37</v>
      </c>
      <c r="D184" s="27"/>
      <c r="E184" s="27"/>
      <c r="F184" s="71"/>
      <c r="G184" s="71"/>
      <c r="H184" s="71"/>
      <c r="I184" s="54">
        <v>184</v>
      </c>
      <c r="J184" s="59">
        <f>HLOOKUP($J$1,$L$1:BN184,I184)</f>
        <v>1150</v>
      </c>
      <c r="K184" s="59">
        <f>HLOOKUP($K$1,$L$1:BN184,I184)</f>
        <v>1150</v>
      </c>
      <c r="L184" s="42"/>
      <c r="M184" s="119">
        <v>1000</v>
      </c>
      <c r="N184" s="119">
        <v>1000</v>
      </c>
      <c r="O184" s="119">
        <v>1083.33</v>
      </c>
      <c r="P184" s="119">
        <v>1033.33</v>
      </c>
      <c r="Q184" s="119">
        <v>1033.33</v>
      </c>
      <c r="R184" s="119">
        <v>1050</v>
      </c>
      <c r="S184" s="119">
        <v>1033.33</v>
      </c>
      <c r="T184" s="154">
        <v>1056.67</v>
      </c>
      <c r="U184" s="154">
        <v>1086.67</v>
      </c>
      <c r="V184" s="154">
        <v>1086.67</v>
      </c>
      <c r="W184" s="154">
        <v>1086.67</v>
      </c>
      <c r="X184" s="154">
        <v>1100</v>
      </c>
      <c r="Y184" s="154">
        <v>1113.33</v>
      </c>
      <c r="Z184" s="154">
        <v>1126.67</v>
      </c>
      <c r="AA184" s="154">
        <v>1150</v>
      </c>
      <c r="AB184" s="154">
        <v>1150</v>
      </c>
      <c r="AC184" s="154">
        <v>1150</v>
      </c>
      <c r="AD184" s="154"/>
      <c r="AE184" s="154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/>
      <c r="BJ184" s="119"/>
      <c r="BK184" s="119"/>
      <c r="BL184" s="119"/>
      <c r="BM184" s="119"/>
      <c r="BN184" s="119"/>
      <c r="BP184" s="208">
        <f t="shared" si="29"/>
        <v>1000</v>
      </c>
      <c r="BQ184" s="208">
        <f t="shared" si="30"/>
        <v>1078.8235294117646</v>
      </c>
      <c r="BR184" s="208">
        <f t="shared" si="31"/>
        <v>1150</v>
      </c>
      <c r="BS184" s="207" t="str">
        <f t="shared" si="32"/>
        <v/>
      </c>
    </row>
    <row r="185" spans="2:71" ht="14.25" thickTop="1" thickBot="1" x14ac:dyDescent="0.25">
      <c r="B185" s="15" t="s">
        <v>77</v>
      </c>
      <c r="C185" s="16" t="s">
        <v>37</v>
      </c>
      <c r="D185" s="27"/>
      <c r="E185" s="27"/>
      <c r="F185" s="71"/>
      <c r="G185" s="71"/>
      <c r="H185" s="71"/>
      <c r="I185" s="54">
        <v>185</v>
      </c>
      <c r="J185" s="59">
        <f>HLOOKUP($J$1,$L$1:BN185,I185)</f>
        <v>1520</v>
      </c>
      <c r="K185" s="59">
        <f>HLOOKUP($K$1,$L$1:BN185,I185)</f>
        <v>1520</v>
      </c>
      <c r="L185" s="42"/>
      <c r="M185" s="119">
        <v>1560</v>
      </c>
      <c r="N185" s="119">
        <v>1510</v>
      </c>
      <c r="O185" s="119">
        <v>1560</v>
      </c>
      <c r="P185" s="119">
        <v>1516.67</v>
      </c>
      <c r="Q185" s="119">
        <v>1510</v>
      </c>
      <c r="R185" s="119">
        <v>1550</v>
      </c>
      <c r="S185" s="119">
        <v>1566.67</v>
      </c>
      <c r="T185" s="154">
        <v>1533.33</v>
      </c>
      <c r="U185" s="154">
        <v>1516.67</v>
      </c>
      <c r="V185" s="154">
        <v>1516.67</v>
      </c>
      <c r="W185" s="154">
        <v>1516.67</v>
      </c>
      <c r="X185" s="154">
        <v>1503.33</v>
      </c>
      <c r="Y185" s="154">
        <v>1510</v>
      </c>
      <c r="Z185" s="154">
        <v>1516.67</v>
      </c>
      <c r="AA185" s="154">
        <v>1520</v>
      </c>
      <c r="AB185" s="154">
        <v>1520</v>
      </c>
      <c r="AC185" s="154">
        <v>1520</v>
      </c>
      <c r="AD185" s="154"/>
      <c r="AE185" s="154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P185" s="208">
        <f t="shared" si="29"/>
        <v>1503.33</v>
      </c>
      <c r="BQ185" s="208">
        <f t="shared" si="30"/>
        <v>1526.275294117647</v>
      </c>
      <c r="BR185" s="208">
        <f t="shared" si="31"/>
        <v>1566.67</v>
      </c>
      <c r="BS185" s="207" t="str">
        <f t="shared" si="32"/>
        <v/>
      </c>
    </row>
    <row r="186" spans="2:71" ht="14.25" thickTop="1" thickBot="1" x14ac:dyDescent="0.25">
      <c r="B186" s="15" t="s">
        <v>38</v>
      </c>
      <c r="C186" s="16" t="s">
        <v>37</v>
      </c>
      <c r="D186" s="27"/>
      <c r="E186" s="27"/>
      <c r="F186" s="71"/>
      <c r="G186" s="71"/>
      <c r="H186" s="71"/>
      <c r="I186" s="54">
        <v>186</v>
      </c>
      <c r="J186" s="59">
        <f>HLOOKUP($J$1,$L$1:BN186,I186)</f>
        <v>1723.33</v>
      </c>
      <c r="K186" s="59">
        <f>HLOOKUP($K$1,$L$1:BN186,I186)</f>
        <v>1723.33</v>
      </c>
      <c r="L186" s="42"/>
      <c r="M186" s="119">
        <v>1953.33</v>
      </c>
      <c r="N186" s="119">
        <v>1910</v>
      </c>
      <c r="O186" s="119">
        <v>1896.67</v>
      </c>
      <c r="P186" s="119">
        <v>1883.33</v>
      </c>
      <c r="Q186" s="119">
        <v>1816.67</v>
      </c>
      <c r="R186" s="119">
        <v>1813.33</v>
      </c>
      <c r="S186" s="119">
        <v>1816.67</v>
      </c>
      <c r="T186" s="154">
        <v>1806.67</v>
      </c>
      <c r="U186" s="154">
        <v>1743.33</v>
      </c>
      <c r="V186" s="154">
        <v>1743.33</v>
      </c>
      <c r="W186" s="154">
        <v>1743.33</v>
      </c>
      <c r="X186" s="154">
        <v>1726.67</v>
      </c>
      <c r="Y186" s="154">
        <v>1735</v>
      </c>
      <c r="Z186" s="154">
        <v>1746.67</v>
      </c>
      <c r="AA186" s="154">
        <v>1723.33</v>
      </c>
      <c r="AB186" s="154">
        <v>1723.33</v>
      </c>
      <c r="AC186" s="154">
        <v>1723.33</v>
      </c>
      <c r="AD186" s="154"/>
      <c r="AE186" s="154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/>
      <c r="BJ186" s="119"/>
      <c r="BK186" s="119"/>
      <c r="BL186" s="119"/>
      <c r="BM186" s="119"/>
      <c r="BN186" s="119"/>
      <c r="BP186" s="208">
        <f t="shared" si="29"/>
        <v>1723.33</v>
      </c>
      <c r="BQ186" s="208">
        <f t="shared" si="30"/>
        <v>1794.4111764705885</v>
      </c>
      <c r="BR186" s="208">
        <f t="shared" si="31"/>
        <v>1953.33</v>
      </c>
      <c r="BS186" s="207" t="str">
        <f t="shared" si="32"/>
        <v/>
      </c>
    </row>
    <row r="187" spans="2:71" ht="14.25" thickTop="1" thickBot="1" x14ac:dyDescent="0.25">
      <c r="B187" s="15" t="s">
        <v>78</v>
      </c>
      <c r="C187" s="16" t="s">
        <v>37</v>
      </c>
      <c r="D187" s="27"/>
      <c r="E187" s="27"/>
      <c r="F187" s="71"/>
      <c r="G187" s="71"/>
      <c r="H187" s="71"/>
      <c r="I187" s="54">
        <v>187</v>
      </c>
      <c r="J187" s="59">
        <f>HLOOKUP($J$1,$L$1:BN187,I187)</f>
        <v>1413.33</v>
      </c>
      <c r="K187" s="59">
        <f>HLOOKUP($K$1,$L$1:BN187,I187)</f>
        <v>1413.33</v>
      </c>
      <c r="L187" s="42"/>
      <c r="M187" s="119">
        <v>1533.33</v>
      </c>
      <c r="N187" s="119">
        <v>1510</v>
      </c>
      <c r="O187" s="119">
        <v>1510</v>
      </c>
      <c r="P187" s="119">
        <v>1533.33</v>
      </c>
      <c r="Q187" s="119">
        <v>1550</v>
      </c>
      <c r="R187" s="119">
        <v>1450</v>
      </c>
      <c r="S187" s="119">
        <v>1433.33</v>
      </c>
      <c r="T187" s="154">
        <v>1416.67</v>
      </c>
      <c r="U187" s="154">
        <v>1416.67</v>
      </c>
      <c r="V187" s="154">
        <v>1416.67</v>
      </c>
      <c r="W187" s="154">
        <v>1416.67</v>
      </c>
      <c r="X187" s="154">
        <v>1406.67</v>
      </c>
      <c r="Y187" s="154">
        <v>1420</v>
      </c>
      <c r="Z187" s="154">
        <v>1436.67</v>
      </c>
      <c r="AA187" s="154">
        <v>1413.33</v>
      </c>
      <c r="AB187" s="154">
        <v>1413.33</v>
      </c>
      <c r="AC187" s="154">
        <v>1413.33</v>
      </c>
      <c r="AD187" s="154"/>
      <c r="AE187" s="154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P187" s="208">
        <f t="shared" si="29"/>
        <v>1406.67</v>
      </c>
      <c r="BQ187" s="208">
        <f t="shared" si="30"/>
        <v>1452.3529411764709</v>
      </c>
      <c r="BR187" s="208">
        <f t="shared" si="31"/>
        <v>1550</v>
      </c>
      <c r="BS187" s="207" t="str">
        <f t="shared" si="32"/>
        <v/>
      </c>
    </row>
    <row r="188" spans="2:71" ht="14.25" thickTop="1" thickBot="1" x14ac:dyDescent="0.25">
      <c r="B188" s="15" t="s">
        <v>88</v>
      </c>
      <c r="C188" s="16" t="s">
        <v>37</v>
      </c>
      <c r="D188" s="27"/>
      <c r="E188" s="27"/>
      <c r="F188" s="71"/>
      <c r="G188" s="71"/>
      <c r="H188" s="71"/>
      <c r="I188" s="54">
        <v>188</v>
      </c>
      <c r="J188" s="59">
        <f>HLOOKUP($J$1,$L$1:BN188,I188)</f>
        <v>1683.33</v>
      </c>
      <c r="K188" s="59">
        <f>HLOOKUP($K$1,$L$1:BN188,I188)</f>
        <v>1683.33</v>
      </c>
      <c r="L188" s="42"/>
      <c r="M188" s="119">
        <v>1733.33</v>
      </c>
      <c r="N188" s="119">
        <v>1700</v>
      </c>
      <c r="O188" s="119">
        <v>1710</v>
      </c>
      <c r="P188" s="119">
        <v>1843.33</v>
      </c>
      <c r="Q188" s="119">
        <v>1683.33</v>
      </c>
      <c r="R188" s="119">
        <v>1626.67</v>
      </c>
      <c r="S188" s="119">
        <v>1643.33</v>
      </c>
      <c r="T188" s="154">
        <v>1626.67</v>
      </c>
      <c r="U188" s="154">
        <v>1653.33</v>
      </c>
      <c r="V188" s="154">
        <v>1653.33</v>
      </c>
      <c r="W188" s="154">
        <v>1653.33</v>
      </c>
      <c r="X188" s="154">
        <v>1613.33</v>
      </c>
      <c r="Y188" s="154">
        <v>1650</v>
      </c>
      <c r="Z188" s="154">
        <v>1643.33</v>
      </c>
      <c r="AA188" s="154">
        <v>1683.33</v>
      </c>
      <c r="AB188" s="154">
        <v>1683.33</v>
      </c>
      <c r="AC188" s="154">
        <v>1683.33</v>
      </c>
      <c r="AD188" s="154"/>
      <c r="AE188" s="154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119"/>
      <c r="BP188" s="208">
        <f t="shared" si="29"/>
        <v>1613.33</v>
      </c>
      <c r="BQ188" s="208">
        <f t="shared" si="30"/>
        <v>1675.4882352941183</v>
      </c>
      <c r="BR188" s="208">
        <f t="shared" si="31"/>
        <v>1843.33</v>
      </c>
      <c r="BS188" s="207" t="str">
        <f t="shared" si="32"/>
        <v/>
      </c>
    </row>
    <row r="189" spans="2:71" ht="14.25" thickTop="1" thickBot="1" x14ac:dyDescent="0.25">
      <c r="B189" s="15" t="s">
        <v>89</v>
      </c>
      <c r="C189" s="16" t="s">
        <v>37</v>
      </c>
      <c r="D189" s="27"/>
      <c r="E189" s="27"/>
      <c r="F189" s="71"/>
      <c r="G189" s="71"/>
      <c r="H189" s="71"/>
      <c r="I189" s="54">
        <v>189</v>
      </c>
      <c r="J189" s="59">
        <f>HLOOKUP($J$1,$L$1:BN189,I189)</f>
        <v>1833.33</v>
      </c>
      <c r="K189" s="59">
        <f>HLOOKUP($K$1,$L$1:BN189,I189)</f>
        <v>1833.33</v>
      </c>
      <c r="L189" s="42"/>
      <c r="M189" s="119">
        <v>2000</v>
      </c>
      <c r="N189" s="119">
        <v>1986.67</v>
      </c>
      <c r="O189" s="119">
        <v>1943.33</v>
      </c>
      <c r="P189" s="119">
        <v>1866.67</v>
      </c>
      <c r="Q189" s="119">
        <v>1833.33</v>
      </c>
      <c r="R189" s="119">
        <v>1860</v>
      </c>
      <c r="S189" s="119">
        <v>1856.67</v>
      </c>
      <c r="T189" s="154">
        <v>1843.33</v>
      </c>
      <c r="U189" s="154">
        <v>1816.67</v>
      </c>
      <c r="V189" s="154">
        <v>1816.67</v>
      </c>
      <c r="W189" s="154">
        <v>1816.67</v>
      </c>
      <c r="X189" s="154">
        <v>1816.67</v>
      </c>
      <c r="Y189" s="154">
        <v>1826.67</v>
      </c>
      <c r="Z189" s="154">
        <v>1853.33</v>
      </c>
      <c r="AA189" s="154">
        <v>1833.33</v>
      </c>
      <c r="AB189" s="154">
        <v>1833.33</v>
      </c>
      <c r="AC189" s="154">
        <v>1833.33</v>
      </c>
      <c r="AD189" s="154"/>
      <c r="AE189" s="154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119"/>
      <c r="BP189" s="208">
        <f t="shared" si="29"/>
        <v>1816.67</v>
      </c>
      <c r="BQ189" s="208">
        <f t="shared" si="30"/>
        <v>1860.9805882352939</v>
      </c>
      <c r="BR189" s="208">
        <f t="shared" si="31"/>
        <v>2000</v>
      </c>
      <c r="BS189" s="207" t="str">
        <f t="shared" si="32"/>
        <v/>
      </c>
    </row>
    <row r="190" spans="2:71" ht="14.25" thickTop="1" thickBot="1" x14ac:dyDescent="0.25">
      <c r="B190" s="15" t="s">
        <v>39</v>
      </c>
      <c r="C190" s="16" t="s">
        <v>22</v>
      </c>
      <c r="D190" s="27"/>
      <c r="E190" s="27"/>
      <c r="F190" s="71"/>
      <c r="G190" s="71"/>
      <c r="H190" s="71"/>
      <c r="I190" s="54">
        <v>190</v>
      </c>
      <c r="J190" s="59">
        <f>HLOOKUP($J$1,$L$1:BN190,I190)</f>
        <v>108.67</v>
      </c>
      <c r="K190" s="59">
        <f>HLOOKUP($K$1,$L$1:BN190,I190)</f>
        <v>108.67</v>
      </c>
      <c r="L190" s="42"/>
      <c r="M190" s="119">
        <v>109.67</v>
      </c>
      <c r="N190" s="119">
        <v>106</v>
      </c>
      <c r="O190" s="119">
        <v>102</v>
      </c>
      <c r="P190" s="119">
        <v>101.33</v>
      </c>
      <c r="Q190" s="119">
        <v>101.67</v>
      </c>
      <c r="R190" s="119">
        <v>101.33</v>
      </c>
      <c r="S190" s="119">
        <v>93.33</v>
      </c>
      <c r="T190" s="154">
        <v>100</v>
      </c>
      <c r="U190" s="154">
        <v>109.33</v>
      </c>
      <c r="V190" s="154">
        <v>109.33</v>
      </c>
      <c r="W190" s="154">
        <v>109.33</v>
      </c>
      <c r="X190" s="154">
        <v>107.67</v>
      </c>
      <c r="Y190" s="154">
        <v>106.67</v>
      </c>
      <c r="Z190" s="154">
        <v>108</v>
      </c>
      <c r="AA190" s="154">
        <v>108.67</v>
      </c>
      <c r="AB190" s="154">
        <v>108.67</v>
      </c>
      <c r="AC190" s="154">
        <v>108.67</v>
      </c>
      <c r="AD190" s="154"/>
      <c r="AE190" s="154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119"/>
      <c r="BP190" s="208">
        <f t="shared" si="29"/>
        <v>93.33</v>
      </c>
      <c r="BQ190" s="208">
        <f t="shared" si="30"/>
        <v>105.39235294117648</v>
      </c>
      <c r="BR190" s="208">
        <f t="shared" si="31"/>
        <v>109.67</v>
      </c>
      <c r="BS190" s="207" t="str">
        <f t="shared" si="32"/>
        <v/>
      </c>
    </row>
    <row r="191" spans="2:71" ht="14.25" thickTop="1" thickBot="1" x14ac:dyDescent="0.25">
      <c r="B191" s="15" t="s">
        <v>40</v>
      </c>
      <c r="C191" s="16" t="s">
        <v>22</v>
      </c>
      <c r="D191" s="27"/>
      <c r="E191" s="27"/>
      <c r="F191" s="71"/>
      <c r="G191" s="71"/>
      <c r="H191" s="71"/>
      <c r="I191" s="54">
        <v>191</v>
      </c>
      <c r="J191" s="59">
        <f>HLOOKUP($J$1,$L$1:BN191,I191)</f>
        <v>119.33</v>
      </c>
      <c r="K191" s="59">
        <f>HLOOKUP($K$1,$L$1:BN191,I191)</f>
        <v>119.33</v>
      </c>
      <c r="L191" s="42"/>
      <c r="M191" s="119">
        <v>116.67</v>
      </c>
      <c r="N191" s="119">
        <v>110</v>
      </c>
      <c r="O191" s="119">
        <v>104.67</v>
      </c>
      <c r="P191" s="119">
        <v>104.33</v>
      </c>
      <c r="Q191" s="119">
        <v>102.67</v>
      </c>
      <c r="R191" s="119">
        <v>103.33</v>
      </c>
      <c r="S191" s="119">
        <v>102</v>
      </c>
      <c r="T191" s="154">
        <v>102</v>
      </c>
      <c r="U191" s="154">
        <v>119.33</v>
      </c>
      <c r="V191" s="154">
        <v>119.33</v>
      </c>
      <c r="W191" s="154">
        <v>119.33</v>
      </c>
      <c r="X191" s="154">
        <v>117.33</v>
      </c>
      <c r="Y191" s="154">
        <v>117.33</v>
      </c>
      <c r="Z191" s="154">
        <v>118</v>
      </c>
      <c r="AA191" s="154">
        <v>119.33</v>
      </c>
      <c r="AB191" s="154">
        <v>119.33</v>
      </c>
      <c r="AC191" s="154">
        <v>119.33</v>
      </c>
      <c r="AD191" s="154"/>
      <c r="AE191" s="154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BL191" s="119"/>
      <c r="BM191" s="119"/>
      <c r="BN191" s="119"/>
      <c r="BP191" s="208">
        <f t="shared" si="29"/>
        <v>102</v>
      </c>
      <c r="BQ191" s="208">
        <f t="shared" si="30"/>
        <v>112.60647058823528</v>
      </c>
      <c r="BR191" s="208">
        <f t="shared" si="31"/>
        <v>119.33</v>
      </c>
      <c r="BS191" s="207" t="str">
        <f t="shared" si="32"/>
        <v/>
      </c>
    </row>
    <row r="192" spans="2:71" ht="14.25" thickTop="1" thickBot="1" x14ac:dyDescent="0.25">
      <c r="B192" s="15" t="s">
        <v>41</v>
      </c>
      <c r="C192" s="16" t="s">
        <v>42</v>
      </c>
      <c r="D192" s="27"/>
      <c r="E192" s="27"/>
      <c r="F192" s="71"/>
      <c r="G192" s="71"/>
      <c r="H192" s="71"/>
      <c r="I192" s="54">
        <v>192</v>
      </c>
      <c r="J192" s="59">
        <f>HLOOKUP($J$1,$L$1:BN192,I192)</f>
        <v>10</v>
      </c>
      <c r="K192" s="59">
        <f>HLOOKUP($K$1,$L$1:BN192,I192)</f>
        <v>10</v>
      </c>
      <c r="L192" s="42"/>
      <c r="M192" s="119">
        <v>10</v>
      </c>
      <c r="N192" s="119">
        <v>10</v>
      </c>
      <c r="O192" s="119">
        <v>9.33</v>
      </c>
      <c r="P192" s="119">
        <v>10</v>
      </c>
      <c r="Q192" s="119">
        <v>10</v>
      </c>
      <c r="R192" s="119">
        <v>10</v>
      </c>
      <c r="S192" s="119">
        <v>9.67</v>
      </c>
      <c r="T192" s="170">
        <v>9.5</v>
      </c>
      <c r="U192" s="170">
        <v>9.83</v>
      </c>
      <c r="V192" s="170">
        <v>9.83</v>
      </c>
      <c r="W192" s="170">
        <v>9.83</v>
      </c>
      <c r="X192" s="170">
        <v>8.33</v>
      </c>
      <c r="Y192" s="170">
        <v>10</v>
      </c>
      <c r="Z192" s="170">
        <v>10</v>
      </c>
      <c r="AA192" s="170">
        <v>10</v>
      </c>
      <c r="AB192" s="170">
        <v>10</v>
      </c>
      <c r="AC192" s="170">
        <v>10</v>
      </c>
      <c r="AD192" s="170"/>
      <c r="AE192" s="170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P192" s="208">
        <f t="shared" si="29"/>
        <v>8.33</v>
      </c>
      <c r="BQ192" s="208">
        <f t="shared" si="30"/>
        <v>9.7835294117647056</v>
      </c>
      <c r="BR192" s="208">
        <f t="shared" si="31"/>
        <v>10</v>
      </c>
      <c r="BS192" s="207" t="str">
        <f t="shared" si="32"/>
        <v/>
      </c>
    </row>
    <row r="193" spans="1:71" ht="14.25" thickTop="1" thickBot="1" x14ac:dyDescent="0.25">
      <c r="A193" s="216" t="s">
        <v>105</v>
      </c>
      <c r="B193" s="20" t="s">
        <v>47</v>
      </c>
      <c r="C193" s="6"/>
      <c r="D193" s="56"/>
      <c r="E193" s="58"/>
      <c r="F193" s="69"/>
      <c r="G193" s="69"/>
      <c r="H193" s="69"/>
      <c r="I193" s="57"/>
      <c r="J193" s="121"/>
      <c r="K193" s="121"/>
      <c r="L193" s="44"/>
      <c r="M193" s="227"/>
      <c r="N193" s="127" t="str">
        <f>IF(SUM(M194:N201)=0,"",IF(AND(M194=N194,M195=N195,M196=N196,M197=N197,M198=N198,M199=N199,M200=N200,M201=N201),"Repetido",""))</f>
        <v/>
      </c>
      <c r="O193" s="127" t="str">
        <f>IF(SUM(N194:O201)=0,"",IF(AND(N194=O194,N195=O195,N196=O196,N197=O197,N198=O198,N199=O199,N200=O200,N201=O201),"Repetido",""))</f>
        <v/>
      </c>
      <c r="P193" s="127" t="str">
        <f>IF(SUM(O194:P201)=0,"",IF(AND(O194=P194,O195=P195,O196=P196,O197=P197,O198=P198,O199=P199,O200=P200,O201=P201),"Repetido",""))</f>
        <v/>
      </c>
      <c r="Q193" s="127" t="str">
        <f>IF(SUM(P194:Q201)=0,"",IF(AND(P194=Q194,P195=Q195,P196=Q196,P197=Q197,P198=Q198,P199=Q199,P200=Q200,P201=Q201),"Repetido",""))</f>
        <v/>
      </c>
      <c r="R193" s="127" t="str">
        <f t="shared" ref="R193:BL193" si="37">IF(SUM(Q194:R201)=0,"",IF(AND(Q194=R194,Q195=R195,Q196=R196,Q197=R197,Q198=R198,Q199=R199,Q200=R200,Q201=R201),"Repetido",""))</f>
        <v/>
      </c>
      <c r="S193" s="127" t="str">
        <f t="shared" si="37"/>
        <v/>
      </c>
      <c r="T193" s="127" t="str">
        <f t="shared" si="37"/>
        <v/>
      </c>
      <c r="U193" s="127" t="str">
        <f t="shared" si="37"/>
        <v/>
      </c>
      <c r="V193" s="127" t="str">
        <f t="shared" si="37"/>
        <v/>
      </c>
      <c r="W193" s="127" t="str">
        <f t="shared" si="37"/>
        <v/>
      </c>
      <c r="X193" s="127" t="str">
        <f t="shared" si="37"/>
        <v/>
      </c>
      <c r="Y193" s="127" t="str">
        <f t="shared" si="37"/>
        <v/>
      </c>
      <c r="Z193" s="127" t="str">
        <f t="shared" si="37"/>
        <v/>
      </c>
      <c r="AA193" s="127" t="str">
        <f t="shared" si="37"/>
        <v/>
      </c>
      <c r="AB193" s="127" t="str">
        <f t="shared" si="37"/>
        <v/>
      </c>
      <c r="AC193" s="127" t="str">
        <f t="shared" si="37"/>
        <v/>
      </c>
      <c r="AD193" s="127" t="str">
        <f t="shared" si="37"/>
        <v/>
      </c>
      <c r="AE193" s="127" t="str">
        <f>IF(SUM(AD194:AE201)=0,"",IF(AND(AD194=AE194,AD195=AE195,AD196=AE196,AD197=AE197,AD198=AE198,AD199=AE199,AD200=AE200,AD201=AE201),"Repetido",""))</f>
        <v/>
      </c>
      <c r="AF193" s="127" t="str">
        <f>IF(SUM(AE194:AF201)=0,"",IF(AND(AE194=AF194,AE195=AF195,AE196=AF196,AE197=AF197,AE198=AF198,AE199=AF199,AE200=AF200,AE201=AF201),"Repetido",""))</f>
        <v/>
      </c>
      <c r="AG193" s="127" t="str">
        <f>IF(SUM(AF194:AG201)=0,"",IF(AND(AF194=AG194,AF195=AG195,AF196=AG196,AF197=AG197,AF198=AG198,AF199=AG199,AF200=AG200,AF201=AG201),"Repetido",""))</f>
        <v/>
      </c>
      <c r="AH193" s="127" t="str">
        <f t="shared" si="37"/>
        <v/>
      </c>
      <c r="AI193" s="127" t="str">
        <f t="shared" si="37"/>
        <v/>
      </c>
      <c r="AJ193" s="127" t="str">
        <f t="shared" si="37"/>
        <v/>
      </c>
      <c r="AK193" s="127" t="str">
        <f t="shared" si="37"/>
        <v/>
      </c>
      <c r="AL193" s="127" t="str">
        <f t="shared" si="37"/>
        <v/>
      </c>
      <c r="AM193" s="127" t="str">
        <f t="shared" si="37"/>
        <v/>
      </c>
      <c r="AN193" s="127" t="str">
        <f t="shared" si="37"/>
        <v/>
      </c>
      <c r="AO193" s="127" t="str">
        <f t="shared" si="37"/>
        <v/>
      </c>
      <c r="AP193" s="127" t="str">
        <f t="shared" si="37"/>
        <v/>
      </c>
      <c r="AQ193" s="127" t="str">
        <f t="shared" si="37"/>
        <v/>
      </c>
      <c r="AR193" s="127" t="str">
        <f t="shared" si="37"/>
        <v/>
      </c>
      <c r="AS193" s="127" t="str">
        <f t="shared" si="37"/>
        <v/>
      </c>
      <c r="AT193" s="127" t="str">
        <f t="shared" si="37"/>
        <v/>
      </c>
      <c r="AU193" s="127" t="str">
        <f t="shared" si="37"/>
        <v/>
      </c>
      <c r="AV193" s="127" t="str">
        <f t="shared" si="37"/>
        <v/>
      </c>
      <c r="AW193" s="127" t="str">
        <f t="shared" si="37"/>
        <v/>
      </c>
      <c r="AX193" s="127" t="str">
        <f t="shared" si="37"/>
        <v/>
      </c>
      <c r="AY193" s="127" t="str">
        <f t="shared" si="37"/>
        <v/>
      </c>
      <c r="AZ193" s="127" t="str">
        <f t="shared" si="37"/>
        <v/>
      </c>
      <c r="BA193" s="127" t="str">
        <f t="shared" si="37"/>
        <v/>
      </c>
      <c r="BB193" s="127" t="str">
        <f t="shared" si="37"/>
        <v/>
      </c>
      <c r="BC193" s="127" t="str">
        <f t="shared" si="37"/>
        <v/>
      </c>
      <c r="BD193" s="127" t="str">
        <f t="shared" si="37"/>
        <v/>
      </c>
      <c r="BE193" s="127" t="str">
        <f t="shared" si="37"/>
        <v/>
      </c>
      <c r="BF193" s="127" t="str">
        <f t="shared" si="37"/>
        <v/>
      </c>
      <c r="BG193" s="127" t="str">
        <f t="shared" si="37"/>
        <v/>
      </c>
      <c r="BH193" s="127" t="str">
        <f t="shared" si="37"/>
        <v/>
      </c>
      <c r="BI193" s="127" t="str">
        <f t="shared" si="37"/>
        <v/>
      </c>
      <c r="BJ193" s="127" t="str">
        <f t="shared" si="37"/>
        <v/>
      </c>
      <c r="BK193" s="127" t="str">
        <f t="shared" si="37"/>
        <v/>
      </c>
      <c r="BL193" s="127" t="str">
        <f t="shared" si="37"/>
        <v/>
      </c>
      <c r="BM193" s="127" t="str">
        <f>IF(SUM(BL194:BM201)=0,"",IF(AND(BL194=BM194,BL195=BM195,BL196=BM196,BL197=BM197,BL198=BM198,BL199=BM199,BL200=BM200,BL201=BM201),"Repetido",""))</f>
        <v/>
      </c>
      <c r="BN193" s="127" t="str">
        <f>IF(SUM(BM194:BN201)=0,"",IF(AND(BM194=BN194,BM195=BN195,BM196=BN196,BM197=BN197,BM198=BN198,BM199=BN199,BM200=BN200,BM201=BN201),"Repetido",""))</f>
        <v/>
      </c>
      <c r="BP193" s="211"/>
      <c r="BQ193" s="211"/>
      <c r="BR193" s="211"/>
      <c r="BS193" s="207"/>
    </row>
    <row r="194" spans="1:71" ht="14.25" thickTop="1" thickBot="1" x14ac:dyDescent="0.25">
      <c r="B194" s="9" t="s">
        <v>21</v>
      </c>
      <c r="C194" s="10" t="s">
        <v>22</v>
      </c>
      <c r="D194" s="30"/>
      <c r="E194" s="30"/>
      <c r="F194" s="70"/>
      <c r="G194" s="70"/>
      <c r="H194" s="70"/>
      <c r="I194" s="54">
        <v>194</v>
      </c>
      <c r="J194" s="59" t="str">
        <f>HLOOKUP($J$1,$L$1:BN194,I194)</f>
        <v>xxx</v>
      </c>
      <c r="K194" s="59" t="str">
        <f>HLOOKUP($K$1,$L$1:BN194,I194)</f>
        <v>xxx</v>
      </c>
      <c r="L194" s="38"/>
      <c r="M194" s="158" t="s">
        <v>71</v>
      </c>
      <c r="N194" s="158" t="s">
        <v>71</v>
      </c>
      <c r="O194" s="158" t="s">
        <v>71</v>
      </c>
      <c r="P194" s="158" t="s">
        <v>71</v>
      </c>
      <c r="Q194" s="159" t="s">
        <v>71</v>
      </c>
      <c r="R194" s="159" t="s">
        <v>71</v>
      </c>
      <c r="S194" s="159" t="s">
        <v>71</v>
      </c>
      <c r="T194" s="159" t="s">
        <v>71</v>
      </c>
      <c r="U194" s="159" t="s">
        <v>71</v>
      </c>
      <c r="V194" s="159" t="s">
        <v>71</v>
      </c>
      <c r="W194" s="150" t="s">
        <v>71</v>
      </c>
      <c r="X194" s="150" t="s">
        <v>71</v>
      </c>
      <c r="Y194" s="150" t="s">
        <v>71</v>
      </c>
      <c r="Z194" s="150" t="s">
        <v>71</v>
      </c>
      <c r="AA194" s="150" t="s">
        <v>71</v>
      </c>
      <c r="AB194" s="159" t="s">
        <v>71</v>
      </c>
      <c r="AC194" s="159" t="s">
        <v>71</v>
      </c>
      <c r="AD194" s="159" t="s">
        <v>71</v>
      </c>
      <c r="AE194" s="150" t="s">
        <v>71</v>
      </c>
      <c r="AF194" s="159" t="s">
        <v>71</v>
      </c>
      <c r="AG194" s="150" t="s">
        <v>71</v>
      </c>
      <c r="AH194" s="150" t="s">
        <v>71</v>
      </c>
      <c r="AI194" s="150" t="s">
        <v>71</v>
      </c>
      <c r="AJ194" s="150" t="s">
        <v>71</v>
      </c>
      <c r="AK194" s="159" t="s">
        <v>71</v>
      </c>
      <c r="AL194" s="159" t="s">
        <v>71</v>
      </c>
      <c r="AM194" s="159" t="s">
        <v>71</v>
      </c>
      <c r="AN194" s="159" t="s">
        <v>71</v>
      </c>
      <c r="AO194" s="118" t="s">
        <v>71</v>
      </c>
      <c r="AP194" s="118" t="s">
        <v>71</v>
      </c>
      <c r="AQ194" s="118" t="s">
        <v>71</v>
      </c>
      <c r="AR194" s="118" t="s">
        <v>71</v>
      </c>
      <c r="AS194" s="118" t="s">
        <v>71</v>
      </c>
      <c r="AT194" s="118" t="s">
        <v>71</v>
      </c>
      <c r="AU194" s="118" t="s">
        <v>71</v>
      </c>
      <c r="AV194" s="118" t="s">
        <v>71</v>
      </c>
      <c r="AW194" s="118" t="s">
        <v>71</v>
      </c>
      <c r="AX194" s="118" t="s">
        <v>71</v>
      </c>
      <c r="AY194" s="118" t="s">
        <v>71</v>
      </c>
      <c r="AZ194" s="118" t="s">
        <v>71</v>
      </c>
      <c r="BA194" s="118" t="s">
        <v>71</v>
      </c>
      <c r="BB194" s="118" t="s">
        <v>71</v>
      </c>
      <c r="BC194" s="118" t="s">
        <v>71</v>
      </c>
      <c r="BD194" s="118" t="s">
        <v>71</v>
      </c>
      <c r="BE194" s="118" t="s">
        <v>71</v>
      </c>
      <c r="BF194" s="118" t="s">
        <v>71</v>
      </c>
      <c r="BG194" s="118" t="s">
        <v>71</v>
      </c>
      <c r="BH194" s="118" t="s">
        <v>71</v>
      </c>
      <c r="BI194" s="118" t="s">
        <v>71</v>
      </c>
      <c r="BJ194" s="118" t="s">
        <v>71</v>
      </c>
      <c r="BK194" s="118" t="s">
        <v>71</v>
      </c>
      <c r="BL194" s="118" t="s">
        <v>71</v>
      </c>
      <c r="BM194" s="118" t="s">
        <v>71</v>
      </c>
      <c r="BN194" s="118" t="s">
        <v>71</v>
      </c>
      <c r="BP194" s="213" t="str">
        <f t="shared" si="29"/>
        <v>xxx</v>
      </c>
      <c r="BQ194" s="213" t="str">
        <f t="shared" si="30"/>
        <v>xxx</v>
      </c>
      <c r="BR194" s="213" t="str">
        <f t="shared" si="31"/>
        <v>xxx</v>
      </c>
      <c r="BS194" s="207" t="str">
        <f t="shared" si="32"/>
        <v/>
      </c>
    </row>
    <row r="195" spans="1:71" ht="14.25" thickTop="1" thickBot="1" x14ac:dyDescent="0.25">
      <c r="B195" s="9" t="s">
        <v>23</v>
      </c>
      <c r="C195" s="10" t="s">
        <v>24</v>
      </c>
      <c r="D195" s="24"/>
      <c r="E195" s="24"/>
      <c r="F195" s="37"/>
      <c r="G195" s="37"/>
      <c r="H195" s="37"/>
      <c r="I195" s="54">
        <v>195</v>
      </c>
      <c r="J195" s="59" t="str">
        <f>HLOOKUP($J$1,$L$1:BN195,I195)</f>
        <v>xxx</v>
      </c>
      <c r="K195" s="59" t="str">
        <f>HLOOKUP($K$1,$L$1:BN195,I195)</f>
        <v>xxx</v>
      </c>
      <c r="L195" s="39"/>
      <c r="M195" s="131" t="s">
        <v>71</v>
      </c>
      <c r="N195" s="131" t="s">
        <v>71</v>
      </c>
      <c r="O195" s="131" t="s">
        <v>71</v>
      </c>
      <c r="P195" s="131" t="s">
        <v>71</v>
      </c>
      <c r="Q195" s="118" t="s">
        <v>71</v>
      </c>
      <c r="R195" s="118" t="s">
        <v>71</v>
      </c>
      <c r="S195" s="118" t="s">
        <v>71</v>
      </c>
      <c r="T195" s="118" t="s">
        <v>71</v>
      </c>
      <c r="U195" s="118" t="s">
        <v>71</v>
      </c>
      <c r="V195" s="118" t="s">
        <v>71</v>
      </c>
      <c r="W195" s="151" t="s">
        <v>71</v>
      </c>
      <c r="X195" s="151" t="s">
        <v>71</v>
      </c>
      <c r="Y195" s="151" t="s">
        <v>71</v>
      </c>
      <c r="Z195" s="151" t="s">
        <v>71</v>
      </c>
      <c r="AA195" s="151" t="s">
        <v>71</v>
      </c>
      <c r="AB195" s="118" t="s">
        <v>71</v>
      </c>
      <c r="AC195" s="118" t="s">
        <v>71</v>
      </c>
      <c r="AD195" s="118" t="s">
        <v>71</v>
      </c>
      <c r="AE195" s="151" t="s">
        <v>71</v>
      </c>
      <c r="AF195" s="118" t="s">
        <v>71</v>
      </c>
      <c r="AG195" s="151" t="s">
        <v>71</v>
      </c>
      <c r="AH195" s="151" t="s">
        <v>71</v>
      </c>
      <c r="AI195" s="151" t="s">
        <v>71</v>
      </c>
      <c r="AJ195" s="151" t="s">
        <v>71</v>
      </c>
      <c r="AK195" s="118" t="s">
        <v>71</v>
      </c>
      <c r="AL195" s="118" t="s">
        <v>71</v>
      </c>
      <c r="AM195" s="118" t="s">
        <v>71</v>
      </c>
      <c r="AN195" s="118" t="s">
        <v>71</v>
      </c>
      <c r="AO195" s="118" t="s">
        <v>71</v>
      </c>
      <c r="AP195" s="118" t="s">
        <v>71</v>
      </c>
      <c r="AQ195" s="118" t="s">
        <v>71</v>
      </c>
      <c r="AR195" s="118" t="s">
        <v>71</v>
      </c>
      <c r="AS195" s="118" t="s">
        <v>71</v>
      </c>
      <c r="AT195" s="118" t="s">
        <v>71</v>
      </c>
      <c r="AU195" s="118" t="s">
        <v>71</v>
      </c>
      <c r="AV195" s="118" t="s">
        <v>71</v>
      </c>
      <c r="AW195" s="118" t="s">
        <v>71</v>
      </c>
      <c r="AX195" s="118" t="s">
        <v>71</v>
      </c>
      <c r="AY195" s="118" t="s">
        <v>71</v>
      </c>
      <c r="AZ195" s="118" t="s">
        <v>71</v>
      </c>
      <c r="BA195" s="118" t="s">
        <v>71</v>
      </c>
      <c r="BB195" s="118" t="s">
        <v>71</v>
      </c>
      <c r="BC195" s="118" t="s">
        <v>71</v>
      </c>
      <c r="BD195" s="118" t="s">
        <v>71</v>
      </c>
      <c r="BE195" s="118" t="s">
        <v>71</v>
      </c>
      <c r="BF195" s="118" t="s">
        <v>71</v>
      </c>
      <c r="BG195" s="118" t="s">
        <v>71</v>
      </c>
      <c r="BH195" s="118" t="s">
        <v>71</v>
      </c>
      <c r="BI195" s="118" t="s">
        <v>71</v>
      </c>
      <c r="BJ195" s="118" t="s">
        <v>71</v>
      </c>
      <c r="BK195" s="118" t="s">
        <v>71</v>
      </c>
      <c r="BL195" s="118" t="s">
        <v>71</v>
      </c>
      <c r="BM195" s="118" t="s">
        <v>71</v>
      </c>
      <c r="BN195" s="118" t="s">
        <v>71</v>
      </c>
      <c r="BP195" s="213" t="str">
        <f t="shared" si="29"/>
        <v>xxx</v>
      </c>
      <c r="BQ195" s="213" t="str">
        <f t="shared" si="30"/>
        <v>xxx</v>
      </c>
      <c r="BR195" s="213" t="str">
        <f t="shared" si="31"/>
        <v>xxx</v>
      </c>
      <c r="BS195" s="207" t="str">
        <f t="shared" si="32"/>
        <v/>
      </c>
    </row>
    <row r="196" spans="1:71" ht="14.25" thickTop="1" thickBot="1" x14ac:dyDescent="0.25">
      <c r="B196" s="9" t="s">
        <v>25</v>
      </c>
      <c r="C196" s="10" t="s">
        <v>26</v>
      </c>
      <c r="D196" s="24"/>
      <c r="E196" s="24"/>
      <c r="F196" s="37"/>
      <c r="G196" s="37"/>
      <c r="H196" s="37"/>
      <c r="I196" s="54">
        <v>196</v>
      </c>
      <c r="J196" s="59" t="str">
        <f>HLOOKUP($J$1,$L$1:BN196,I196)</f>
        <v>xxx</v>
      </c>
      <c r="K196" s="59" t="str">
        <f>HLOOKUP($K$1,$L$1:BN196,I196)</f>
        <v>xxx</v>
      </c>
      <c r="L196" s="39"/>
      <c r="M196" s="131" t="s">
        <v>71</v>
      </c>
      <c r="N196" s="131" t="s">
        <v>71</v>
      </c>
      <c r="O196" s="131" t="s">
        <v>71</v>
      </c>
      <c r="P196" s="131" t="s">
        <v>71</v>
      </c>
      <c r="Q196" s="118" t="s">
        <v>71</v>
      </c>
      <c r="R196" s="118" t="s">
        <v>71</v>
      </c>
      <c r="S196" s="118" t="s">
        <v>71</v>
      </c>
      <c r="T196" s="118" t="s">
        <v>71</v>
      </c>
      <c r="U196" s="118" t="s">
        <v>71</v>
      </c>
      <c r="V196" s="118" t="s">
        <v>71</v>
      </c>
      <c r="W196" s="151" t="s">
        <v>71</v>
      </c>
      <c r="X196" s="151" t="s">
        <v>71</v>
      </c>
      <c r="Y196" s="151" t="s">
        <v>71</v>
      </c>
      <c r="Z196" s="151" t="s">
        <v>71</v>
      </c>
      <c r="AA196" s="151" t="s">
        <v>71</v>
      </c>
      <c r="AB196" s="118" t="s">
        <v>71</v>
      </c>
      <c r="AC196" s="118" t="s">
        <v>71</v>
      </c>
      <c r="AD196" s="118" t="s">
        <v>71</v>
      </c>
      <c r="AE196" s="151" t="s">
        <v>71</v>
      </c>
      <c r="AF196" s="118" t="s">
        <v>71</v>
      </c>
      <c r="AG196" s="151" t="s">
        <v>71</v>
      </c>
      <c r="AH196" s="151" t="s">
        <v>71</v>
      </c>
      <c r="AI196" s="151" t="s">
        <v>71</v>
      </c>
      <c r="AJ196" s="151" t="s">
        <v>71</v>
      </c>
      <c r="AK196" s="118" t="s">
        <v>71</v>
      </c>
      <c r="AL196" s="118" t="s">
        <v>71</v>
      </c>
      <c r="AM196" s="118" t="s">
        <v>71</v>
      </c>
      <c r="AN196" s="118" t="s">
        <v>71</v>
      </c>
      <c r="AO196" s="118" t="s">
        <v>71</v>
      </c>
      <c r="AP196" s="118" t="s">
        <v>71</v>
      </c>
      <c r="AQ196" s="118" t="s">
        <v>71</v>
      </c>
      <c r="AR196" s="118" t="s">
        <v>71</v>
      </c>
      <c r="AS196" s="118" t="s">
        <v>71</v>
      </c>
      <c r="AT196" s="118" t="s">
        <v>71</v>
      </c>
      <c r="AU196" s="118" t="s">
        <v>71</v>
      </c>
      <c r="AV196" s="118" t="s">
        <v>71</v>
      </c>
      <c r="AW196" s="118" t="s">
        <v>71</v>
      </c>
      <c r="AX196" s="118" t="s">
        <v>71</v>
      </c>
      <c r="AY196" s="118" t="s">
        <v>71</v>
      </c>
      <c r="AZ196" s="118" t="s">
        <v>71</v>
      </c>
      <c r="BA196" s="118" t="s">
        <v>71</v>
      </c>
      <c r="BB196" s="118" t="s">
        <v>71</v>
      </c>
      <c r="BC196" s="118" t="s">
        <v>71</v>
      </c>
      <c r="BD196" s="118" t="s">
        <v>71</v>
      </c>
      <c r="BE196" s="118" t="s">
        <v>71</v>
      </c>
      <c r="BF196" s="118" t="s">
        <v>71</v>
      </c>
      <c r="BG196" s="118" t="s">
        <v>71</v>
      </c>
      <c r="BH196" s="118" t="s">
        <v>71</v>
      </c>
      <c r="BI196" s="118" t="s">
        <v>71</v>
      </c>
      <c r="BJ196" s="118" t="s">
        <v>71</v>
      </c>
      <c r="BK196" s="118" t="s">
        <v>71</v>
      </c>
      <c r="BL196" s="118" t="s">
        <v>71</v>
      </c>
      <c r="BM196" s="118" t="s">
        <v>71</v>
      </c>
      <c r="BN196" s="118" t="s">
        <v>71</v>
      </c>
      <c r="BP196" s="213" t="str">
        <f t="shared" si="29"/>
        <v>xxx</v>
      </c>
      <c r="BQ196" s="213" t="str">
        <f t="shared" si="30"/>
        <v>xxx</v>
      </c>
      <c r="BR196" s="213" t="str">
        <f t="shared" si="31"/>
        <v>xxx</v>
      </c>
      <c r="BS196" s="207" t="str">
        <f t="shared" si="32"/>
        <v/>
      </c>
    </row>
    <row r="197" spans="1:71" ht="14.25" thickTop="1" thickBot="1" x14ac:dyDescent="0.25">
      <c r="B197" s="9" t="s">
        <v>27</v>
      </c>
      <c r="C197" s="10" t="s">
        <v>28</v>
      </c>
      <c r="D197" s="24"/>
      <c r="E197" s="24"/>
      <c r="F197" s="37"/>
      <c r="G197" s="37"/>
      <c r="H197" s="37"/>
      <c r="I197" s="54">
        <v>197</v>
      </c>
      <c r="J197" s="59" t="str">
        <f>HLOOKUP($J$1,$L$1:BN197,I197)</f>
        <v>xxx</v>
      </c>
      <c r="K197" s="59" t="str">
        <f>HLOOKUP($K$1,$L$1:BN197,I197)</f>
        <v>xxx</v>
      </c>
      <c r="L197" s="39"/>
      <c r="M197" s="131" t="s">
        <v>71</v>
      </c>
      <c r="N197" s="131" t="s">
        <v>71</v>
      </c>
      <c r="O197" s="131" t="s">
        <v>71</v>
      </c>
      <c r="P197" s="131" t="s">
        <v>71</v>
      </c>
      <c r="Q197" s="118" t="s">
        <v>71</v>
      </c>
      <c r="R197" s="118" t="s">
        <v>71</v>
      </c>
      <c r="S197" s="118" t="s">
        <v>71</v>
      </c>
      <c r="T197" s="118" t="s">
        <v>71</v>
      </c>
      <c r="U197" s="118" t="s">
        <v>71</v>
      </c>
      <c r="V197" s="118" t="s">
        <v>71</v>
      </c>
      <c r="W197" s="151" t="s">
        <v>71</v>
      </c>
      <c r="X197" s="151" t="s">
        <v>71</v>
      </c>
      <c r="Y197" s="151" t="s">
        <v>71</v>
      </c>
      <c r="Z197" s="151" t="s">
        <v>71</v>
      </c>
      <c r="AA197" s="151" t="s">
        <v>71</v>
      </c>
      <c r="AB197" s="118" t="s">
        <v>71</v>
      </c>
      <c r="AC197" s="118" t="s">
        <v>71</v>
      </c>
      <c r="AD197" s="118" t="s">
        <v>71</v>
      </c>
      <c r="AE197" s="151" t="s">
        <v>71</v>
      </c>
      <c r="AF197" s="118" t="s">
        <v>71</v>
      </c>
      <c r="AG197" s="151" t="s">
        <v>71</v>
      </c>
      <c r="AH197" s="151" t="s">
        <v>71</v>
      </c>
      <c r="AI197" s="151" t="s">
        <v>71</v>
      </c>
      <c r="AJ197" s="151" t="s">
        <v>71</v>
      </c>
      <c r="AK197" s="118" t="s">
        <v>71</v>
      </c>
      <c r="AL197" s="118" t="s">
        <v>71</v>
      </c>
      <c r="AM197" s="118" t="s">
        <v>71</v>
      </c>
      <c r="AN197" s="118" t="s">
        <v>71</v>
      </c>
      <c r="AO197" s="118" t="s">
        <v>71</v>
      </c>
      <c r="AP197" s="118" t="s">
        <v>71</v>
      </c>
      <c r="AQ197" s="118" t="s">
        <v>71</v>
      </c>
      <c r="AR197" s="118" t="s">
        <v>71</v>
      </c>
      <c r="AS197" s="118" t="s">
        <v>71</v>
      </c>
      <c r="AT197" s="118" t="s">
        <v>71</v>
      </c>
      <c r="AU197" s="118" t="s">
        <v>71</v>
      </c>
      <c r="AV197" s="118" t="s">
        <v>71</v>
      </c>
      <c r="AW197" s="118" t="s">
        <v>71</v>
      </c>
      <c r="AX197" s="118" t="s">
        <v>71</v>
      </c>
      <c r="AY197" s="118" t="s">
        <v>71</v>
      </c>
      <c r="AZ197" s="118" t="s">
        <v>71</v>
      </c>
      <c r="BA197" s="118" t="s">
        <v>71</v>
      </c>
      <c r="BB197" s="118" t="s">
        <v>71</v>
      </c>
      <c r="BC197" s="118" t="s">
        <v>71</v>
      </c>
      <c r="BD197" s="118" t="s">
        <v>71</v>
      </c>
      <c r="BE197" s="118" t="s">
        <v>71</v>
      </c>
      <c r="BF197" s="118" t="s">
        <v>71</v>
      </c>
      <c r="BG197" s="118" t="s">
        <v>71</v>
      </c>
      <c r="BH197" s="118" t="s">
        <v>71</v>
      </c>
      <c r="BI197" s="118" t="s">
        <v>71</v>
      </c>
      <c r="BJ197" s="118" t="s">
        <v>71</v>
      </c>
      <c r="BK197" s="118" t="s">
        <v>71</v>
      </c>
      <c r="BL197" s="118" t="s">
        <v>71</v>
      </c>
      <c r="BM197" s="118" t="s">
        <v>71</v>
      </c>
      <c r="BN197" s="118" t="s">
        <v>71</v>
      </c>
      <c r="BP197" s="213" t="str">
        <f t="shared" si="29"/>
        <v>xxx</v>
      </c>
      <c r="BQ197" s="213" t="str">
        <f t="shared" si="30"/>
        <v>xxx</v>
      </c>
      <c r="BR197" s="213" t="str">
        <f t="shared" si="31"/>
        <v>xxx</v>
      </c>
      <c r="BS197" s="207" t="str">
        <f t="shared" si="32"/>
        <v/>
      </c>
    </row>
    <row r="198" spans="1:71" ht="14.25" thickTop="1" thickBot="1" x14ac:dyDescent="0.25">
      <c r="B198" s="9" t="s">
        <v>87</v>
      </c>
      <c r="C198" s="10" t="s">
        <v>26</v>
      </c>
      <c r="D198" s="24"/>
      <c r="E198" s="24"/>
      <c r="F198" s="37"/>
      <c r="G198" s="37"/>
      <c r="H198" s="37"/>
      <c r="I198" s="54">
        <v>198</v>
      </c>
      <c r="J198" s="59" t="str">
        <f>HLOOKUP($J$1,$L$1:BN198,I198)</f>
        <v>xxx</v>
      </c>
      <c r="K198" s="59" t="str">
        <f>HLOOKUP($K$1,$L$1:BN198,I198)</f>
        <v>xxx</v>
      </c>
      <c r="L198" s="39"/>
      <c r="M198" s="131" t="s">
        <v>71</v>
      </c>
      <c r="N198" s="131" t="s">
        <v>71</v>
      </c>
      <c r="O198" s="131" t="s">
        <v>71</v>
      </c>
      <c r="P198" s="131" t="s">
        <v>71</v>
      </c>
      <c r="Q198" s="118" t="s">
        <v>71</v>
      </c>
      <c r="R198" s="118" t="s">
        <v>71</v>
      </c>
      <c r="S198" s="118" t="s">
        <v>71</v>
      </c>
      <c r="T198" s="118" t="s">
        <v>71</v>
      </c>
      <c r="U198" s="118" t="s">
        <v>71</v>
      </c>
      <c r="V198" s="118" t="s">
        <v>71</v>
      </c>
      <c r="W198" s="151" t="s">
        <v>71</v>
      </c>
      <c r="X198" s="151" t="s">
        <v>71</v>
      </c>
      <c r="Y198" s="151" t="s">
        <v>71</v>
      </c>
      <c r="Z198" s="151" t="s">
        <v>71</v>
      </c>
      <c r="AA198" s="151" t="s">
        <v>71</v>
      </c>
      <c r="AB198" s="118" t="s">
        <v>71</v>
      </c>
      <c r="AC198" s="118" t="s">
        <v>71</v>
      </c>
      <c r="AD198" s="118" t="s">
        <v>71</v>
      </c>
      <c r="AE198" s="151" t="s">
        <v>71</v>
      </c>
      <c r="AF198" s="118" t="s">
        <v>71</v>
      </c>
      <c r="AG198" s="151" t="s">
        <v>71</v>
      </c>
      <c r="AH198" s="151" t="s">
        <v>71</v>
      </c>
      <c r="AI198" s="151" t="s">
        <v>71</v>
      </c>
      <c r="AJ198" s="151" t="s">
        <v>71</v>
      </c>
      <c r="AK198" s="118" t="s">
        <v>71</v>
      </c>
      <c r="AL198" s="118" t="s">
        <v>71</v>
      </c>
      <c r="AM198" s="118" t="s">
        <v>71</v>
      </c>
      <c r="AN198" s="118" t="s">
        <v>71</v>
      </c>
      <c r="AO198" s="118" t="s">
        <v>71</v>
      </c>
      <c r="AP198" s="118" t="s">
        <v>71</v>
      </c>
      <c r="AQ198" s="118" t="s">
        <v>71</v>
      </c>
      <c r="AR198" s="118" t="s">
        <v>71</v>
      </c>
      <c r="AS198" s="118" t="s">
        <v>71</v>
      </c>
      <c r="AT198" s="118" t="s">
        <v>71</v>
      </c>
      <c r="AU198" s="118" t="s">
        <v>71</v>
      </c>
      <c r="AV198" s="118" t="s">
        <v>71</v>
      </c>
      <c r="AW198" s="118" t="s">
        <v>71</v>
      </c>
      <c r="AX198" s="118" t="s">
        <v>71</v>
      </c>
      <c r="AY198" s="118" t="s">
        <v>71</v>
      </c>
      <c r="AZ198" s="118" t="s">
        <v>71</v>
      </c>
      <c r="BA198" s="118" t="s">
        <v>71</v>
      </c>
      <c r="BB198" s="118" t="s">
        <v>71</v>
      </c>
      <c r="BC198" s="118" t="s">
        <v>71</v>
      </c>
      <c r="BD198" s="118" t="s">
        <v>71</v>
      </c>
      <c r="BE198" s="118" t="s">
        <v>71</v>
      </c>
      <c r="BF198" s="118" t="s">
        <v>71</v>
      </c>
      <c r="BG198" s="118" t="s">
        <v>71</v>
      </c>
      <c r="BH198" s="118" t="s">
        <v>71</v>
      </c>
      <c r="BI198" s="118" t="s">
        <v>71</v>
      </c>
      <c r="BJ198" s="118" t="s">
        <v>71</v>
      </c>
      <c r="BK198" s="118" t="s">
        <v>71</v>
      </c>
      <c r="BL198" s="118" t="s">
        <v>71</v>
      </c>
      <c r="BM198" s="118" t="s">
        <v>71</v>
      </c>
      <c r="BN198" s="118" t="s">
        <v>71</v>
      </c>
      <c r="BP198" s="213" t="str">
        <f t="shared" si="29"/>
        <v>xxx</v>
      </c>
      <c r="BQ198" s="213" t="str">
        <f t="shared" si="30"/>
        <v>xxx</v>
      </c>
      <c r="BR198" s="213" t="str">
        <f t="shared" si="31"/>
        <v>xxx</v>
      </c>
      <c r="BS198" s="207" t="str">
        <f t="shared" si="32"/>
        <v/>
      </c>
    </row>
    <row r="199" spans="1:71" ht="14.25" thickTop="1" thickBot="1" x14ac:dyDescent="0.25">
      <c r="B199" s="9" t="s">
        <v>30</v>
      </c>
      <c r="C199" s="10" t="s">
        <v>26</v>
      </c>
      <c r="D199" s="24"/>
      <c r="E199" s="24"/>
      <c r="F199" s="37"/>
      <c r="G199" s="37"/>
      <c r="H199" s="37"/>
      <c r="I199" s="54">
        <v>199</v>
      </c>
      <c r="J199" s="59" t="str">
        <f>HLOOKUP($J$1,$L$1:BN199,I199)</f>
        <v>SC</v>
      </c>
      <c r="K199" s="59" t="str">
        <f>HLOOKUP($K$1,$L$1:BN199,I199)</f>
        <v>SC</v>
      </c>
      <c r="L199" s="39"/>
      <c r="M199" s="119" t="s">
        <v>120</v>
      </c>
      <c r="N199" s="119" t="s">
        <v>120</v>
      </c>
      <c r="O199" s="119" t="s">
        <v>120</v>
      </c>
      <c r="P199" s="119" t="s">
        <v>120</v>
      </c>
      <c r="Q199" s="119" t="s">
        <v>120</v>
      </c>
      <c r="R199" s="119" t="s">
        <v>120</v>
      </c>
      <c r="S199" s="119" t="s">
        <v>120</v>
      </c>
      <c r="T199" s="119" t="s">
        <v>120</v>
      </c>
      <c r="U199" s="119" t="s">
        <v>120</v>
      </c>
      <c r="V199" s="119" t="s">
        <v>120</v>
      </c>
      <c r="W199" s="148" t="s">
        <v>120</v>
      </c>
      <c r="X199" s="148" t="s">
        <v>120</v>
      </c>
      <c r="Y199" s="148" t="s">
        <v>120</v>
      </c>
      <c r="Z199" s="148" t="s">
        <v>120</v>
      </c>
      <c r="AA199" s="148" t="s">
        <v>120</v>
      </c>
      <c r="AB199" s="148" t="s">
        <v>120</v>
      </c>
      <c r="AC199" s="148" t="s">
        <v>120</v>
      </c>
      <c r="AD199" s="148"/>
      <c r="AE199" s="148"/>
      <c r="AF199" s="148"/>
      <c r="AG199" s="148"/>
      <c r="AH199" s="148"/>
      <c r="AI199" s="148"/>
      <c r="AJ199" s="148"/>
      <c r="AK199" s="148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BL199" s="119"/>
      <c r="BM199" s="119"/>
      <c r="BN199" s="119"/>
      <c r="BP199" s="208">
        <f t="shared" si="29"/>
        <v>0</v>
      </c>
      <c r="BQ199" s="208" t="e">
        <f t="shared" si="30"/>
        <v>#DIV/0!</v>
      </c>
      <c r="BR199" s="208">
        <f t="shared" si="31"/>
        <v>0</v>
      </c>
      <c r="BS199" s="207" t="e">
        <f t="shared" si="32"/>
        <v>#DIV/0!</v>
      </c>
    </row>
    <row r="200" spans="1:71" ht="14.25" thickTop="1" thickBot="1" x14ac:dyDescent="0.25">
      <c r="B200" s="9" t="s">
        <v>31</v>
      </c>
      <c r="C200" s="10" t="s">
        <v>26</v>
      </c>
      <c r="D200" s="24"/>
      <c r="E200" s="24"/>
      <c r="F200" s="37"/>
      <c r="G200" s="37"/>
      <c r="H200" s="37"/>
      <c r="I200" s="54">
        <v>200</v>
      </c>
      <c r="J200" s="59" t="str">
        <f>HLOOKUP($J$1,$L$1:BN200,I200)</f>
        <v>SC</v>
      </c>
      <c r="K200" s="59" t="str">
        <f>HLOOKUP($K$1,$L$1:BN200,I200)</f>
        <v>SC</v>
      </c>
      <c r="L200" s="39"/>
      <c r="M200" s="119" t="s">
        <v>120</v>
      </c>
      <c r="N200" s="119" t="s">
        <v>120</v>
      </c>
      <c r="O200" s="119" t="s">
        <v>120</v>
      </c>
      <c r="P200" s="119" t="s">
        <v>120</v>
      </c>
      <c r="Q200" s="119" t="s">
        <v>120</v>
      </c>
      <c r="R200" s="119" t="s">
        <v>120</v>
      </c>
      <c r="S200" s="119" t="s">
        <v>120</v>
      </c>
      <c r="T200" s="119" t="s">
        <v>120</v>
      </c>
      <c r="U200" s="119" t="s">
        <v>120</v>
      </c>
      <c r="V200" s="119" t="s">
        <v>120</v>
      </c>
      <c r="W200" s="148" t="s">
        <v>120</v>
      </c>
      <c r="X200" s="148" t="s">
        <v>120</v>
      </c>
      <c r="Y200" s="148" t="s">
        <v>120</v>
      </c>
      <c r="Z200" s="148" t="s">
        <v>120</v>
      </c>
      <c r="AA200" s="148" t="s">
        <v>120</v>
      </c>
      <c r="AB200" s="148" t="s">
        <v>120</v>
      </c>
      <c r="AC200" s="148" t="s">
        <v>120</v>
      </c>
      <c r="AD200" s="148"/>
      <c r="AE200" s="148"/>
      <c r="AF200" s="148"/>
      <c r="AG200" s="148"/>
      <c r="AH200" s="148"/>
      <c r="AI200" s="148"/>
      <c r="AJ200" s="148"/>
      <c r="AK200" s="148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  <c r="BC200" s="119"/>
      <c r="BD200" s="119"/>
      <c r="BE200" s="119"/>
      <c r="BF200" s="119"/>
      <c r="BG200" s="119"/>
      <c r="BH200" s="119"/>
      <c r="BI200" s="119"/>
      <c r="BJ200" s="119"/>
      <c r="BK200" s="119"/>
      <c r="BL200" s="119"/>
      <c r="BM200" s="119"/>
      <c r="BN200" s="119"/>
      <c r="BP200" s="208">
        <f t="shared" si="29"/>
        <v>0</v>
      </c>
      <c r="BQ200" s="208" t="e">
        <f t="shared" si="30"/>
        <v>#DIV/0!</v>
      </c>
      <c r="BR200" s="208">
        <f t="shared" si="31"/>
        <v>0</v>
      </c>
      <c r="BS200" s="207" t="e">
        <f t="shared" si="32"/>
        <v>#DIV/0!</v>
      </c>
    </row>
    <row r="201" spans="1:71" ht="14.25" thickTop="1" thickBot="1" x14ac:dyDescent="0.25">
      <c r="B201" s="9" t="s">
        <v>32</v>
      </c>
      <c r="C201" s="10" t="s">
        <v>28</v>
      </c>
      <c r="D201" s="25"/>
      <c r="E201" s="25"/>
      <c r="F201" s="37"/>
      <c r="G201" s="37"/>
      <c r="H201" s="37"/>
      <c r="I201" s="54">
        <v>201</v>
      </c>
      <c r="J201" s="59" t="str">
        <f>HLOOKUP($J$1,$L$1:BN201,I201)</f>
        <v>xxx</v>
      </c>
      <c r="K201" s="59" t="str">
        <f>HLOOKUP($K$1,$L$1:BN201,I201)</f>
        <v>xxx</v>
      </c>
      <c r="L201" s="40"/>
      <c r="M201" s="160" t="s">
        <v>71</v>
      </c>
      <c r="N201" s="160" t="s">
        <v>71</v>
      </c>
      <c r="O201" s="160" t="s">
        <v>71</v>
      </c>
      <c r="P201" s="160" t="s">
        <v>71</v>
      </c>
      <c r="Q201" s="161" t="s">
        <v>71</v>
      </c>
      <c r="R201" s="161" t="s">
        <v>71</v>
      </c>
      <c r="S201" s="161" t="s">
        <v>71</v>
      </c>
      <c r="T201" s="161" t="s">
        <v>71</v>
      </c>
      <c r="U201" s="161" t="s">
        <v>71</v>
      </c>
      <c r="V201" s="161" t="s">
        <v>71</v>
      </c>
      <c r="W201" s="152" t="s">
        <v>71</v>
      </c>
      <c r="X201" s="152" t="s">
        <v>71</v>
      </c>
      <c r="Y201" s="152" t="s">
        <v>71</v>
      </c>
      <c r="Z201" s="152" t="s">
        <v>71</v>
      </c>
      <c r="AA201" s="152" t="s">
        <v>71</v>
      </c>
      <c r="AB201" s="161" t="s">
        <v>71</v>
      </c>
      <c r="AC201" s="161" t="s">
        <v>71</v>
      </c>
      <c r="AD201" s="161" t="s">
        <v>71</v>
      </c>
      <c r="AE201" s="152" t="s">
        <v>71</v>
      </c>
      <c r="AF201" s="161" t="s">
        <v>71</v>
      </c>
      <c r="AG201" s="152" t="s">
        <v>71</v>
      </c>
      <c r="AH201" s="152" t="s">
        <v>71</v>
      </c>
      <c r="AI201" s="152" t="s">
        <v>71</v>
      </c>
      <c r="AJ201" s="152" t="s">
        <v>71</v>
      </c>
      <c r="AK201" s="161" t="s">
        <v>71</v>
      </c>
      <c r="AL201" s="161" t="s">
        <v>71</v>
      </c>
      <c r="AM201" s="161" t="s">
        <v>71</v>
      </c>
      <c r="AN201" s="161" t="s">
        <v>71</v>
      </c>
      <c r="AO201" s="118" t="s">
        <v>71</v>
      </c>
      <c r="AP201" s="118" t="s">
        <v>71</v>
      </c>
      <c r="AQ201" s="118" t="s">
        <v>71</v>
      </c>
      <c r="AR201" s="118" t="s">
        <v>71</v>
      </c>
      <c r="AS201" s="118" t="s">
        <v>71</v>
      </c>
      <c r="AT201" s="118" t="s">
        <v>71</v>
      </c>
      <c r="AU201" s="118" t="s">
        <v>71</v>
      </c>
      <c r="AV201" s="118" t="s">
        <v>71</v>
      </c>
      <c r="AW201" s="118" t="s">
        <v>71</v>
      </c>
      <c r="AX201" s="118" t="s">
        <v>71</v>
      </c>
      <c r="AY201" s="118" t="s">
        <v>71</v>
      </c>
      <c r="AZ201" s="118" t="s">
        <v>71</v>
      </c>
      <c r="BA201" s="118" t="s">
        <v>71</v>
      </c>
      <c r="BB201" s="118" t="s">
        <v>71</v>
      </c>
      <c r="BC201" s="118" t="s">
        <v>71</v>
      </c>
      <c r="BD201" s="118" t="s">
        <v>71</v>
      </c>
      <c r="BE201" s="118" t="s">
        <v>71</v>
      </c>
      <c r="BF201" s="118" t="s">
        <v>71</v>
      </c>
      <c r="BG201" s="118" t="s">
        <v>71</v>
      </c>
      <c r="BH201" s="118" t="s">
        <v>71</v>
      </c>
      <c r="BI201" s="118" t="s">
        <v>71</v>
      </c>
      <c r="BJ201" s="118" t="s">
        <v>71</v>
      </c>
      <c r="BK201" s="118" t="s">
        <v>71</v>
      </c>
      <c r="BL201" s="118" t="s">
        <v>71</v>
      </c>
      <c r="BM201" s="118" t="s">
        <v>71</v>
      </c>
      <c r="BN201" s="118" t="s">
        <v>71</v>
      </c>
      <c r="BP201" s="213" t="str">
        <f t="shared" si="29"/>
        <v>xxx</v>
      </c>
      <c r="BQ201" s="213" t="str">
        <f t="shared" si="30"/>
        <v>xxx</v>
      </c>
      <c r="BR201" s="213" t="str">
        <f t="shared" si="31"/>
        <v>xxx</v>
      </c>
      <c r="BS201" s="207" t="str">
        <f t="shared" si="32"/>
        <v/>
      </c>
    </row>
    <row r="202" spans="1:71" ht="14.25" thickTop="1" thickBot="1" x14ac:dyDescent="0.25">
      <c r="B202" s="20" t="s">
        <v>48</v>
      </c>
      <c r="C202" s="6"/>
      <c r="D202" s="56"/>
      <c r="E202" s="58"/>
      <c r="F202" s="69"/>
      <c r="G202" s="69"/>
      <c r="H202" s="69"/>
      <c r="I202" s="57"/>
      <c r="J202" s="121"/>
      <c r="K202" s="121"/>
      <c r="L202" s="44"/>
      <c r="M202" s="227"/>
      <c r="N202" s="127" t="str">
        <f>IF(SUM(M203:N213)=0,"",IF(AND(M203=N203,M204=N204,M205=N205,M206=N206,M207=N207,M208=N208,M209=N209,M210=N210,M211=N211,M212=N212,M213=N213),"Repetido",""))</f>
        <v/>
      </c>
      <c r="O202" s="127" t="str">
        <f>IF(SUM(N203:O213)=0,"",IF(AND(N203=O203,N204=O204,N205=O205,N206=O206,N207=O207,N208=O208,N209=O209,N210=O210,N211=O211,N212=O212,N213=O213),"Repetido",""))</f>
        <v/>
      </c>
      <c r="P202" s="127" t="str">
        <f>IF(SUM(O203:P213)=0,"",IF(AND(O203=P203,O204=P204,O205=P205,O206=P206,O207=P207,O208=P208,O209=P209,O210=P210,O211=P211,O212=P212,O213=P213),"Repetido",""))</f>
        <v/>
      </c>
      <c r="Q202" s="127" t="str">
        <f t="shared" ref="Q202:BL202" si="38">IF(SUM(P203:Q213)=0,"",IF(AND(P203=Q203,P204=Q204,P205=Q205,P206=Q206,P207=Q207,P208=Q208,P209=Q209,P210=Q210,P211=Q211,P212=Q212,P213=Q213),"Repetido",""))</f>
        <v/>
      </c>
      <c r="R202" s="127" t="str">
        <f t="shared" si="38"/>
        <v/>
      </c>
      <c r="S202" s="127" t="str">
        <f t="shared" si="38"/>
        <v/>
      </c>
      <c r="T202" s="127" t="str">
        <f t="shared" si="38"/>
        <v/>
      </c>
      <c r="U202" s="127" t="str">
        <f t="shared" si="38"/>
        <v/>
      </c>
      <c r="V202" s="127" t="str">
        <f t="shared" si="38"/>
        <v/>
      </c>
      <c r="W202" s="127" t="str">
        <f t="shared" si="38"/>
        <v/>
      </c>
      <c r="X202" s="127" t="str">
        <f t="shared" si="38"/>
        <v/>
      </c>
      <c r="Y202" s="127" t="str">
        <f t="shared" si="38"/>
        <v/>
      </c>
      <c r="Z202" s="127" t="str">
        <f t="shared" si="38"/>
        <v/>
      </c>
      <c r="AA202" s="127" t="str">
        <f t="shared" si="38"/>
        <v/>
      </c>
      <c r="AB202" s="127" t="str">
        <f t="shared" si="38"/>
        <v/>
      </c>
      <c r="AC202" s="127" t="str">
        <f t="shared" si="38"/>
        <v/>
      </c>
      <c r="AD202" s="127" t="str">
        <f t="shared" si="38"/>
        <v/>
      </c>
      <c r="AE202" s="127" t="str">
        <f t="shared" si="38"/>
        <v/>
      </c>
      <c r="AF202" s="127" t="str">
        <f t="shared" si="38"/>
        <v/>
      </c>
      <c r="AG202" s="127" t="str">
        <f t="shared" si="38"/>
        <v/>
      </c>
      <c r="AH202" s="127" t="str">
        <f t="shared" si="38"/>
        <v/>
      </c>
      <c r="AI202" s="127" t="str">
        <f t="shared" si="38"/>
        <v/>
      </c>
      <c r="AJ202" s="127" t="str">
        <f t="shared" si="38"/>
        <v/>
      </c>
      <c r="AK202" s="127" t="str">
        <f t="shared" si="38"/>
        <v/>
      </c>
      <c r="AL202" s="127" t="str">
        <f t="shared" si="38"/>
        <v/>
      </c>
      <c r="AM202" s="127" t="str">
        <f t="shared" si="38"/>
        <v/>
      </c>
      <c r="AN202" s="127" t="str">
        <f t="shared" si="38"/>
        <v/>
      </c>
      <c r="AO202" s="127" t="str">
        <f t="shared" si="38"/>
        <v/>
      </c>
      <c r="AP202" s="127" t="str">
        <f t="shared" si="38"/>
        <v/>
      </c>
      <c r="AQ202" s="127" t="str">
        <f t="shared" si="38"/>
        <v/>
      </c>
      <c r="AR202" s="127" t="str">
        <f t="shared" si="38"/>
        <v/>
      </c>
      <c r="AS202" s="127" t="str">
        <f t="shared" si="38"/>
        <v/>
      </c>
      <c r="AT202" s="127" t="str">
        <f t="shared" si="38"/>
        <v/>
      </c>
      <c r="AU202" s="127" t="str">
        <f t="shared" si="38"/>
        <v/>
      </c>
      <c r="AV202" s="127" t="str">
        <f t="shared" si="38"/>
        <v/>
      </c>
      <c r="AW202" s="127" t="str">
        <f t="shared" si="38"/>
        <v/>
      </c>
      <c r="AX202" s="127" t="str">
        <f t="shared" si="38"/>
        <v/>
      </c>
      <c r="AY202" s="127" t="str">
        <f t="shared" si="38"/>
        <v/>
      </c>
      <c r="AZ202" s="127" t="str">
        <f t="shared" si="38"/>
        <v/>
      </c>
      <c r="BA202" s="127" t="str">
        <f t="shared" si="38"/>
        <v/>
      </c>
      <c r="BB202" s="127" t="str">
        <f t="shared" si="38"/>
        <v/>
      </c>
      <c r="BC202" s="127" t="str">
        <f t="shared" si="38"/>
        <v/>
      </c>
      <c r="BD202" s="127" t="str">
        <f t="shared" si="38"/>
        <v/>
      </c>
      <c r="BE202" s="127" t="str">
        <f t="shared" si="38"/>
        <v/>
      </c>
      <c r="BF202" s="127" t="str">
        <f t="shared" si="38"/>
        <v/>
      </c>
      <c r="BG202" s="127" t="str">
        <f t="shared" si="38"/>
        <v/>
      </c>
      <c r="BH202" s="127" t="str">
        <f t="shared" si="38"/>
        <v/>
      </c>
      <c r="BI202" s="127" t="str">
        <f t="shared" si="38"/>
        <v/>
      </c>
      <c r="BJ202" s="127" t="str">
        <f t="shared" si="38"/>
        <v/>
      </c>
      <c r="BK202" s="127" t="str">
        <f t="shared" si="38"/>
        <v/>
      </c>
      <c r="BL202" s="127" t="str">
        <f t="shared" si="38"/>
        <v/>
      </c>
      <c r="BM202" s="127" t="str">
        <f>IF(SUM(BL203:BM213)=0,"",IF(AND(BL203=BM203,BL204=BM204,BL205=BM205,BL206=BM206,BL207=BM207,BL208=BM208,BL209=BM209,BL210=BM210,BL211=BM211,BL212=BM212,BL213=BM213),"Repetido",""))</f>
        <v/>
      </c>
      <c r="BN202" s="127" t="str">
        <f>IF(SUM(BM203:BN213)=0,"",IF(AND(BM203=BN203,BM204=BN204,BM205=BN205,BM206=BN206,BM207=BN207,BM208=BN208,BM209=BN209,BM210=BN210,BM211=BN211,BM212=BN212,BM213=BN213),"Repetido",""))</f>
        <v/>
      </c>
      <c r="BP202" s="211"/>
      <c r="BQ202" s="211"/>
      <c r="BR202" s="211"/>
      <c r="BS202" s="207"/>
    </row>
    <row r="203" spans="1:71" ht="14.25" thickTop="1" thickBot="1" x14ac:dyDescent="0.25">
      <c r="B203" s="15" t="s">
        <v>34</v>
      </c>
      <c r="C203" s="16" t="s">
        <v>22</v>
      </c>
      <c r="D203" s="26"/>
      <c r="E203" s="26"/>
      <c r="F203" s="71"/>
      <c r="G203" s="71"/>
      <c r="H203" s="71"/>
      <c r="I203" s="54">
        <v>203</v>
      </c>
      <c r="J203" s="59" t="str">
        <f>HLOOKUP($J$1,$L$1:BN203,I203)</f>
        <v>SC</v>
      </c>
      <c r="K203" s="59" t="str">
        <f>HLOOKUP($K$1,$L$1:BN203,I203)</f>
        <v>SC</v>
      </c>
      <c r="L203" s="41"/>
      <c r="M203" s="119" t="s">
        <v>120</v>
      </c>
      <c r="N203" s="119" t="s">
        <v>120</v>
      </c>
      <c r="O203" s="119" t="s">
        <v>120</v>
      </c>
      <c r="P203" s="119" t="s">
        <v>120</v>
      </c>
      <c r="Q203" s="119" t="s">
        <v>120</v>
      </c>
      <c r="R203" s="119" t="s">
        <v>120</v>
      </c>
      <c r="S203" s="119" t="s">
        <v>120</v>
      </c>
      <c r="T203" s="119" t="s">
        <v>120</v>
      </c>
      <c r="U203" s="147" t="s">
        <v>120</v>
      </c>
      <c r="V203" s="147" t="s">
        <v>120</v>
      </c>
      <c r="W203" s="147" t="s">
        <v>120</v>
      </c>
      <c r="X203" s="147" t="s">
        <v>120</v>
      </c>
      <c r="Y203" s="147" t="s">
        <v>120</v>
      </c>
      <c r="Z203" s="147" t="s">
        <v>120</v>
      </c>
      <c r="AA203" s="147" t="s">
        <v>120</v>
      </c>
      <c r="AB203" s="147" t="s">
        <v>120</v>
      </c>
      <c r="AC203" s="147" t="s">
        <v>120</v>
      </c>
      <c r="AD203" s="147"/>
      <c r="AE203" s="147"/>
      <c r="AF203" s="147"/>
      <c r="AG203" s="171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19"/>
      <c r="BE203" s="119"/>
      <c r="BF203" s="119"/>
      <c r="BG203" s="119"/>
      <c r="BH203" s="119"/>
      <c r="BI203" s="119"/>
      <c r="BJ203" s="119"/>
      <c r="BK203" s="119"/>
      <c r="BL203" s="119"/>
      <c r="BM203" s="119"/>
      <c r="BN203" s="119"/>
      <c r="BP203" s="208">
        <f t="shared" si="29"/>
        <v>0</v>
      </c>
      <c r="BQ203" s="208" t="e">
        <f t="shared" si="30"/>
        <v>#DIV/0!</v>
      </c>
      <c r="BR203" s="208">
        <f t="shared" si="31"/>
        <v>0</v>
      </c>
      <c r="BS203" s="207" t="e">
        <f t="shared" si="32"/>
        <v>#DIV/0!</v>
      </c>
    </row>
    <row r="204" spans="1:71" ht="14.25" thickTop="1" thickBot="1" x14ac:dyDescent="0.25">
      <c r="B204" s="15" t="s">
        <v>35</v>
      </c>
      <c r="C204" s="16" t="s">
        <v>22</v>
      </c>
      <c r="D204" s="27"/>
      <c r="E204" s="27"/>
      <c r="F204" s="71"/>
      <c r="G204" s="71"/>
      <c r="H204" s="71"/>
      <c r="I204" s="54">
        <v>204</v>
      </c>
      <c r="J204" s="59" t="str">
        <f>HLOOKUP($J$1,$L$1:BN204,I204)</f>
        <v>SC</v>
      </c>
      <c r="K204" s="59" t="str">
        <f>HLOOKUP($K$1,$L$1:BN204,I204)</f>
        <v>SC</v>
      </c>
      <c r="L204" s="42"/>
      <c r="M204" s="119" t="s">
        <v>120</v>
      </c>
      <c r="N204" s="119" t="s">
        <v>120</v>
      </c>
      <c r="O204" s="119" t="s">
        <v>120</v>
      </c>
      <c r="P204" s="119" t="s">
        <v>120</v>
      </c>
      <c r="Q204" s="119" t="s">
        <v>120</v>
      </c>
      <c r="R204" s="119" t="s">
        <v>120</v>
      </c>
      <c r="S204" s="119" t="s">
        <v>120</v>
      </c>
      <c r="T204" s="119" t="s">
        <v>120</v>
      </c>
      <c r="U204" s="148" t="s">
        <v>120</v>
      </c>
      <c r="V204" s="148" t="s">
        <v>120</v>
      </c>
      <c r="W204" s="148" t="s">
        <v>120</v>
      </c>
      <c r="X204" s="148" t="s">
        <v>120</v>
      </c>
      <c r="Y204" s="148" t="s">
        <v>120</v>
      </c>
      <c r="Z204" s="148" t="s">
        <v>120</v>
      </c>
      <c r="AA204" s="148" t="s">
        <v>120</v>
      </c>
      <c r="AB204" s="148" t="s">
        <v>120</v>
      </c>
      <c r="AC204" s="148" t="s">
        <v>120</v>
      </c>
      <c r="AD204" s="148"/>
      <c r="AE204" s="148"/>
      <c r="AF204" s="148"/>
      <c r="AG204" s="157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119"/>
      <c r="BL204" s="119"/>
      <c r="BM204" s="119"/>
      <c r="BN204" s="119"/>
      <c r="BP204" s="208">
        <f t="shared" si="29"/>
        <v>0</v>
      </c>
      <c r="BQ204" s="208" t="e">
        <f t="shared" si="30"/>
        <v>#DIV/0!</v>
      </c>
      <c r="BR204" s="208">
        <f t="shared" si="31"/>
        <v>0</v>
      </c>
      <c r="BS204" s="207" t="e">
        <f t="shared" si="32"/>
        <v>#DIV/0!</v>
      </c>
    </row>
    <row r="205" spans="1:71" ht="14.25" thickTop="1" thickBot="1" x14ac:dyDescent="0.25">
      <c r="B205" s="15" t="s">
        <v>36</v>
      </c>
      <c r="C205" s="16" t="s">
        <v>37</v>
      </c>
      <c r="D205" s="27"/>
      <c r="E205" s="27"/>
      <c r="F205" s="71"/>
      <c r="G205" s="71"/>
      <c r="H205" s="71"/>
      <c r="I205" s="54">
        <v>205</v>
      </c>
      <c r="J205" s="59" t="str">
        <f>HLOOKUP($J$1,$L$1:BN205,I205)</f>
        <v>SC</v>
      </c>
      <c r="K205" s="59" t="str">
        <f>HLOOKUP($K$1,$L$1:BN205,I205)</f>
        <v>SC</v>
      </c>
      <c r="L205" s="42"/>
      <c r="M205" s="119" t="s">
        <v>120</v>
      </c>
      <c r="N205" s="119" t="s">
        <v>120</v>
      </c>
      <c r="O205" s="119" t="s">
        <v>120</v>
      </c>
      <c r="P205" s="119" t="s">
        <v>120</v>
      </c>
      <c r="Q205" s="119" t="s">
        <v>120</v>
      </c>
      <c r="R205" s="119" t="s">
        <v>120</v>
      </c>
      <c r="S205" s="119" t="s">
        <v>120</v>
      </c>
      <c r="T205" s="119" t="s">
        <v>120</v>
      </c>
      <c r="U205" s="148" t="s">
        <v>120</v>
      </c>
      <c r="V205" s="148" t="s">
        <v>120</v>
      </c>
      <c r="W205" s="148" t="s">
        <v>120</v>
      </c>
      <c r="X205" s="148" t="s">
        <v>120</v>
      </c>
      <c r="Y205" s="148" t="s">
        <v>120</v>
      </c>
      <c r="Z205" s="148" t="s">
        <v>120</v>
      </c>
      <c r="AA205" s="148" t="s">
        <v>120</v>
      </c>
      <c r="AB205" s="148" t="s">
        <v>120</v>
      </c>
      <c r="AC205" s="148" t="s">
        <v>120</v>
      </c>
      <c r="AD205" s="148"/>
      <c r="AE205" s="148"/>
      <c r="AF205" s="148"/>
      <c r="AG205" s="157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  <c r="BC205" s="119"/>
      <c r="BD205" s="119"/>
      <c r="BE205" s="119"/>
      <c r="BF205" s="119"/>
      <c r="BG205" s="119"/>
      <c r="BH205" s="119"/>
      <c r="BI205" s="119"/>
      <c r="BJ205" s="119"/>
      <c r="BK205" s="119"/>
      <c r="BL205" s="119"/>
      <c r="BM205" s="119"/>
      <c r="BN205" s="119"/>
      <c r="BP205" s="208">
        <f t="shared" si="29"/>
        <v>0</v>
      </c>
      <c r="BQ205" s="208" t="e">
        <f t="shared" si="30"/>
        <v>#DIV/0!</v>
      </c>
      <c r="BR205" s="208">
        <f t="shared" si="31"/>
        <v>0</v>
      </c>
      <c r="BS205" s="207" t="e">
        <f t="shared" si="32"/>
        <v>#DIV/0!</v>
      </c>
    </row>
    <row r="206" spans="1:71" ht="14.25" thickTop="1" thickBot="1" x14ac:dyDescent="0.25">
      <c r="B206" s="15" t="s">
        <v>77</v>
      </c>
      <c r="C206" s="16" t="s">
        <v>37</v>
      </c>
      <c r="D206" s="27"/>
      <c r="E206" s="27"/>
      <c r="F206" s="71"/>
      <c r="G206" s="71"/>
      <c r="H206" s="71"/>
      <c r="I206" s="54">
        <v>206</v>
      </c>
      <c r="J206" s="59" t="str">
        <f>HLOOKUP($J$1,$L$1:BN206,I206)</f>
        <v>SC</v>
      </c>
      <c r="K206" s="59" t="str">
        <f>HLOOKUP($K$1,$L$1:BN206,I206)</f>
        <v>SC</v>
      </c>
      <c r="L206" s="42"/>
      <c r="M206" s="119" t="s">
        <v>120</v>
      </c>
      <c r="N206" s="119" t="s">
        <v>120</v>
      </c>
      <c r="O206" s="119" t="s">
        <v>120</v>
      </c>
      <c r="P206" s="119" t="s">
        <v>120</v>
      </c>
      <c r="Q206" s="119" t="s">
        <v>120</v>
      </c>
      <c r="R206" s="119" t="s">
        <v>120</v>
      </c>
      <c r="S206" s="119" t="s">
        <v>120</v>
      </c>
      <c r="T206" s="119" t="s">
        <v>120</v>
      </c>
      <c r="U206" s="148" t="s">
        <v>120</v>
      </c>
      <c r="V206" s="148" t="s">
        <v>120</v>
      </c>
      <c r="W206" s="148" t="s">
        <v>120</v>
      </c>
      <c r="X206" s="148" t="s">
        <v>120</v>
      </c>
      <c r="Y206" s="148" t="s">
        <v>120</v>
      </c>
      <c r="Z206" s="148" t="s">
        <v>120</v>
      </c>
      <c r="AA206" s="148" t="s">
        <v>120</v>
      </c>
      <c r="AB206" s="148" t="s">
        <v>120</v>
      </c>
      <c r="AC206" s="148" t="s">
        <v>120</v>
      </c>
      <c r="AD206" s="148"/>
      <c r="AE206" s="148"/>
      <c r="AF206" s="148"/>
      <c r="AG206" s="157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119"/>
      <c r="BF206" s="119"/>
      <c r="BG206" s="119"/>
      <c r="BH206" s="119"/>
      <c r="BI206" s="119"/>
      <c r="BJ206" s="119"/>
      <c r="BK206" s="119"/>
      <c r="BL206" s="119"/>
      <c r="BM206" s="119"/>
      <c r="BN206" s="119"/>
      <c r="BP206" s="208">
        <f t="shared" si="29"/>
        <v>0</v>
      </c>
      <c r="BQ206" s="208" t="e">
        <f t="shared" si="30"/>
        <v>#DIV/0!</v>
      </c>
      <c r="BR206" s="208">
        <f t="shared" si="31"/>
        <v>0</v>
      </c>
      <c r="BS206" s="207" t="e">
        <f t="shared" si="32"/>
        <v>#DIV/0!</v>
      </c>
    </row>
    <row r="207" spans="1:71" ht="14.25" thickTop="1" thickBot="1" x14ac:dyDescent="0.25">
      <c r="B207" s="15" t="s">
        <v>38</v>
      </c>
      <c r="C207" s="16" t="s">
        <v>37</v>
      </c>
      <c r="D207" s="27"/>
      <c r="E207" s="27"/>
      <c r="F207" s="71"/>
      <c r="G207" s="71"/>
      <c r="H207" s="71"/>
      <c r="I207" s="54">
        <v>207</v>
      </c>
      <c r="J207" s="59" t="str">
        <f>HLOOKUP($J$1,$L$1:BN207,I207)</f>
        <v>SC</v>
      </c>
      <c r="K207" s="59" t="str">
        <f>HLOOKUP($K$1,$L$1:BN207,I207)</f>
        <v>SC</v>
      </c>
      <c r="L207" s="42"/>
      <c r="M207" s="119" t="s">
        <v>120</v>
      </c>
      <c r="N207" s="119" t="s">
        <v>120</v>
      </c>
      <c r="O207" s="119" t="s">
        <v>120</v>
      </c>
      <c r="P207" s="119" t="s">
        <v>120</v>
      </c>
      <c r="Q207" s="119" t="s">
        <v>120</v>
      </c>
      <c r="R207" s="119" t="s">
        <v>120</v>
      </c>
      <c r="S207" s="119" t="s">
        <v>120</v>
      </c>
      <c r="T207" s="119" t="s">
        <v>120</v>
      </c>
      <c r="U207" s="148" t="s">
        <v>120</v>
      </c>
      <c r="V207" s="148" t="s">
        <v>120</v>
      </c>
      <c r="W207" s="148" t="s">
        <v>120</v>
      </c>
      <c r="X207" s="148" t="s">
        <v>120</v>
      </c>
      <c r="Y207" s="148" t="s">
        <v>120</v>
      </c>
      <c r="Z207" s="148" t="s">
        <v>120</v>
      </c>
      <c r="AA207" s="148" t="s">
        <v>120</v>
      </c>
      <c r="AB207" s="148" t="s">
        <v>120</v>
      </c>
      <c r="AC207" s="148" t="s">
        <v>120</v>
      </c>
      <c r="AD207" s="148"/>
      <c r="AE207" s="148"/>
      <c r="AF207" s="148"/>
      <c r="AG207" s="157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119"/>
      <c r="BL207" s="119"/>
      <c r="BM207" s="119"/>
      <c r="BN207" s="119"/>
      <c r="BP207" s="208">
        <f t="shared" ref="BP207:BP291" si="39">IF(M207="xxx","xxx",MIN(M207:BN207))</f>
        <v>0</v>
      </c>
      <c r="BQ207" s="208" t="e">
        <f t="shared" ref="BQ207:BQ291" si="40">IF(M207="xxx","xxx",AVERAGE(M207:BN207))</f>
        <v>#DIV/0!</v>
      </c>
      <c r="BR207" s="208">
        <f t="shared" ref="BR207:BR291" si="41">IF(M207="xxx","xxx",MAX(M207:BN207))</f>
        <v>0</v>
      </c>
      <c r="BS207" s="207" t="e">
        <f t="shared" ref="BS207:BS291" si="42">IF(BP207="xxx","",IF(AND(BP207=BQ207,BQ207=BR207),"Repetidos",""))</f>
        <v>#DIV/0!</v>
      </c>
    </row>
    <row r="208" spans="1:71" ht="14.25" thickTop="1" thickBot="1" x14ac:dyDescent="0.25">
      <c r="B208" s="15" t="s">
        <v>78</v>
      </c>
      <c r="C208" s="16" t="s">
        <v>37</v>
      </c>
      <c r="D208" s="27"/>
      <c r="E208" s="27"/>
      <c r="F208" s="71"/>
      <c r="G208" s="71"/>
      <c r="H208" s="71"/>
      <c r="I208" s="54">
        <v>208</v>
      </c>
      <c r="J208" s="59" t="str">
        <f>HLOOKUP($J$1,$L$1:BN208,I208)</f>
        <v>SC</v>
      </c>
      <c r="K208" s="59" t="str">
        <f>HLOOKUP($K$1,$L$1:BN208,I208)</f>
        <v>SC</v>
      </c>
      <c r="L208" s="42"/>
      <c r="M208" s="119" t="s">
        <v>120</v>
      </c>
      <c r="N208" s="119" t="s">
        <v>120</v>
      </c>
      <c r="O208" s="119" t="s">
        <v>120</v>
      </c>
      <c r="P208" s="119" t="s">
        <v>120</v>
      </c>
      <c r="Q208" s="119" t="s">
        <v>120</v>
      </c>
      <c r="R208" s="119" t="s">
        <v>120</v>
      </c>
      <c r="S208" s="119" t="s">
        <v>120</v>
      </c>
      <c r="T208" s="119" t="s">
        <v>120</v>
      </c>
      <c r="U208" s="148" t="s">
        <v>120</v>
      </c>
      <c r="V208" s="148" t="s">
        <v>120</v>
      </c>
      <c r="W208" s="148" t="s">
        <v>120</v>
      </c>
      <c r="X208" s="148" t="s">
        <v>120</v>
      </c>
      <c r="Y208" s="148" t="s">
        <v>120</v>
      </c>
      <c r="Z208" s="148" t="s">
        <v>120</v>
      </c>
      <c r="AA208" s="148" t="s">
        <v>120</v>
      </c>
      <c r="AB208" s="148" t="s">
        <v>120</v>
      </c>
      <c r="AC208" s="148" t="s">
        <v>120</v>
      </c>
      <c r="AD208" s="148"/>
      <c r="AE208" s="148"/>
      <c r="AF208" s="148"/>
      <c r="AG208" s="157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BL208" s="119"/>
      <c r="BM208" s="119"/>
      <c r="BN208" s="119"/>
      <c r="BP208" s="208">
        <f t="shared" si="39"/>
        <v>0</v>
      </c>
      <c r="BQ208" s="208" t="e">
        <f t="shared" si="40"/>
        <v>#DIV/0!</v>
      </c>
      <c r="BR208" s="208">
        <f t="shared" si="41"/>
        <v>0</v>
      </c>
      <c r="BS208" s="207" t="e">
        <f t="shared" si="42"/>
        <v>#DIV/0!</v>
      </c>
    </row>
    <row r="209" spans="1:71" ht="14.25" thickTop="1" thickBot="1" x14ac:dyDescent="0.25">
      <c r="B209" s="15" t="s">
        <v>88</v>
      </c>
      <c r="C209" s="16" t="s">
        <v>37</v>
      </c>
      <c r="D209" s="27"/>
      <c r="E209" s="27"/>
      <c r="F209" s="71"/>
      <c r="G209" s="71"/>
      <c r="H209" s="71"/>
      <c r="I209" s="54">
        <v>209</v>
      </c>
      <c r="J209" s="59" t="str">
        <f>HLOOKUP($J$1,$L$1:BN209,I209)</f>
        <v>SC</v>
      </c>
      <c r="K209" s="59" t="str">
        <f>HLOOKUP($K$1,$L$1:BN209,I209)</f>
        <v>SC</v>
      </c>
      <c r="L209" s="42"/>
      <c r="M209" s="119" t="s">
        <v>120</v>
      </c>
      <c r="N209" s="119" t="s">
        <v>120</v>
      </c>
      <c r="O209" s="119" t="s">
        <v>120</v>
      </c>
      <c r="P209" s="119" t="s">
        <v>120</v>
      </c>
      <c r="Q209" s="119" t="s">
        <v>120</v>
      </c>
      <c r="R209" s="119" t="s">
        <v>120</v>
      </c>
      <c r="S209" s="119" t="s">
        <v>120</v>
      </c>
      <c r="T209" s="119" t="s">
        <v>120</v>
      </c>
      <c r="U209" s="148" t="s">
        <v>120</v>
      </c>
      <c r="V209" s="148" t="s">
        <v>120</v>
      </c>
      <c r="W209" s="148" t="s">
        <v>120</v>
      </c>
      <c r="X209" s="148" t="s">
        <v>120</v>
      </c>
      <c r="Y209" s="148" t="s">
        <v>120</v>
      </c>
      <c r="Z209" s="148" t="s">
        <v>120</v>
      </c>
      <c r="AA209" s="148" t="s">
        <v>120</v>
      </c>
      <c r="AB209" s="148" t="s">
        <v>120</v>
      </c>
      <c r="AC209" s="148" t="s">
        <v>120</v>
      </c>
      <c r="AD209" s="148"/>
      <c r="AE209" s="148"/>
      <c r="AF209" s="148"/>
      <c r="AG209" s="157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119"/>
      <c r="BL209" s="119"/>
      <c r="BM209" s="119"/>
      <c r="BN209" s="119"/>
      <c r="BP209" s="208">
        <f t="shared" si="39"/>
        <v>0</v>
      </c>
      <c r="BQ209" s="208" t="e">
        <f t="shared" si="40"/>
        <v>#DIV/0!</v>
      </c>
      <c r="BR209" s="208">
        <f t="shared" si="41"/>
        <v>0</v>
      </c>
      <c r="BS209" s="207" t="e">
        <f t="shared" si="42"/>
        <v>#DIV/0!</v>
      </c>
    </row>
    <row r="210" spans="1:71" ht="14.25" thickTop="1" thickBot="1" x14ac:dyDescent="0.25">
      <c r="B210" s="15" t="s">
        <v>89</v>
      </c>
      <c r="C210" s="16" t="s">
        <v>37</v>
      </c>
      <c r="D210" s="27"/>
      <c r="E210" s="27"/>
      <c r="F210" s="71"/>
      <c r="G210" s="71"/>
      <c r="H210" s="71"/>
      <c r="I210" s="54">
        <v>210</v>
      </c>
      <c r="J210" s="59" t="str">
        <f>HLOOKUP($J$1,$L$1:BN210,I210)</f>
        <v>SC</v>
      </c>
      <c r="K210" s="59" t="str">
        <f>HLOOKUP($K$1,$L$1:BN210,I210)</f>
        <v>SC</v>
      </c>
      <c r="L210" s="42"/>
      <c r="M210" s="119" t="s">
        <v>120</v>
      </c>
      <c r="N210" s="119" t="s">
        <v>120</v>
      </c>
      <c r="O210" s="119" t="s">
        <v>120</v>
      </c>
      <c r="P210" s="119" t="s">
        <v>120</v>
      </c>
      <c r="Q210" s="119" t="s">
        <v>120</v>
      </c>
      <c r="R210" s="119" t="s">
        <v>120</v>
      </c>
      <c r="S210" s="119" t="s">
        <v>120</v>
      </c>
      <c r="T210" s="119" t="s">
        <v>120</v>
      </c>
      <c r="U210" s="148" t="s">
        <v>120</v>
      </c>
      <c r="V210" s="148" t="s">
        <v>120</v>
      </c>
      <c r="W210" s="148" t="s">
        <v>120</v>
      </c>
      <c r="X210" s="148" t="s">
        <v>120</v>
      </c>
      <c r="Y210" s="148" t="s">
        <v>120</v>
      </c>
      <c r="Z210" s="148" t="s">
        <v>120</v>
      </c>
      <c r="AA210" s="148" t="s">
        <v>120</v>
      </c>
      <c r="AB210" s="148" t="s">
        <v>120</v>
      </c>
      <c r="AC210" s="148" t="s">
        <v>120</v>
      </c>
      <c r="AD210" s="148"/>
      <c r="AE210" s="148"/>
      <c r="AF210" s="148"/>
      <c r="AG210" s="157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119"/>
      <c r="BL210" s="119"/>
      <c r="BM210" s="119"/>
      <c r="BN210" s="119"/>
      <c r="BP210" s="208">
        <f t="shared" si="39"/>
        <v>0</v>
      </c>
      <c r="BQ210" s="208" t="e">
        <f t="shared" si="40"/>
        <v>#DIV/0!</v>
      </c>
      <c r="BR210" s="208">
        <f t="shared" si="41"/>
        <v>0</v>
      </c>
      <c r="BS210" s="207" t="e">
        <f t="shared" si="42"/>
        <v>#DIV/0!</v>
      </c>
    </row>
    <row r="211" spans="1:71" ht="14.25" thickTop="1" thickBot="1" x14ac:dyDescent="0.25">
      <c r="B211" s="15" t="s">
        <v>39</v>
      </c>
      <c r="C211" s="16" t="s">
        <v>22</v>
      </c>
      <c r="D211" s="27"/>
      <c r="E211" s="27"/>
      <c r="F211" s="71"/>
      <c r="G211" s="71"/>
      <c r="H211" s="71"/>
      <c r="I211" s="54">
        <v>211</v>
      </c>
      <c r="J211" s="59" t="str">
        <f>HLOOKUP($J$1,$L$1:BN211,I211)</f>
        <v>SC</v>
      </c>
      <c r="K211" s="59" t="str">
        <f>HLOOKUP($K$1,$L$1:BN211,I211)</f>
        <v>SC</v>
      </c>
      <c r="L211" s="42"/>
      <c r="M211" s="119" t="s">
        <v>120</v>
      </c>
      <c r="N211" s="119" t="s">
        <v>120</v>
      </c>
      <c r="O211" s="119" t="s">
        <v>120</v>
      </c>
      <c r="P211" s="119" t="s">
        <v>120</v>
      </c>
      <c r="Q211" s="119" t="s">
        <v>120</v>
      </c>
      <c r="R211" s="119" t="s">
        <v>120</v>
      </c>
      <c r="S211" s="119" t="s">
        <v>120</v>
      </c>
      <c r="T211" s="119" t="s">
        <v>120</v>
      </c>
      <c r="U211" s="148" t="s">
        <v>120</v>
      </c>
      <c r="V211" s="148" t="s">
        <v>120</v>
      </c>
      <c r="W211" s="148" t="s">
        <v>120</v>
      </c>
      <c r="X211" s="148" t="s">
        <v>120</v>
      </c>
      <c r="Y211" s="148" t="s">
        <v>120</v>
      </c>
      <c r="Z211" s="148" t="s">
        <v>120</v>
      </c>
      <c r="AA211" s="148" t="s">
        <v>120</v>
      </c>
      <c r="AB211" s="148" t="s">
        <v>120</v>
      </c>
      <c r="AC211" s="148" t="s">
        <v>120</v>
      </c>
      <c r="AD211" s="148"/>
      <c r="AE211" s="148"/>
      <c r="AF211" s="148"/>
      <c r="AG211" s="157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BL211" s="119"/>
      <c r="BM211" s="119"/>
      <c r="BN211" s="119"/>
      <c r="BP211" s="208">
        <f t="shared" si="39"/>
        <v>0</v>
      </c>
      <c r="BQ211" s="208" t="e">
        <f t="shared" si="40"/>
        <v>#DIV/0!</v>
      </c>
      <c r="BR211" s="208">
        <f t="shared" si="41"/>
        <v>0</v>
      </c>
      <c r="BS211" s="207" t="e">
        <f t="shared" si="42"/>
        <v>#DIV/0!</v>
      </c>
    </row>
    <row r="212" spans="1:71" ht="14.25" thickTop="1" thickBot="1" x14ac:dyDescent="0.25">
      <c r="B212" s="15" t="s">
        <v>40</v>
      </c>
      <c r="C212" s="16" t="s">
        <v>22</v>
      </c>
      <c r="D212" s="27"/>
      <c r="E212" s="27"/>
      <c r="F212" s="71"/>
      <c r="G212" s="71"/>
      <c r="H212" s="71"/>
      <c r="I212" s="54">
        <v>212</v>
      </c>
      <c r="J212" s="59" t="str">
        <f>HLOOKUP($J$1,$L$1:BN212,I212)</f>
        <v>SC</v>
      </c>
      <c r="K212" s="59" t="str">
        <f>HLOOKUP($K$1,$L$1:BN212,I212)</f>
        <v>SC</v>
      </c>
      <c r="L212" s="42"/>
      <c r="M212" s="119" t="s">
        <v>120</v>
      </c>
      <c r="N212" s="119" t="s">
        <v>120</v>
      </c>
      <c r="O212" s="119" t="s">
        <v>120</v>
      </c>
      <c r="P212" s="119" t="s">
        <v>120</v>
      </c>
      <c r="Q212" s="119" t="s">
        <v>120</v>
      </c>
      <c r="R212" s="119" t="s">
        <v>120</v>
      </c>
      <c r="S212" s="119" t="s">
        <v>120</v>
      </c>
      <c r="T212" s="119" t="s">
        <v>120</v>
      </c>
      <c r="U212" s="148" t="s">
        <v>120</v>
      </c>
      <c r="V212" s="148" t="s">
        <v>120</v>
      </c>
      <c r="W212" s="148" t="s">
        <v>120</v>
      </c>
      <c r="X212" s="148" t="s">
        <v>120</v>
      </c>
      <c r="Y212" s="148" t="s">
        <v>120</v>
      </c>
      <c r="Z212" s="148" t="s">
        <v>120</v>
      </c>
      <c r="AA212" s="148" t="s">
        <v>120</v>
      </c>
      <c r="AB212" s="148" t="s">
        <v>120</v>
      </c>
      <c r="AC212" s="148" t="s">
        <v>120</v>
      </c>
      <c r="AD212" s="148"/>
      <c r="AE212" s="148"/>
      <c r="AF212" s="148"/>
      <c r="AG212" s="157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F212" s="119"/>
      <c r="BG212" s="119"/>
      <c r="BH212" s="119"/>
      <c r="BI212" s="119"/>
      <c r="BJ212" s="119"/>
      <c r="BK212" s="119"/>
      <c r="BL212" s="119"/>
      <c r="BM212" s="119"/>
      <c r="BN212" s="119"/>
      <c r="BP212" s="208">
        <f t="shared" si="39"/>
        <v>0</v>
      </c>
      <c r="BQ212" s="208" t="e">
        <f t="shared" si="40"/>
        <v>#DIV/0!</v>
      </c>
      <c r="BR212" s="208">
        <f t="shared" si="41"/>
        <v>0</v>
      </c>
      <c r="BS212" s="207" t="e">
        <f t="shared" si="42"/>
        <v>#DIV/0!</v>
      </c>
    </row>
    <row r="213" spans="1:71" ht="14.25" thickTop="1" thickBot="1" x14ac:dyDescent="0.25">
      <c r="B213" s="15" t="s">
        <v>41</v>
      </c>
      <c r="C213" s="16" t="s">
        <v>42</v>
      </c>
      <c r="D213" s="27"/>
      <c r="E213" s="27"/>
      <c r="F213" s="71"/>
      <c r="G213" s="71"/>
      <c r="H213" s="71"/>
      <c r="I213" s="54">
        <v>213</v>
      </c>
      <c r="J213" s="59" t="str">
        <f>HLOOKUP($J$1,$L$1:BN213,I213)</f>
        <v>SC</v>
      </c>
      <c r="K213" s="59" t="str">
        <f>HLOOKUP($K$1,$L$1:BN213,I213)</f>
        <v>SC</v>
      </c>
      <c r="L213" s="42"/>
      <c r="M213" s="119" t="s">
        <v>120</v>
      </c>
      <c r="N213" s="119" t="s">
        <v>120</v>
      </c>
      <c r="O213" s="119" t="s">
        <v>120</v>
      </c>
      <c r="P213" s="119" t="s">
        <v>120</v>
      </c>
      <c r="Q213" s="119" t="s">
        <v>120</v>
      </c>
      <c r="R213" s="119" t="s">
        <v>120</v>
      </c>
      <c r="S213" s="119" t="s">
        <v>120</v>
      </c>
      <c r="T213" s="119" t="s">
        <v>120</v>
      </c>
      <c r="U213" s="156" t="s">
        <v>120</v>
      </c>
      <c r="V213" s="156" t="s">
        <v>120</v>
      </c>
      <c r="W213" s="156" t="s">
        <v>120</v>
      </c>
      <c r="X213" s="156" t="s">
        <v>120</v>
      </c>
      <c r="Y213" s="156" t="s">
        <v>120</v>
      </c>
      <c r="Z213" s="156" t="s">
        <v>120</v>
      </c>
      <c r="AA213" s="156" t="s">
        <v>120</v>
      </c>
      <c r="AB213" s="156" t="s">
        <v>120</v>
      </c>
      <c r="AC213" s="156" t="s">
        <v>120</v>
      </c>
      <c r="AD213" s="156"/>
      <c r="AE213" s="156"/>
      <c r="AF213" s="156"/>
      <c r="AG213" s="172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119"/>
      <c r="BL213" s="119"/>
      <c r="BM213" s="119"/>
      <c r="BN213" s="119"/>
      <c r="BP213" s="208">
        <f t="shared" si="39"/>
        <v>0</v>
      </c>
      <c r="BQ213" s="208" t="e">
        <f t="shared" si="40"/>
        <v>#DIV/0!</v>
      </c>
      <c r="BR213" s="208">
        <f t="shared" si="41"/>
        <v>0</v>
      </c>
      <c r="BS213" s="207" t="e">
        <f t="shared" si="42"/>
        <v>#DIV/0!</v>
      </c>
    </row>
    <row r="214" spans="1:71" ht="14.25" thickTop="1" thickBot="1" x14ac:dyDescent="0.25">
      <c r="A214" s="216" t="s">
        <v>76</v>
      </c>
      <c r="B214" s="20" t="s">
        <v>47</v>
      </c>
      <c r="C214" s="6"/>
      <c r="D214" s="56"/>
      <c r="E214" s="58"/>
      <c r="F214" s="69"/>
      <c r="G214" s="69"/>
      <c r="H214" s="69"/>
      <c r="I214" s="57"/>
      <c r="J214" s="121"/>
      <c r="K214" s="121"/>
      <c r="L214" s="44"/>
      <c r="M214" s="227"/>
      <c r="N214" s="127" t="str">
        <f>IF(SUM(M215:N222)=0,"",IF(AND(M215=N215,M216=N216,M217=N217,M218=N218,M219=N219,M220=N220,M221=N221,M222=N222),"Repetido",""))</f>
        <v/>
      </c>
      <c r="O214" s="127" t="str">
        <f t="shared" ref="O214:BL214" si="43">IF(SUM(N215:O222)=0,"",IF(AND(N215=O215,N216=O216,N217=O217,N218=O218,N219=O219,N220=O220,N221=O221,N222=O222),"Repetido",""))</f>
        <v/>
      </c>
      <c r="P214" s="127" t="str">
        <f t="shared" si="43"/>
        <v/>
      </c>
      <c r="Q214" s="127" t="str">
        <f t="shared" si="43"/>
        <v/>
      </c>
      <c r="R214" s="127" t="str">
        <f t="shared" si="43"/>
        <v/>
      </c>
      <c r="S214" s="127" t="str">
        <f t="shared" si="43"/>
        <v/>
      </c>
      <c r="T214" s="127" t="str">
        <f t="shared" si="43"/>
        <v/>
      </c>
      <c r="U214" s="127" t="str">
        <f t="shared" si="43"/>
        <v/>
      </c>
      <c r="V214" s="127" t="str">
        <f t="shared" si="43"/>
        <v>Repetido</v>
      </c>
      <c r="W214" s="127" t="str">
        <f t="shared" si="43"/>
        <v>Repetido</v>
      </c>
      <c r="X214" s="127" t="str">
        <f t="shared" si="43"/>
        <v/>
      </c>
      <c r="Y214" s="127" t="str">
        <f t="shared" si="43"/>
        <v/>
      </c>
      <c r="Z214" s="127" t="str">
        <f t="shared" si="43"/>
        <v/>
      </c>
      <c r="AA214" s="127" t="str">
        <f t="shared" si="43"/>
        <v/>
      </c>
      <c r="AB214" s="127" t="str">
        <f t="shared" si="43"/>
        <v/>
      </c>
      <c r="AC214" s="127" t="str">
        <f t="shared" si="43"/>
        <v>Repetido</v>
      </c>
      <c r="AD214" s="127" t="str">
        <f t="shared" si="43"/>
        <v/>
      </c>
      <c r="AE214" s="127" t="str">
        <f t="shared" si="43"/>
        <v/>
      </c>
      <c r="AF214" s="127" t="str">
        <f t="shared" si="43"/>
        <v/>
      </c>
      <c r="AG214" s="127" t="str">
        <f t="shared" si="43"/>
        <v/>
      </c>
      <c r="AH214" s="127" t="str">
        <f t="shared" si="43"/>
        <v/>
      </c>
      <c r="AI214" s="127" t="str">
        <f t="shared" si="43"/>
        <v/>
      </c>
      <c r="AJ214" s="127" t="str">
        <f t="shared" si="43"/>
        <v/>
      </c>
      <c r="AK214" s="127" t="str">
        <f t="shared" si="43"/>
        <v/>
      </c>
      <c r="AL214" s="127" t="str">
        <f t="shared" si="43"/>
        <v/>
      </c>
      <c r="AM214" s="127" t="str">
        <f t="shared" si="43"/>
        <v/>
      </c>
      <c r="AN214" s="127" t="str">
        <f t="shared" si="43"/>
        <v/>
      </c>
      <c r="AO214" s="127" t="str">
        <f t="shared" si="43"/>
        <v/>
      </c>
      <c r="AP214" s="127" t="str">
        <f t="shared" si="43"/>
        <v/>
      </c>
      <c r="AQ214" s="127" t="str">
        <f t="shared" si="43"/>
        <v/>
      </c>
      <c r="AR214" s="127" t="str">
        <f t="shared" si="43"/>
        <v/>
      </c>
      <c r="AS214" s="127" t="str">
        <f t="shared" si="43"/>
        <v/>
      </c>
      <c r="AT214" s="127" t="str">
        <f t="shared" si="43"/>
        <v/>
      </c>
      <c r="AU214" s="127" t="str">
        <f t="shared" si="43"/>
        <v/>
      </c>
      <c r="AV214" s="127" t="str">
        <f t="shared" si="43"/>
        <v/>
      </c>
      <c r="AW214" s="127" t="str">
        <f t="shared" si="43"/>
        <v/>
      </c>
      <c r="AX214" s="127" t="str">
        <f t="shared" si="43"/>
        <v/>
      </c>
      <c r="AY214" s="127" t="str">
        <f t="shared" si="43"/>
        <v/>
      </c>
      <c r="AZ214" s="127" t="str">
        <f t="shared" si="43"/>
        <v/>
      </c>
      <c r="BA214" s="127" t="str">
        <f t="shared" si="43"/>
        <v/>
      </c>
      <c r="BB214" s="127" t="str">
        <f t="shared" si="43"/>
        <v/>
      </c>
      <c r="BC214" s="127" t="str">
        <f t="shared" si="43"/>
        <v/>
      </c>
      <c r="BD214" s="127" t="str">
        <f t="shared" si="43"/>
        <v/>
      </c>
      <c r="BE214" s="127" t="str">
        <f t="shared" si="43"/>
        <v/>
      </c>
      <c r="BF214" s="127" t="str">
        <f t="shared" si="43"/>
        <v/>
      </c>
      <c r="BG214" s="127" t="str">
        <f t="shared" si="43"/>
        <v/>
      </c>
      <c r="BH214" s="127" t="str">
        <f t="shared" si="43"/>
        <v/>
      </c>
      <c r="BI214" s="127" t="str">
        <f t="shared" si="43"/>
        <v/>
      </c>
      <c r="BJ214" s="127" t="str">
        <f t="shared" si="43"/>
        <v/>
      </c>
      <c r="BK214" s="127" t="str">
        <f t="shared" si="43"/>
        <v/>
      </c>
      <c r="BL214" s="127" t="str">
        <f t="shared" si="43"/>
        <v/>
      </c>
      <c r="BM214" s="127" t="str">
        <f>IF(SUM(BL215:BM222)=0,"",IF(AND(BL215=BM215,BL216=BM216,BL217=BM217,BL218=BM218,BL219=BM219,BL220=BM220,BL221=BM221,BL222=BM222),"Repetido",""))</f>
        <v/>
      </c>
      <c r="BN214" s="127" t="str">
        <f>IF(SUM(BM215:BN222)=0,"",IF(AND(BM215=BN215,BM216=BN216,BM217=BN217,BM218=BN218,BM219=BN219,BM220=BN220,BM221=BN221,BM222=BN222),"Repetido",""))</f>
        <v/>
      </c>
      <c r="BP214" s="211"/>
      <c r="BQ214" s="211"/>
      <c r="BR214" s="211"/>
      <c r="BS214" s="207"/>
    </row>
    <row r="215" spans="1:71" ht="14.25" thickTop="1" thickBot="1" x14ac:dyDescent="0.25">
      <c r="B215" s="9" t="s">
        <v>21</v>
      </c>
      <c r="C215" s="10" t="s">
        <v>22</v>
      </c>
      <c r="D215" s="30"/>
      <c r="E215" s="30"/>
      <c r="F215" s="70"/>
      <c r="G215" s="70"/>
      <c r="H215" s="70"/>
      <c r="I215" s="54">
        <v>215</v>
      </c>
      <c r="J215" s="59" t="str">
        <f>HLOOKUP($J$1,$L$1:BN215,I215)</f>
        <v>xxx</v>
      </c>
      <c r="K215" s="59" t="str">
        <f>HLOOKUP($K$1,$L$1:BN215,I215)</f>
        <v>xxx</v>
      </c>
      <c r="L215" s="38"/>
      <c r="M215" s="131" t="s">
        <v>71</v>
      </c>
      <c r="N215" s="118" t="s">
        <v>71</v>
      </c>
      <c r="O215" s="118" t="s">
        <v>71</v>
      </c>
      <c r="P215" s="118" t="s">
        <v>71</v>
      </c>
      <c r="Q215" s="118" t="s">
        <v>71</v>
      </c>
      <c r="R215" s="118" t="s">
        <v>71</v>
      </c>
      <c r="S215" s="118" t="s">
        <v>71</v>
      </c>
      <c r="T215" s="118" t="s">
        <v>71</v>
      </c>
      <c r="U215" s="118" t="s">
        <v>71</v>
      </c>
      <c r="V215" s="118" t="s">
        <v>71</v>
      </c>
      <c r="W215" s="150" t="s">
        <v>71</v>
      </c>
      <c r="X215" s="150" t="s">
        <v>71</v>
      </c>
      <c r="Y215" s="150" t="s">
        <v>71</v>
      </c>
      <c r="Z215" s="150" t="s">
        <v>71</v>
      </c>
      <c r="AA215" s="150" t="s">
        <v>71</v>
      </c>
      <c r="AB215" s="118" t="s">
        <v>71</v>
      </c>
      <c r="AC215" s="118" t="s">
        <v>71</v>
      </c>
      <c r="AD215" s="118" t="s">
        <v>71</v>
      </c>
      <c r="AE215" s="118" t="s">
        <v>71</v>
      </c>
      <c r="AF215" s="118" t="s">
        <v>71</v>
      </c>
      <c r="AG215" s="118" t="s">
        <v>71</v>
      </c>
      <c r="AH215" s="118" t="s">
        <v>71</v>
      </c>
      <c r="AI215" s="118" t="s">
        <v>71</v>
      </c>
      <c r="AJ215" s="118" t="s">
        <v>71</v>
      </c>
      <c r="AK215" s="118" t="s">
        <v>71</v>
      </c>
      <c r="AL215" s="118" t="s">
        <v>71</v>
      </c>
      <c r="AM215" s="118" t="s">
        <v>71</v>
      </c>
      <c r="AN215" s="118" t="s">
        <v>71</v>
      </c>
      <c r="AO215" s="118" t="s">
        <v>71</v>
      </c>
      <c r="AP215" s="118" t="s">
        <v>71</v>
      </c>
      <c r="AQ215" s="118" t="s">
        <v>71</v>
      </c>
      <c r="AR215" s="118" t="s">
        <v>71</v>
      </c>
      <c r="AS215" s="118" t="s">
        <v>71</v>
      </c>
      <c r="AT215" s="118" t="s">
        <v>71</v>
      </c>
      <c r="AU215" s="118" t="s">
        <v>71</v>
      </c>
      <c r="AV215" s="118" t="s">
        <v>71</v>
      </c>
      <c r="AW215" s="118" t="s">
        <v>71</v>
      </c>
      <c r="AX215" s="118" t="s">
        <v>71</v>
      </c>
      <c r="AY215" s="118" t="s">
        <v>71</v>
      </c>
      <c r="AZ215" s="118" t="s">
        <v>71</v>
      </c>
      <c r="BA215" s="118" t="s">
        <v>71</v>
      </c>
      <c r="BB215" s="118" t="s">
        <v>71</v>
      </c>
      <c r="BC215" s="118" t="s">
        <v>71</v>
      </c>
      <c r="BD215" s="118" t="s">
        <v>71</v>
      </c>
      <c r="BE215" s="118" t="s">
        <v>71</v>
      </c>
      <c r="BF215" s="118" t="s">
        <v>71</v>
      </c>
      <c r="BG215" s="118" t="s">
        <v>71</v>
      </c>
      <c r="BH215" s="118" t="s">
        <v>71</v>
      </c>
      <c r="BI215" s="118" t="s">
        <v>71</v>
      </c>
      <c r="BJ215" s="118" t="s">
        <v>71</v>
      </c>
      <c r="BK215" s="118" t="s">
        <v>71</v>
      </c>
      <c r="BL215" s="118" t="s">
        <v>71</v>
      </c>
      <c r="BM215" s="118" t="s">
        <v>71</v>
      </c>
      <c r="BN215" s="118" t="s">
        <v>71</v>
      </c>
      <c r="BP215" s="213" t="str">
        <f t="shared" si="39"/>
        <v>xxx</v>
      </c>
      <c r="BQ215" s="213" t="str">
        <f t="shared" si="40"/>
        <v>xxx</v>
      </c>
      <c r="BR215" s="213" t="str">
        <f t="shared" si="41"/>
        <v>xxx</v>
      </c>
      <c r="BS215" s="207" t="str">
        <f t="shared" si="42"/>
        <v/>
      </c>
    </row>
    <row r="216" spans="1:71" ht="14.25" thickTop="1" thickBot="1" x14ac:dyDescent="0.25">
      <c r="B216" s="9" t="s">
        <v>23</v>
      </c>
      <c r="C216" s="10" t="s">
        <v>24</v>
      </c>
      <c r="D216" s="24"/>
      <c r="E216" s="24"/>
      <c r="F216" s="37"/>
      <c r="G216" s="37"/>
      <c r="H216" s="37"/>
      <c r="I216" s="54">
        <v>216</v>
      </c>
      <c r="J216" s="59" t="str">
        <f>HLOOKUP($J$1,$L$1:BN216,I216)</f>
        <v>xxx</v>
      </c>
      <c r="K216" s="59" t="str">
        <f>HLOOKUP($K$1,$L$1:BN216,I216)</f>
        <v>xxx</v>
      </c>
      <c r="L216" s="39"/>
      <c r="M216" s="131" t="s">
        <v>71</v>
      </c>
      <c r="N216" s="118" t="s">
        <v>71</v>
      </c>
      <c r="O216" s="118" t="s">
        <v>71</v>
      </c>
      <c r="P216" s="118" t="s">
        <v>71</v>
      </c>
      <c r="Q216" s="118" t="s">
        <v>71</v>
      </c>
      <c r="R216" s="118" t="s">
        <v>71</v>
      </c>
      <c r="S216" s="118" t="s">
        <v>71</v>
      </c>
      <c r="T216" s="118" t="s">
        <v>71</v>
      </c>
      <c r="U216" s="118" t="s">
        <v>71</v>
      </c>
      <c r="V216" s="118" t="s">
        <v>71</v>
      </c>
      <c r="W216" s="151" t="s">
        <v>71</v>
      </c>
      <c r="X216" s="151" t="s">
        <v>71</v>
      </c>
      <c r="Y216" s="151" t="s">
        <v>71</v>
      </c>
      <c r="Z216" s="151" t="s">
        <v>71</v>
      </c>
      <c r="AA216" s="151" t="s">
        <v>71</v>
      </c>
      <c r="AB216" s="118" t="s">
        <v>71</v>
      </c>
      <c r="AC216" s="118" t="s">
        <v>71</v>
      </c>
      <c r="AD216" s="118" t="s">
        <v>71</v>
      </c>
      <c r="AE216" s="118" t="s">
        <v>71</v>
      </c>
      <c r="AF216" s="118" t="s">
        <v>71</v>
      </c>
      <c r="AG216" s="118" t="s">
        <v>71</v>
      </c>
      <c r="AH216" s="118" t="s">
        <v>71</v>
      </c>
      <c r="AI216" s="118" t="s">
        <v>71</v>
      </c>
      <c r="AJ216" s="118" t="s">
        <v>71</v>
      </c>
      <c r="AK216" s="118" t="s">
        <v>71</v>
      </c>
      <c r="AL216" s="118" t="s">
        <v>71</v>
      </c>
      <c r="AM216" s="118" t="s">
        <v>71</v>
      </c>
      <c r="AN216" s="118" t="s">
        <v>71</v>
      </c>
      <c r="AO216" s="118" t="s">
        <v>71</v>
      </c>
      <c r="AP216" s="118" t="s">
        <v>71</v>
      </c>
      <c r="AQ216" s="118" t="s">
        <v>71</v>
      </c>
      <c r="AR216" s="118" t="s">
        <v>71</v>
      </c>
      <c r="AS216" s="118" t="s">
        <v>71</v>
      </c>
      <c r="AT216" s="118" t="s">
        <v>71</v>
      </c>
      <c r="AU216" s="118" t="s">
        <v>71</v>
      </c>
      <c r="AV216" s="118" t="s">
        <v>71</v>
      </c>
      <c r="AW216" s="118" t="s">
        <v>71</v>
      </c>
      <c r="AX216" s="118" t="s">
        <v>71</v>
      </c>
      <c r="AY216" s="118" t="s">
        <v>71</v>
      </c>
      <c r="AZ216" s="118" t="s">
        <v>71</v>
      </c>
      <c r="BA216" s="118" t="s">
        <v>71</v>
      </c>
      <c r="BB216" s="118" t="s">
        <v>71</v>
      </c>
      <c r="BC216" s="118" t="s">
        <v>71</v>
      </c>
      <c r="BD216" s="118" t="s">
        <v>71</v>
      </c>
      <c r="BE216" s="118" t="s">
        <v>71</v>
      </c>
      <c r="BF216" s="118" t="s">
        <v>71</v>
      </c>
      <c r="BG216" s="118" t="s">
        <v>71</v>
      </c>
      <c r="BH216" s="118" t="s">
        <v>71</v>
      </c>
      <c r="BI216" s="118" t="s">
        <v>71</v>
      </c>
      <c r="BJ216" s="118" t="s">
        <v>71</v>
      </c>
      <c r="BK216" s="118" t="s">
        <v>71</v>
      </c>
      <c r="BL216" s="118" t="s">
        <v>71</v>
      </c>
      <c r="BM216" s="118" t="s">
        <v>71</v>
      </c>
      <c r="BN216" s="118" t="s">
        <v>71</v>
      </c>
      <c r="BP216" s="213" t="str">
        <f t="shared" si="39"/>
        <v>xxx</v>
      </c>
      <c r="BQ216" s="213" t="str">
        <f t="shared" si="40"/>
        <v>xxx</v>
      </c>
      <c r="BR216" s="213" t="str">
        <f t="shared" si="41"/>
        <v>xxx</v>
      </c>
      <c r="BS216" s="207" t="str">
        <f t="shared" si="42"/>
        <v/>
      </c>
    </row>
    <row r="217" spans="1:71" ht="14.25" thickTop="1" thickBot="1" x14ac:dyDescent="0.25">
      <c r="B217" s="9" t="s">
        <v>25</v>
      </c>
      <c r="C217" s="10" t="s">
        <v>26</v>
      </c>
      <c r="D217" s="24"/>
      <c r="E217" s="24"/>
      <c r="F217" s="37"/>
      <c r="G217" s="37"/>
      <c r="H217" s="37"/>
      <c r="I217" s="54">
        <v>217</v>
      </c>
      <c r="J217" s="59" t="str">
        <f>HLOOKUP($J$1,$L$1:BN217,I217)</f>
        <v>xxx</v>
      </c>
      <c r="K217" s="59" t="str">
        <f>HLOOKUP($K$1,$L$1:BN217,I217)</f>
        <v>xxx</v>
      </c>
      <c r="L217" s="39"/>
      <c r="M217" s="131" t="s">
        <v>71</v>
      </c>
      <c r="N217" s="118" t="s">
        <v>71</v>
      </c>
      <c r="O217" s="118" t="s">
        <v>71</v>
      </c>
      <c r="P217" s="118" t="s">
        <v>71</v>
      </c>
      <c r="Q217" s="118" t="s">
        <v>71</v>
      </c>
      <c r="R217" s="118" t="s">
        <v>71</v>
      </c>
      <c r="S217" s="118" t="s">
        <v>71</v>
      </c>
      <c r="T217" s="118" t="s">
        <v>71</v>
      </c>
      <c r="U217" s="118" t="s">
        <v>71</v>
      </c>
      <c r="V217" s="118" t="s">
        <v>71</v>
      </c>
      <c r="W217" s="151" t="s">
        <v>71</v>
      </c>
      <c r="X217" s="151" t="s">
        <v>71</v>
      </c>
      <c r="Y217" s="151" t="s">
        <v>71</v>
      </c>
      <c r="Z217" s="151" t="s">
        <v>71</v>
      </c>
      <c r="AA217" s="151" t="s">
        <v>71</v>
      </c>
      <c r="AB217" s="118" t="s">
        <v>71</v>
      </c>
      <c r="AC217" s="118" t="s">
        <v>71</v>
      </c>
      <c r="AD217" s="118" t="s">
        <v>71</v>
      </c>
      <c r="AE217" s="118" t="s">
        <v>71</v>
      </c>
      <c r="AF217" s="118" t="s">
        <v>71</v>
      </c>
      <c r="AG217" s="118" t="s">
        <v>71</v>
      </c>
      <c r="AH217" s="118" t="s">
        <v>71</v>
      </c>
      <c r="AI217" s="118" t="s">
        <v>71</v>
      </c>
      <c r="AJ217" s="118" t="s">
        <v>71</v>
      </c>
      <c r="AK217" s="118" t="s">
        <v>71</v>
      </c>
      <c r="AL217" s="118" t="s">
        <v>71</v>
      </c>
      <c r="AM217" s="118" t="s">
        <v>71</v>
      </c>
      <c r="AN217" s="118" t="s">
        <v>71</v>
      </c>
      <c r="AO217" s="118" t="s">
        <v>71</v>
      </c>
      <c r="AP217" s="118" t="s">
        <v>71</v>
      </c>
      <c r="AQ217" s="118" t="s">
        <v>71</v>
      </c>
      <c r="AR217" s="118" t="s">
        <v>71</v>
      </c>
      <c r="AS217" s="118" t="s">
        <v>71</v>
      </c>
      <c r="AT217" s="118" t="s">
        <v>71</v>
      </c>
      <c r="AU217" s="118" t="s">
        <v>71</v>
      </c>
      <c r="AV217" s="118" t="s">
        <v>71</v>
      </c>
      <c r="AW217" s="118" t="s">
        <v>71</v>
      </c>
      <c r="AX217" s="118" t="s">
        <v>71</v>
      </c>
      <c r="AY217" s="118" t="s">
        <v>71</v>
      </c>
      <c r="AZ217" s="118" t="s">
        <v>71</v>
      </c>
      <c r="BA217" s="118" t="s">
        <v>71</v>
      </c>
      <c r="BB217" s="118" t="s">
        <v>71</v>
      </c>
      <c r="BC217" s="118" t="s">
        <v>71</v>
      </c>
      <c r="BD217" s="118" t="s">
        <v>71</v>
      </c>
      <c r="BE217" s="118" t="s">
        <v>71</v>
      </c>
      <c r="BF217" s="118" t="s">
        <v>71</v>
      </c>
      <c r="BG217" s="118" t="s">
        <v>71</v>
      </c>
      <c r="BH217" s="118" t="s">
        <v>71</v>
      </c>
      <c r="BI217" s="118" t="s">
        <v>71</v>
      </c>
      <c r="BJ217" s="118" t="s">
        <v>71</v>
      </c>
      <c r="BK217" s="118" t="s">
        <v>71</v>
      </c>
      <c r="BL217" s="118" t="s">
        <v>71</v>
      </c>
      <c r="BM217" s="118" t="s">
        <v>71</v>
      </c>
      <c r="BN217" s="118" t="s">
        <v>71</v>
      </c>
      <c r="BP217" s="213" t="str">
        <f t="shared" si="39"/>
        <v>xxx</v>
      </c>
      <c r="BQ217" s="213" t="str">
        <f t="shared" si="40"/>
        <v>xxx</v>
      </c>
      <c r="BR217" s="213" t="str">
        <f t="shared" si="41"/>
        <v>xxx</v>
      </c>
      <c r="BS217" s="207" t="str">
        <f t="shared" si="42"/>
        <v/>
      </c>
    </row>
    <row r="218" spans="1:71" ht="14.25" thickTop="1" thickBot="1" x14ac:dyDescent="0.25">
      <c r="B218" s="9" t="s">
        <v>27</v>
      </c>
      <c r="C218" s="10" t="s">
        <v>28</v>
      </c>
      <c r="D218" s="24"/>
      <c r="E218" s="24"/>
      <c r="F218" s="37"/>
      <c r="G218" s="37"/>
      <c r="H218" s="37"/>
      <c r="I218" s="54">
        <v>218</v>
      </c>
      <c r="J218" s="59" t="str">
        <f>HLOOKUP($J$1,$L$1:BN218,I218)</f>
        <v>xxx</v>
      </c>
      <c r="K218" s="59" t="str">
        <f>HLOOKUP($K$1,$L$1:BN218,I218)</f>
        <v>xxx</v>
      </c>
      <c r="L218" s="39"/>
      <c r="M218" s="131" t="s">
        <v>71</v>
      </c>
      <c r="N218" s="118" t="s">
        <v>71</v>
      </c>
      <c r="O218" s="118" t="s">
        <v>71</v>
      </c>
      <c r="P218" s="118" t="s">
        <v>71</v>
      </c>
      <c r="Q218" s="118" t="s">
        <v>71</v>
      </c>
      <c r="R218" s="118" t="s">
        <v>71</v>
      </c>
      <c r="S218" s="118" t="s">
        <v>71</v>
      </c>
      <c r="T218" s="118" t="s">
        <v>71</v>
      </c>
      <c r="U218" s="118" t="s">
        <v>71</v>
      </c>
      <c r="V218" s="118" t="s">
        <v>71</v>
      </c>
      <c r="W218" s="151" t="s">
        <v>71</v>
      </c>
      <c r="X218" s="151" t="s">
        <v>71</v>
      </c>
      <c r="Y218" s="151" t="s">
        <v>71</v>
      </c>
      <c r="Z218" s="151" t="s">
        <v>71</v>
      </c>
      <c r="AA218" s="151" t="s">
        <v>91</v>
      </c>
      <c r="AB218" s="118" t="s">
        <v>71</v>
      </c>
      <c r="AC218" s="118" t="s">
        <v>71</v>
      </c>
      <c r="AD218" s="118" t="s">
        <v>71</v>
      </c>
      <c r="AE218" s="118" t="s">
        <v>71</v>
      </c>
      <c r="AF218" s="118" t="s">
        <v>71</v>
      </c>
      <c r="AG218" s="118" t="s">
        <v>71</v>
      </c>
      <c r="AH218" s="118" t="s">
        <v>71</v>
      </c>
      <c r="AI218" s="118" t="s">
        <v>71</v>
      </c>
      <c r="AJ218" s="118" t="s">
        <v>71</v>
      </c>
      <c r="AK218" s="118" t="s">
        <v>71</v>
      </c>
      <c r="AL218" s="118" t="s">
        <v>71</v>
      </c>
      <c r="AM218" s="118" t="s">
        <v>71</v>
      </c>
      <c r="AN218" s="118" t="s">
        <v>71</v>
      </c>
      <c r="AO218" s="118" t="s">
        <v>71</v>
      </c>
      <c r="AP218" s="118" t="s">
        <v>71</v>
      </c>
      <c r="AQ218" s="118" t="s">
        <v>71</v>
      </c>
      <c r="AR218" s="118" t="s">
        <v>71</v>
      </c>
      <c r="AS218" s="118" t="s">
        <v>71</v>
      </c>
      <c r="AT218" s="118" t="s">
        <v>71</v>
      </c>
      <c r="AU218" s="118" t="s">
        <v>71</v>
      </c>
      <c r="AV218" s="118" t="s">
        <v>71</v>
      </c>
      <c r="AW218" s="118" t="s">
        <v>71</v>
      </c>
      <c r="AX218" s="118" t="s">
        <v>71</v>
      </c>
      <c r="AY218" s="118" t="s">
        <v>71</v>
      </c>
      <c r="AZ218" s="118" t="s">
        <v>71</v>
      </c>
      <c r="BA218" s="118" t="s">
        <v>71</v>
      </c>
      <c r="BB218" s="118" t="s">
        <v>71</v>
      </c>
      <c r="BC218" s="118" t="s">
        <v>71</v>
      </c>
      <c r="BD218" s="118" t="s">
        <v>71</v>
      </c>
      <c r="BE218" s="118" t="s">
        <v>71</v>
      </c>
      <c r="BF218" s="118" t="s">
        <v>71</v>
      </c>
      <c r="BG218" s="118" t="s">
        <v>71</v>
      </c>
      <c r="BH218" s="118" t="s">
        <v>71</v>
      </c>
      <c r="BI218" s="118" t="s">
        <v>71</v>
      </c>
      <c r="BJ218" s="118" t="s">
        <v>71</v>
      </c>
      <c r="BK218" s="118" t="s">
        <v>71</v>
      </c>
      <c r="BL218" s="118" t="s">
        <v>71</v>
      </c>
      <c r="BM218" s="118" t="s">
        <v>71</v>
      </c>
      <c r="BN218" s="118" t="s">
        <v>71</v>
      </c>
      <c r="BP218" s="213" t="str">
        <f t="shared" si="39"/>
        <v>xxx</v>
      </c>
      <c r="BQ218" s="213" t="str">
        <f t="shared" si="40"/>
        <v>xxx</v>
      </c>
      <c r="BR218" s="213" t="str">
        <f t="shared" si="41"/>
        <v>xxx</v>
      </c>
      <c r="BS218" s="207" t="str">
        <f t="shared" si="42"/>
        <v/>
      </c>
    </row>
    <row r="219" spans="1:71" ht="14.25" thickTop="1" thickBot="1" x14ac:dyDescent="0.25">
      <c r="B219" s="9" t="s">
        <v>87</v>
      </c>
      <c r="C219" s="10" t="s">
        <v>26</v>
      </c>
      <c r="D219" s="24"/>
      <c r="E219" s="24"/>
      <c r="F219" s="37"/>
      <c r="G219" s="37"/>
      <c r="H219" s="37"/>
      <c r="I219" s="54">
        <v>219</v>
      </c>
      <c r="J219" s="59">
        <f>HLOOKUP($J$1,$L$1:BN219,I219)</f>
        <v>280</v>
      </c>
      <c r="K219" s="59">
        <f>HLOOKUP($K$1,$L$1:BN219,I219)</f>
        <v>280</v>
      </c>
      <c r="L219" s="39"/>
      <c r="M219" s="119">
        <v>150</v>
      </c>
      <c r="N219" s="119">
        <v>120</v>
      </c>
      <c r="O219" s="119">
        <v>150</v>
      </c>
      <c r="P219" s="119">
        <v>160</v>
      </c>
      <c r="Q219" s="119">
        <v>280</v>
      </c>
      <c r="R219" s="119">
        <v>330</v>
      </c>
      <c r="S219" s="119">
        <v>335</v>
      </c>
      <c r="T219" s="119">
        <v>260</v>
      </c>
      <c r="U219" s="119">
        <v>320</v>
      </c>
      <c r="V219" s="119">
        <v>320</v>
      </c>
      <c r="W219" s="148">
        <v>320</v>
      </c>
      <c r="X219" s="148">
        <v>290.67</v>
      </c>
      <c r="Y219" s="148">
        <v>300</v>
      </c>
      <c r="Z219" s="148">
        <v>303.33</v>
      </c>
      <c r="AA219" s="148">
        <v>220</v>
      </c>
      <c r="AB219" s="119">
        <v>280</v>
      </c>
      <c r="AC219" s="119">
        <v>280</v>
      </c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19"/>
      <c r="BE219" s="119"/>
      <c r="BF219" s="119"/>
      <c r="BG219" s="119"/>
      <c r="BH219" s="119"/>
      <c r="BI219" s="119"/>
      <c r="BJ219" s="119"/>
      <c r="BK219" s="119"/>
      <c r="BL219" s="119"/>
      <c r="BM219" s="119"/>
      <c r="BN219" s="119"/>
      <c r="BP219" s="208">
        <f t="shared" si="39"/>
        <v>120</v>
      </c>
      <c r="BQ219" s="208">
        <f t="shared" si="40"/>
        <v>259.94117647058823</v>
      </c>
      <c r="BR219" s="208">
        <f t="shared" si="41"/>
        <v>335</v>
      </c>
      <c r="BS219" s="207" t="str">
        <f t="shared" si="42"/>
        <v/>
      </c>
    </row>
    <row r="220" spans="1:71" ht="14.25" thickTop="1" thickBot="1" x14ac:dyDescent="0.25">
      <c r="B220" s="9" t="s">
        <v>30</v>
      </c>
      <c r="C220" s="10" t="s">
        <v>26</v>
      </c>
      <c r="D220" s="24"/>
      <c r="E220" s="24"/>
      <c r="F220" s="37"/>
      <c r="G220" s="37"/>
      <c r="H220" s="37"/>
      <c r="I220" s="54">
        <v>220</v>
      </c>
      <c r="J220" s="59">
        <f>HLOOKUP($J$1,$L$1:BN220,I220)</f>
        <v>30</v>
      </c>
      <c r="K220" s="59">
        <f>HLOOKUP($K$1,$L$1:BN220,I220)</f>
        <v>30</v>
      </c>
      <c r="L220" s="39"/>
      <c r="M220" s="119">
        <v>30</v>
      </c>
      <c r="N220" s="119">
        <v>30</v>
      </c>
      <c r="O220" s="119">
        <v>30</v>
      </c>
      <c r="P220" s="119">
        <v>29</v>
      </c>
      <c r="Q220" s="119">
        <v>30</v>
      </c>
      <c r="R220" s="119">
        <v>31</v>
      </c>
      <c r="S220" s="119">
        <v>30.33</v>
      </c>
      <c r="T220" s="119">
        <v>36</v>
      </c>
      <c r="U220" s="119">
        <v>31</v>
      </c>
      <c r="V220" s="119">
        <v>31</v>
      </c>
      <c r="W220" s="148">
        <v>31</v>
      </c>
      <c r="X220" s="148">
        <v>33</v>
      </c>
      <c r="Y220" s="148">
        <v>32</v>
      </c>
      <c r="Z220" s="148">
        <v>32</v>
      </c>
      <c r="AA220" s="148">
        <v>31</v>
      </c>
      <c r="AB220" s="119">
        <v>30</v>
      </c>
      <c r="AC220" s="119">
        <v>30</v>
      </c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19"/>
      <c r="BD220" s="119"/>
      <c r="BE220" s="119"/>
      <c r="BF220" s="119"/>
      <c r="BG220" s="119"/>
      <c r="BH220" s="119"/>
      <c r="BI220" s="119"/>
      <c r="BJ220" s="119"/>
      <c r="BK220" s="119"/>
      <c r="BL220" s="119"/>
      <c r="BM220" s="119"/>
      <c r="BN220" s="119"/>
      <c r="BP220" s="208">
        <f t="shared" si="39"/>
        <v>29</v>
      </c>
      <c r="BQ220" s="208">
        <f t="shared" si="40"/>
        <v>31.019411764705879</v>
      </c>
      <c r="BR220" s="208">
        <f t="shared" si="41"/>
        <v>36</v>
      </c>
      <c r="BS220" s="207" t="str">
        <f t="shared" si="42"/>
        <v/>
      </c>
    </row>
    <row r="221" spans="1:71" ht="14.25" thickTop="1" thickBot="1" x14ac:dyDescent="0.25">
      <c r="B221" s="9" t="s">
        <v>31</v>
      </c>
      <c r="C221" s="10" t="s">
        <v>26</v>
      </c>
      <c r="D221" s="24"/>
      <c r="E221" s="24"/>
      <c r="F221" s="37"/>
      <c r="G221" s="37"/>
      <c r="H221" s="37"/>
      <c r="I221" s="54">
        <v>221</v>
      </c>
      <c r="J221" s="59">
        <f>HLOOKUP($J$1,$L$1:BN221,I221)</f>
        <v>69</v>
      </c>
      <c r="K221" s="59">
        <f>HLOOKUP($K$1,$L$1:BN221,I221)</f>
        <v>69</v>
      </c>
      <c r="L221" s="39"/>
      <c r="M221" s="119">
        <v>71</v>
      </c>
      <c r="N221" s="119">
        <v>70</v>
      </c>
      <c r="O221" s="119">
        <v>66</v>
      </c>
      <c r="P221" s="119">
        <v>69</v>
      </c>
      <c r="Q221" s="119">
        <v>70</v>
      </c>
      <c r="R221" s="119">
        <v>69</v>
      </c>
      <c r="S221" s="119">
        <v>70.33</v>
      </c>
      <c r="T221" s="119">
        <v>70</v>
      </c>
      <c r="U221" s="119">
        <v>68</v>
      </c>
      <c r="V221" s="119">
        <v>68</v>
      </c>
      <c r="W221" s="148">
        <v>68</v>
      </c>
      <c r="X221" s="148">
        <v>69</v>
      </c>
      <c r="Y221" s="148">
        <v>69</v>
      </c>
      <c r="Z221" s="148">
        <v>69</v>
      </c>
      <c r="AA221" s="148">
        <v>70</v>
      </c>
      <c r="AB221" s="119">
        <v>69</v>
      </c>
      <c r="AC221" s="119">
        <v>69</v>
      </c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19"/>
      <c r="BE221" s="119"/>
      <c r="BF221" s="119"/>
      <c r="BG221" s="119"/>
      <c r="BH221" s="119"/>
      <c r="BI221" s="119"/>
      <c r="BJ221" s="119"/>
      <c r="BK221" s="119"/>
      <c r="BL221" s="119"/>
      <c r="BM221" s="119"/>
      <c r="BN221" s="119"/>
      <c r="BP221" s="208">
        <f t="shared" si="39"/>
        <v>66</v>
      </c>
      <c r="BQ221" s="208">
        <f t="shared" si="40"/>
        <v>69.078235294117647</v>
      </c>
      <c r="BR221" s="208">
        <f t="shared" si="41"/>
        <v>71</v>
      </c>
      <c r="BS221" s="207" t="str">
        <f t="shared" si="42"/>
        <v/>
      </c>
    </row>
    <row r="222" spans="1:71" ht="14.25" thickTop="1" thickBot="1" x14ac:dyDescent="0.25">
      <c r="B222" s="9" t="s">
        <v>32</v>
      </c>
      <c r="C222" s="10" t="s">
        <v>28</v>
      </c>
      <c r="D222" s="25"/>
      <c r="E222" s="25"/>
      <c r="F222" s="37"/>
      <c r="G222" s="37"/>
      <c r="H222" s="37"/>
      <c r="I222" s="54">
        <v>222</v>
      </c>
      <c r="J222" s="59" t="str">
        <f>HLOOKUP($J$1,$L$1:BN222,I222)</f>
        <v>xxx</v>
      </c>
      <c r="K222" s="59" t="str">
        <f>HLOOKUP($K$1,$L$1:BN222,I222)</f>
        <v>xxx</v>
      </c>
      <c r="L222" s="40"/>
      <c r="M222" s="131" t="s">
        <v>71</v>
      </c>
      <c r="N222" s="118" t="s">
        <v>71</v>
      </c>
      <c r="O222" s="118" t="s">
        <v>71</v>
      </c>
      <c r="P222" s="118" t="s">
        <v>71</v>
      </c>
      <c r="Q222" s="118" t="s">
        <v>71</v>
      </c>
      <c r="R222" s="118" t="s">
        <v>71</v>
      </c>
      <c r="S222" s="118" t="s">
        <v>71</v>
      </c>
      <c r="T222" s="118" t="s">
        <v>71</v>
      </c>
      <c r="U222" s="118" t="s">
        <v>71</v>
      </c>
      <c r="V222" s="118" t="s">
        <v>71</v>
      </c>
      <c r="W222" s="152" t="s">
        <v>71</v>
      </c>
      <c r="X222" s="152" t="s">
        <v>71</v>
      </c>
      <c r="Y222" s="152" t="s">
        <v>71</v>
      </c>
      <c r="Z222" s="152" t="s">
        <v>71</v>
      </c>
      <c r="AA222" s="152" t="s">
        <v>71</v>
      </c>
      <c r="AB222" s="118" t="s">
        <v>71</v>
      </c>
      <c r="AC222" s="118" t="s">
        <v>71</v>
      </c>
      <c r="AD222" s="118" t="s">
        <v>71</v>
      </c>
      <c r="AE222" s="118" t="s">
        <v>71</v>
      </c>
      <c r="AF222" s="118" t="s">
        <v>71</v>
      </c>
      <c r="AG222" s="118" t="s">
        <v>71</v>
      </c>
      <c r="AH222" s="118" t="s">
        <v>71</v>
      </c>
      <c r="AI222" s="118" t="s">
        <v>71</v>
      </c>
      <c r="AJ222" s="118" t="s">
        <v>71</v>
      </c>
      <c r="AK222" s="118" t="s">
        <v>71</v>
      </c>
      <c r="AL222" s="118" t="s">
        <v>71</v>
      </c>
      <c r="AM222" s="118" t="s">
        <v>71</v>
      </c>
      <c r="AN222" s="118" t="s">
        <v>71</v>
      </c>
      <c r="AO222" s="118" t="s">
        <v>71</v>
      </c>
      <c r="AP222" s="118" t="s">
        <v>71</v>
      </c>
      <c r="AQ222" s="118" t="s">
        <v>71</v>
      </c>
      <c r="AR222" s="118" t="s">
        <v>71</v>
      </c>
      <c r="AS222" s="118" t="s">
        <v>71</v>
      </c>
      <c r="AT222" s="118" t="s">
        <v>71</v>
      </c>
      <c r="AU222" s="118" t="s">
        <v>71</v>
      </c>
      <c r="AV222" s="118" t="s">
        <v>71</v>
      </c>
      <c r="AW222" s="118" t="s">
        <v>71</v>
      </c>
      <c r="AX222" s="118" t="s">
        <v>71</v>
      </c>
      <c r="AY222" s="118" t="s">
        <v>71</v>
      </c>
      <c r="AZ222" s="118" t="s">
        <v>71</v>
      </c>
      <c r="BA222" s="118" t="s">
        <v>71</v>
      </c>
      <c r="BB222" s="118" t="s">
        <v>71</v>
      </c>
      <c r="BC222" s="118" t="s">
        <v>71</v>
      </c>
      <c r="BD222" s="118" t="s">
        <v>71</v>
      </c>
      <c r="BE222" s="118" t="s">
        <v>71</v>
      </c>
      <c r="BF222" s="118" t="s">
        <v>71</v>
      </c>
      <c r="BG222" s="118" t="s">
        <v>71</v>
      </c>
      <c r="BH222" s="118" t="s">
        <v>71</v>
      </c>
      <c r="BI222" s="118" t="s">
        <v>71</v>
      </c>
      <c r="BJ222" s="118" t="s">
        <v>71</v>
      </c>
      <c r="BK222" s="118" t="s">
        <v>71</v>
      </c>
      <c r="BL222" s="118" t="s">
        <v>71</v>
      </c>
      <c r="BM222" s="118" t="s">
        <v>71</v>
      </c>
      <c r="BN222" s="118" t="s">
        <v>71</v>
      </c>
      <c r="BP222" s="213" t="str">
        <f t="shared" si="39"/>
        <v>xxx</v>
      </c>
      <c r="BQ222" s="213" t="str">
        <f t="shared" si="40"/>
        <v>xxx</v>
      </c>
      <c r="BR222" s="213" t="str">
        <f t="shared" si="41"/>
        <v>xxx</v>
      </c>
      <c r="BS222" s="207" t="str">
        <f t="shared" si="42"/>
        <v/>
      </c>
    </row>
    <row r="223" spans="1:71" ht="14.25" thickTop="1" thickBot="1" x14ac:dyDescent="0.25">
      <c r="B223" s="20" t="s">
        <v>48</v>
      </c>
      <c r="C223" s="6"/>
      <c r="D223" s="56"/>
      <c r="E223" s="58"/>
      <c r="F223" s="69"/>
      <c r="G223" s="69"/>
      <c r="H223" s="69"/>
      <c r="I223" s="57"/>
      <c r="J223" s="121"/>
      <c r="K223" s="121"/>
      <c r="L223" s="44"/>
      <c r="M223" s="227"/>
      <c r="N223" s="127" t="str">
        <f>IF(SUM(M224:N234)=0,"",IF(AND(M224=N224,M225=N225,M226=N226,M227=N227,M228=N228,M229=N229,M230=N230,M231=N231,M232=N232,M233=N233,M234=N234),"Repetido",""))</f>
        <v/>
      </c>
      <c r="O223" s="127" t="str">
        <f t="shared" ref="O223:BL223" si="44">IF(SUM(N224:O234)=0,"",IF(AND(N224=O224,N225=O225,N226=O226,N227=O227,N228=O228,N229=O229,N230=O230,N231=O231,N232=O232,N233=O233,N234=O234),"Repetido",""))</f>
        <v/>
      </c>
      <c r="P223" s="127" t="str">
        <f t="shared" si="44"/>
        <v/>
      </c>
      <c r="Q223" s="127" t="str">
        <f t="shared" si="44"/>
        <v/>
      </c>
      <c r="R223" s="127" t="str">
        <f t="shared" si="44"/>
        <v/>
      </c>
      <c r="S223" s="127" t="str">
        <f t="shared" si="44"/>
        <v/>
      </c>
      <c r="T223" s="127" t="str">
        <f t="shared" si="44"/>
        <v/>
      </c>
      <c r="U223" s="127" t="str">
        <f t="shared" si="44"/>
        <v/>
      </c>
      <c r="V223" s="127" t="str">
        <f t="shared" si="44"/>
        <v>Repetido</v>
      </c>
      <c r="W223" s="127" t="str">
        <f t="shared" si="44"/>
        <v>Repetido</v>
      </c>
      <c r="X223" s="127" t="str">
        <f t="shared" si="44"/>
        <v/>
      </c>
      <c r="Y223" s="127" t="str">
        <f t="shared" si="44"/>
        <v/>
      </c>
      <c r="Z223" s="127" t="str">
        <f t="shared" si="44"/>
        <v/>
      </c>
      <c r="AA223" s="127" t="str">
        <f t="shared" si="44"/>
        <v/>
      </c>
      <c r="AB223" s="127" t="str">
        <f t="shared" si="44"/>
        <v/>
      </c>
      <c r="AC223" s="127" t="str">
        <f t="shared" si="44"/>
        <v>Repetido</v>
      </c>
      <c r="AD223" s="127" t="str">
        <f t="shared" si="44"/>
        <v/>
      </c>
      <c r="AE223" s="127" t="str">
        <f t="shared" si="44"/>
        <v/>
      </c>
      <c r="AF223" s="127" t="str">
        <f t="shared" si="44"/>
        <v/>
      </c>
      <c r="AG223" s="127" t="str">
        <f t="shared" si="44"/>
        <v/>
      </c>
      <c r="AH223" s="127" t="str">
        <f t="shared" si="44"/>
        <v/>
      </c>
      <c r="AI223" s="127" t="str">
        <f t="shared" si="44"/>
        <v/>
      </c>
      <c r="AJ223" s="127" t="str">
        <f t="shared" si="44"/>
        <v/>
      </c>
      <c r="AK223" s="127" t="str">
        <f t="shared" si="44"/>
        <v/>
      </c>
      <c r="AL223" s="127" t="str">
        <f t="shared" si="44"/>
        <v/>
      </c>
      <c r="AM223" s="127" t="str">
        <f t="shared" si="44"/>
        <v/>
      </c>
      <c r="AN223" s="127" t="str">
        <f t="shared" si="44"/>
        <v/>
      </c>
      <c r="AO223" s="127" t="str">
        <f t="shared" si="44"/>
        <v/>
      </c>
      <c r="AP223" s="127" t="str">
        <f t="shared" si="44"/>
        <v/>
      </c>
      <c r="AQ223" s="127" t="str">
        <f t="shared" si="44"/>
        <v/>
      </c>
      <c r="AR223" s="127" t="str">
        <f t="shared" si="44"/>
        <v/>
      </c>
      <c r="AS223" s="127" t="str">
        <f t="shared" si="44"/>
        <v/>
      </c>
      <c r="AT223" s="127" t="str">
        <f t="shared" si="44"/>
        <v/>
      </c>
      <c r="AU223" s="127" t="str">
        <f t="shared" si="44"/>
        <v/>
      </c>
      <c r="AV223" s="127" t="str">
        <f t="shared" si="44"/>
        <v/>
      </c>
      <c r="AW223" s="127" t="str">
        <f t="shared" si="44"/>
        <v/>
      </c>
      <c r="AX223" s="127" t="str">
        <f t="shared" si="44"/>
        <v/>
      </c>
      <c r="AY223" s="127" t="str">
        <f t="shared" si="44"/>
        <v/>
      </c>
      <c r="AZ223" s="127" t="str">
        <f t="shared" si="44"/>
        <v/>
      </c>
      <c r="BA223" s="127" t="str">
        <f t="shared" si="44"/>
        <v/>
      </c>
      <c r="BB223" s="127" t="str">
        <f t="shared" si="44"/>
        <v/>
      </c>
      <c r="BC223" s="127" t="str">
        <f t="shared" si="44"/>
        <v/>
      </c>
      <c r="BD223" s="127" t="str">
        <f t="shared" si="44"/>
        <v/>
      </c>
      <c r="BE223" s="127" t="str">
        <f t="shared" si="44"/>
        <v/>
      </c>
      <c r="BF223" s="127" t="str">
        <f t="shared" si="44"/>
        <v/>
      </c>
      <c r="BG223" s="127" t="str">
        <f t="shared" si="44"/>
        <v/>
      </c>
      <c r="BH223" s="127" t="str">
        <f t="shared" si="44"/>
        <v/>
      </c>
      <c r="BI223" s="127" t="str">
        <f t="shared" si="44"/>
        <v/>
      </c>
      <c r="BJ223" s="127" t="str">
        <f t="shared" si="44"/>
        <v/>
      </c>
      <c r="BK223" s="127" t="str">
        <f t="shared" si="44"/>
        <v/>
      </c>
      <c r="BL223" s="127" t="str">
        <f t="shared" si="44"/>
        <v/>
      </c>
      <c r="BM223" s="127" t="str">
        <f>IF(SUM(BL224:BM234)=0,"",IF(AND(BL224=BM224,BL225=BM225,BL226=BM226,BL227=BM227,BL228=BM228,BL229=BM229,BL230=BM230,BL231=BM231,BL232=BM232,BL233=BM233,BL234=BM234),"Repetido",""))</f>
        <v/>
      </c>
      <c r="BN223" s="127" t="str">
        <f>IF(SUM(BM224:BN234)=0,"",IF(AND(BM224=BN224,BM225=BN225,BM226=BN226,BM227=BN227,BM228=BN228,BM229=BN229,BM230=BN230,BM231=BN231,BM232=BN232,BM233=BN233,BM234=BN234),"Repetido",""))</f>
        <v/>
      </c>
      <c r="BP223" s="211"/>
      <c r="BQ223" s="211"/>
      <c r="BR223" s="211"/>
      <c r="BS223" s="207"/>
    </row>
    <row r="224" spans="1:71" ht="14.25" thickTop="1" thickBot="1" x14ac:dyDescent="0.25">
      <c r="B224" s="15" t="s">
        <v>34</v>
      </c>
      <c r="C224" s="16" t="s">
        <v>22</v>
      </c>
      <c r="D224" s="26"/>
      <c r="E224" s="26"/>
      <c r="F224" s="71"/>
      <c r="G224" s="71"/>
      <c r="H224" s="71"/>
      <c r="I224" s="54">
        <v>224</v>
      </c>
      <c r="J224" s="59">
        <f>HLOOKUP($J$1,$L$1:BN224,I224)</f>
        <v>143</v>
      </c>
      <c r="K224" s="59">
        <f>HLOOKUP($K$1,$L$1:BN224,I224)</f>
        <v>143</v>
      </c>
      <c r="L224" s="41"/>
      <c r="M224" s="119">
        <v>141</v>
      </c>
      <c r="N224" s="119">
        <v>140</v>
      </c>
      <c r="O224" s="119">
        <v>140</v>
      </c>
      <c r="P224" s="119">
        <v>139</v>
      </c>
      <c r="Q224" s="119">
        <v>138</v>
      </c>
      <c r="R224" s="119">
        <v>141</v>
      </c>
      <c r="S224" s="119">
        <v>141</v>
      </c>
      <c r="T224" s="153">
        <v>140.66999999999999</v>
      </c>
      <c r="U224" s="153">
        <v>141</v>
      </c>
      <c r="V224" s="153">
        <v>141</v>
      </c>
      <c r="W224" s="153">
        <v>141</v>
      </c>
      <c r="X224" s="153">
        <v>142.33000000000001</v>
      </c>
      <c r="Y224" s="153">
        <v>141.66999999999999</v>
      </c>
      <c r="Z224" s="153">
        <v>142</v>
      </c>
      <c r="AA224" s="153">
        <v>143.66999999999999</v>
      </c>
      <c r="AB224" s="153">
        <v>143</v>
      </c>
      <c r="AC224" s="153">
        <v>143</v>
      </c>
      <c r="AD224" s="153"/>
      <c r="AE224" s="173"/>
      <c r="AF224" s="119"/>
      <c r="AG224" s="119"/>
      <c r="AH224" s="119"/>
      <c r="AI224" s="153"/>
      <c r="AJ224" s="153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F224" s="119"/>
      <c r="BG224" s="119"/>
      <c r="BH224" s="119"/>
      <c r="BI224" s="119"/>
      <c r="BJ224" s="119"/>
      <c r="BK224" s="119"/>
      <c r="BL224" s="119"/>
      <c r="BM224" s="119"/>
      <c r="BN224" s="119"/>
      <c r="BP224" s="208">
        <f t="shared" si="39"/>
        <v>138</v>
      </c>
      <c r="BQ224" s="208">
        <f t="shared" si="40"/>
        <v>141.13764705882355</v>
      </c>
      <c r="BR224" s="208">
        <f t="shared" si="41"/>
        <v>143.66999999999999</v>
      </c>
      <c r="BS224" s="207" t="str">
        <f t="shared" si="42"/>
        <v/>
      </c>
    </row>
    <row r="225" spans="1:71" ht="14.25" thickTop="1" thickBot="1" x14ac:dyDescent="0.25">
      <c r="B225" s="15" t="s">
        <v>35</v>
      </c>
      <c r="C225" s="16" t="s">
        <v>22</v>
      </c>
      <c r="D225" s="27"/>
      <c r="E225" s="27"/>
      <c r="F225" s="71"/>
      <c r="G225" s="71"/>
      <c r="H225" s="71"/>
      <c r="I225" s="54">
        <v>225</v>
      </c>
      <c r="J225" s="59">
        <f>HLOOKUP($J$1,$L$1:BN225,I225)</f>
        <v>136</v>
      </c>
      <c r="K225" s="59">
        <f>HLOOKUP($K$1,$L$1:BN225,I225)</f>
        <v>136</v>
      </c>
      <c r="L225" s="42"/>
      <c r="M225" s="119">
        <v>135.33000000000001</v>
      </c>
      <c r="N225" s="119">
        <v>132</v>
      </c>
      <c r="O225" s="119">
        <v>138</v>
      </c>
      <c r="P225" s="119">
        <v>135</v>
      </c>
      <c r="Q225" s="119">
        <v>134</v>
      </c>
      <c r="R225" s="119">
        <v>132</v>
      </c>
      <c r="S225" s="119">
        <v>134.33000000000001</v>
      </c>
      <c r="T225" s="154">
        <v>135.33000000000001</v>
      </c>
      <c r="U225" s="154">
        <v>134</v>
      </c>
      <c r="V225" s="154">
        <v>134</v>
      </c>
      <c r="W225" s="154">
        <v>134</v>
      </c>
      <c r="X225" s="154">
        <v>136.66999999999999</v>
      </c>
      <c r="Y225" s="154">
        <v>133</v>
      </c>
      <c r="Z225" s="154">
        <v>135</v>
      </c>
      <c r="AA225" s="154">
        <v>135.33000000000001</v>
      </c>
      <c r="AB225" s="154">
        <v>136</v>
      </c>
      <c r="AC225" s="154">
        <v>136</v>
      </c>
      <c r="AD225" s="154"/>
      <c r="AE225" s="174"/>
      <c r="AF225" s="119"/>
      <c r="AG225" s="119"/>
      <c r="AH225" s="119"/>
      <c r="AI225" s="154"/>
      <c r="AJ225" s="154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F225" s="119"/>
      <c r="BG225" s="119"/>
      <c r="BH225" s="119"/>
      <c r="BI225" s="119"/>
      <c r="BJ225" s="119"/>
      <c r="BK225" s="119"/>
      <c r="BL225" s="119"/>
      <c r="BM225" s="119"/>
      <c r="BN225" s="119"/>
      <c r="BP225" s="208">
        <f t="shared" si="39"/>
        <v>132</v>
      </c>
      <c r="BQ225" s="208">
        <f t="shared" si="40"/>
        <v>134.70529411764704</v>
      </c>
      <c r="BR225" s="208">
        <f t="shared" si="41"/>
        <v>138</v>
      </c>
      <c r="BS225" s="207" t="str">
        <f t="shared" si="42"/>
        <v/>
      </c>
    </row>
    <row r="226" spans="1:71" ht="14.25" thickTop="1" thickBot="1" x14ac:dyDescent="0.25">
      <c r="B226" s="15" t="s">
        <v>36</v>
      </c>
      <c r="C226" s="16" t="s">
        <v>37</v>
      </c>
      <c r="D226" s="27"/>
      <c r="E226" s="27"/>
      <c r="F226" s="71"/>
      <c r="G226" s="71"/>
      <c r="H226" s="71"/>
      <c r="I226" s="54">
        <v>226</v>
      </c>
      <c r="J226" s="59">
        <f>HLOOKUP($J$1,$L$1:BN226,I226)</f>
        <v>1050</v>
      </c>
      <c r="K226" s="59">
        <f>HLOOKUP($K$1,$L$1:BN226,I226)</f>
        <v>1050</v>
      </c>
      <c r="L226" s="42"/>
      <c r="M226" s="119">
        <v>983.33</v>
      </c>
      <c r="N226" s="119">
        <v>1050</v>
      </c>
      <c r="O226" s="119">
        <v>1016.67</v>
      </c>
      <c r="P226" s="119">
        <v>1100</v>
      </c>
      <c r="Q226" s="119">
        <v>975</v>
      </c>
      <c r="R226" s="119">
        <v>1050</v>
      </c>
      <c r="S226" s="119">
        <v>1050</v>
      </c>
      <c r="T226" s="154">
        <v>975</v>
      </c>
      <c r="U226" s="154">
        <v>1050</v>
      </c>
      <c r="V226" s="154">
        <v>1050</v>
      </c>
      <c r="W226" s="154">
        <v>1050</v>
      </c>
      <c r="X226" s="154">
        <v>1050</v>
      </c>
      <c r="Y226" s="154">
        <v>1050</v>
      </c>
      <c r="Z226" s="154">
        <v>1050</v>
      </c>
      <c r="AA226" s="154">
        <v>975</v>
      </c>
      <c r="AB226" s="154">
        <v>1050</v>
      </c>
      <c r="AC226" s="154">
        <v>1050</v>
      </c>
      <c r="AD226" s="154"/>
      <c r="AE226" s="174"/>
      <c r="AF226" s="119"/>
      <c r="AG226" s="119"/>
      <c r="AH226" s="119"/>
      <c r="AI226" s="154"/>
      <c r="AJ226" s="154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19"/>
      <c r="BL226" s="119"/>
      <c r="BM226" s="119"/>
      <c r="BN226" s="119"/>
      <c r="BP226" s="208">
        <f t="shared" si="39"/>
        <v>975</v>
      </c>
      <c r="BQ226" s="208">
        <f t="shared" si="40"/>
        <v>1033.8235294117646</v>
      </c>
      <c r="BR226" s="208">
        <f t="shared" si="41"/>
        <v>1100</v>
      </c>
      <c r="BS226" s="207" t="str">
        <f t="shared" si="42"/>
        <v/>
      </c>
    </row>
    <row r="227" spans="1:71" ht="14.25" thickTop="1" thickBot="1" x14ac:dyDescent="0.25">
      <c r="B227" s="15" t="s">
        <v>77</v>
      </c>
      <c r="C227" s="16" t="s">
        <v>37</v>
      </c>
      <c r="D227" s="27"/>
      <c r="E227" s="27"/>
      <c r="F227" s="71"/>
      <c r="G227" s="71"/>
      <c r="H227" s="71"/>
      <c r="I227" s="54">
        <v>227</v>
      </c>
      <c r="J227" s="59">
        <f>HLOOKUP($J$1,$L$1:BN227,I227)</f>
        <v>1550</v>
      </c>
      <c r="K227" s="59">
        <f>HLOOKUP($K$1,$L$1:BN227,I227)</f>
        <v>1550</v>
      </c>
      <c r="L227" s="42"/>
      <c r="M227" s="119">
        <v>1333.33</v>
      </c>
      <c r="N227" s="119">
        <v>1400</v>
      </c>
      <c r="O227" s="119">
        <v>1350</v>
      </c>
      <c r="P227" s="119">
        <v>1550</v>
      </c>
      <c r="Q227" s="119">
        <v>1300</v>
      </c>
      <c r="R227" s="119">
        <v>1400</v>
      </c>
      <c r="S227" s="119">
        <v>1416.67</v>
      </c>
      <c r="T227" s="154">
        <v>1300</v>
      </c>
      <c r="U227" s="154">
        <v>1400</v>
      </c>
      <c r="V227" s="154">
        <v>1400</v>
      </c>
      <c r="W227" s="154">
        <v>1400</v>
      </c>
      <c r="X227" s="154">
        <v>1350</v>
      </c>
      <c r="Y227" s="154">
        <v>1400</v>
      </c>
      <c r="Z227" s="154">
        <v>1400</v>
      </c>
      <c r="AA227" s="154">
        <v>1300</v>
      </c>
      <c r="AB227" s="154">
        <v>1550</v>
      </c>
      <c r="AC227" s="154">
        <v>1550</v>
      </c>
      <c r="AD227" s="154"/>
      <c r="AE227" s="174"/>
      <c r="AF227" s="119"/>
      <c r="AG227" s="119"/>
      <c r="AH227" s="119"/>
      <c r="AI227" s="154"/>
      <c r="AJ227" s="154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19"/>
      <c r="BE227" s="119"/>
      <c r="BF227" s="119"/>
      <c r="BG227" s="119"/>
      <c r="BH227" s="119"/>
      <c r="BI227" s="119"/>
      <c r="BJ227" s="119"/>
      <c r="BK227" s="119"/>
      <c r="BL227" s="119"/>
      <c r="BM227" s="119"/>
      <c r="BN227" s="119"/>
      <c r="BP227" s="208">
        <f t="shared" si="39"/>
        <v>1300</v>
      </c>
      <c r="BQ227" s="208">
        <f t="shared" si="40"/>
        <v>1400</v>
      </c>
      <c r="BR227" s="208">
        <f t="shared" si="41"/>
        <v>1550</v>
      </c>
      <c r="BS227" s="207" t="str">
        <f t="shared" si="42"/>
        <v/>
      </c>
    </row>
    <row r="228" spans="1:71" ht="14.25" thickTop="1" thickBot="1" x14ac:dyDescent="0.25">
      <c r="B228" s="15" t="s">
        <v>38</v>
      </c>
      <c r="C228" s="16" t="s">
        <v>37</v>
      </c>
      <c r="D228" s="27"/>
      <c r="E228" s="27"/>
      <c r="F228" s="71"/>
      <c r="G228" s="71"/>
      <c r="H228" s="71"/>
      <c r="I228" s="54">
        <v>228</v>
      </c>
      <c r="J228" s="59">
        <f>HLOOKUP($J$1,$L$1:BN228,I228)</f>
        <v>1800</v>
      </c>
      <c r="K228" s="59">
        <f>HLOOKUP($K$1,$L$1:BN228,I228)</f>
        <v>1800</v>
      </c>
      <c r="L228" s="42"/>
      <c r="M228" s="119">
        <v>1733.33</v>
      </c>
      <c r="N228" s="119">
        <v>1600</v>
      </c>
      <c r="O228" s="119">
        <v>1750</v>
      </c>
      <c r="P228" s="119">
        <v>1800</v>
      </c>
      <c r="Q228" s="119">
        <v>1703.33</v>
      </c>
      <c r="R228" s="119">
        <v>1600</v>
      </c>
      <c r="S228" s="119">
        <v>1683.33</v>
      </c>
      <c r="T228" s="154">
        <v>1703.33</v>
      </c>
      <c r="U228" s="154">
        <v>1600</v>
      </c>
      <c r="V228" s="154">
        <v>1600</v>
      </c>
      <c r="W228" s="154">
        <v>1600</v>
      </c>
      <c r="X228" s="154">
        <v>1716.67</v>
      </c>
      <c r="Y228" s="154">
        <v>1600</v>
      </c>
      <c r="Z228" s="154">
        <v>1783.33</v>
      </c>
      <c r="AA228" s="154">
        <v>1703.33</v>
      </c>
      <c r="AB228" s="154">
        <v>1800</v>
      </c>
      <c r="AC228" s="154">
        <v>1800</v>
      </c>
      <c r="AD228" s="154"/>
      <c r="AE228" s="174"/>
      <c r="AF228" s="119"/>
      <c r="AG228" s="119"/>
      <c r="AH228" s="119"/>
      <c r="AI228" s="154"/>
      <c r="AJ228" s="154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  <c r="BE228" s="119"/>
      <c r="BF228" s="119"/>
      <c r="BG228" s="119"/>
      <c r="BH228" s="119"/>
      <c r="BI228" s="119"/>
      <c r="BJ228" s="119"/>
      <c r="BK228" s="119"/>
      <c r="BL228" s="119"/>
      <c r="BM228" s="119"/>
      <c r="BN228" s="119"/>
      <c r="BP228" s="208">
        <f t="shared" si="39"/>
        <v>1600</v>
      </c>
      <c r="BQ228" s="208">
        <f t="shared" si="40"/>
        <v>1692.7441176470588</v>
      </c>
      <c r="BR228" s="208">
        <f t="shared" si="41"/>
        <v>1800</v>
      </c>
      <c r="BS228" s="207" t="str">
        <f t="shared" si="42"/>
        <v/>
      </c>
    </row>
    <row r="229" spans="1:71" ht="14.25" thickTop="1" thickBot="1" x14ac:dyDescent="0.25">
      <c r="B229" s="15" t="s">
        <v>78</v>
      </c>
      <c r="C229" s="16" t="s">
        <v>37</v>
      </c>
      <c r="D229" s="27"/>
      <c r="E229" s="27"/>
      <c r="F229" s="71"/>
      <c r="G229" s="71"/>
      <c r="H229" s="71"/>
      <c r="I229" s="54">
        <v>229</v>
      </c>
      <c r="J229" s="59">
        <f>HLOOKUP($J$1,$L$1:BN229,I229)</f>
        <v>1300</v>
      </c>
      <c r="K229" s="59">
        <f>HLOOKUP($K$1,$L$1:BN229,I229)</f>
        <v>1300</v>
      </c>
      <c r="L229" s="42"/>
      <c r="M229" s="119">
        <v>1250</v>
      </c>
      <c r="N229" s="119">
        <v>1200</v>
      </c>
      <c r="O229" s="119">
        <v>1350</v>
      </c>
      <c r="P229" s="119">
        <v>1300</v>
      </c>
      <c r="Q229" s="119">
        <v>1436.67</v>
      </c>
      <c r="R229" s="119">
        <v>1200</v>
      </c>
      <c r="S229" s="119">
        <v>1200</v>
      </c>
      <c r="T229" s="154">
        <v>1436.33</v>
      </c>
      <c r="U229" s="154">
        <v>1200</v>
      </c>
      <c r="V229" s="154">
        <v>1200</v>
      </c>
      <c r="W229" s="154">
        <v>1200</v>
      </c>
      <c r="X229" s="154">
        <v>1336.67</v>
      </c>
      <c r="Y229" s="154">
        <v>1200</v>
      </c>
      <c r="Z229" s="154">
        <v>1400</v>
      </c>
      <c r="AA229" s="154">
        <v>1436.67</v>
      </c>
      <c r="AB229" s="154">
        <v>1300</v>
      </c>
      <c r="AC229" s="154">
        <v>1300</v>
      </c>
      <c r="AD229" s="154"/>
      <c r="AE229" s="174"/>
      <c r="AF229" s="119"/>
      <c r="AG229" s="119"/>
      <c r="AH229" s="119"/>
      <c r="AI229" s="154"/>
      <c r="AJ229" s="154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19"/>
      <c r="BE229" s="119"/>
      <c r="BF229" s="119"/>
      <c r="BG229" s="119"/>
      <c r="BH229" s="119"/>
      <c r="BI229" s="119"/>
      <c r="BJ229" s="119"/>
      <c r="BK229" s="119"/>
      <c r="BL229" s="119"/>
      <c r="BM229" s="119"/>
      <c r="BN229" s="119"/>
      <c r="BP229" s="208">
        <f t="shared" si="39"/>
        <v>1200</v>
      </c>
      <c r="BQ229" s="208">
        <f t="shared" si="40"/>
        <v>1290.961176470588</v>
      </c>
      <c r="BR229" s="208">
        <f t="shared" si="41"/>
        <v>1436.67</v>
      </c>
      <c r="BS229" s="207" t="str">
        <f t="shared" si="42"/>
        <v/>
      </c>
    </row>
    <row r="230" spans="1:71" ht="14.25" thickTop="1" thickBot="1" x14ac:dyDescent="0.25">
      <c r="B230" s="15" t="s">
        <v>88</v>
      </c>
      <c r="C230" s="16" t="s">
        <v>37</v>
      </c>
      <c r="D230" s="27"/>
      <c r="E230" s="27"/>
      <c r="F230" s="71"/>
      <c r="G230" s="71"/>
      <c r="H230" s="71"/>
      <c r="I230" s="54">
        <v>230</v>
      </c>
      <c r="J230" s="59">
        <f>HLOOKUP($J$1,$L$1:BN230,I230)</f>
        <v>1450</v>
      </c>
      <c r="K230" s="59">
        <f>HLOOKUP($K$1,$L$1:BN230,I230)</f>
        <v>1450</v>
      </c>
      <c r="L230" s="42"/>
      <c r="M230" s="119">
        <v>1283.33</v>
      </c>
      <c r="N230" s="119">
        <v>1400</v>
      </c>
      <c r="O230" s="119">
        <v>1366.67</v>
      </c>
      <c r="P230" s="119">
        <v>1450</v>
      </c>
      <c r="Q230" s="119">
        <v>1483.33</v>
      </c>
      <c r="R230" s="119">
        <v>1400</v>
      </c>
      <c r="S230" s="119">
        <v>1433.33</v>
      </c>
      <c r="T230" s="154">
        <v>1483.33</v>
      </c>
      <c r="U230" s="154">
        <v>1400</v>
      </c>
      <c r="V230" s="154">
        <v>1400</v>
      </c>
      <c r="W230" s="154">
        <v>1400</v>
      </c>
      <c r="X230" s="154">
        <v>1383.33</v>
      </c>
      <c r="Y230" s="154">
        <v>1400</v>
      </c>
      <c r="Z230" s="154">
        <v>1393.33</v>
      </c>
      <c r="AA230" s="154">
        <v>1483.33</v>
      </c>
      <c r="AB230" s="154">
        <v>1450</v>
      </c>
      <c r="AC230" s="154">
        <v>1450</v>
      </c>
      <c r="AD230" s="154"/>
      <c r="AE230" s="174"/>
      <c r="AF230" s="119"/>
      <c r="AG230" s="119"/>
      <c r="AH230" s="119"/>
      <c r="AI230" s="154"/>
      <c r="AJ230" s="154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  <c r="BE230" s="119"/>
      <c r="BF230" s="119"/>
      <c r="BG230" s="119"/>
      <c r="BH230" s="119"/>
      <c r="BI230" s="119"/>
      <c r="BJ230" s="119"/>
      <c r="BK230" s="119"/>
      <c r="BL230" s="119"/>
      <c r="BM230" s="119"/>
      <c r="BN230" s="119"/>
      <c r="BP230" s="208">
        <f t="shared" si="39"/>
        <v>1283.33</v>
      </c>
      <c r="BQ230" s="208">
        <f t="shared" si="40"/>
        <v>1415.2929411764708</v>
      </c>
      <c r="BR230" s="208">
        <f t="shared" si="41"/>
        <v>1483.33</v>
      </c>
      <c r="BS230" s="207" t="str">
        <f t="shared" si="42"/>
        <v/>
      </c>
    </row>
    <row r="231" spans="1:71" ht="14.25" thickTop="1" thickBot="1" x14ac:dyDescent="0.25">
      <c r="B231" s="15" t="s">
        <v>89</v>
      </c>
      <c r="C231" s="16" t="s">
        <v>37</v>
      </c>
      <c r="D231" s="27"/>
      <c r="E231" s="27"/>
      <c r="F231" s="71"/>
      <c r="G231" s="71"/>
      <c r="H231" s="71"/>
      <c r="I231" s="54">
        <v>231</v>
      </c>
      <c r="J231" s="59">
        <f>HLOOKUP($J$1,$L$1:BN231,I231)</f>
        <v>1700</v>
      </c>
      <c r="K231" s="59">
        <f>HLOOKUP($K$1,$L$1:BN231,I231)</f>
        <v>1700</v>
      </c>
      <c r="L231" s="42"/>
      <c r="M231" s="119">
        <v>2350</v>
      </c>
      <c r="N231" s="119">
        <v>1700</v>
      </c>
      <c r="O231" s="119">
        <v>2200</v>
      </c>
      <c r="P231" s="119">
        <v>1700</v>
      </c>
      <c r="Q231" s="119">
        <v>1703.33</v>
      </c>
      <c r="R231" s="119">
        <v>1700</v>
      </c>
      <c r="S231" s="119">
        <v>1700</v>
      </c>
      <c r="T231" s="154">
        <v>1703.33</v>
      </c>
      <c r="U231" s="154">
        <v>1700</v>
      </c>
      <c r="V231" s="154">
        <v>1700</v>
      </c>
      <c r="W231" s="154">
        <v>1700</v>
      </c>
      <c r="X231" s="154">
        <v>2166.67</v>
      </c>
      <c r="Y231" s="154">
        <v>1700</v>
      </c>
      <c r="Z231" s="154">
        <v>1816.67</v>
      </c>
      <c r="AA231" s="154">
        <v>1703.33</v>
      </c>
      <c r="AB231" s="154">
        <v>1700</v>
      </c>
      <c r="AC231" s="154">
        <v>1700</v>
      </c>
      <c r="AD231" s="154"/>
      <c r="AE231" s="174"/>
      <c r="AF231" s="119"/>
      <c r="AG231" s="119"/>
      <c r="AH231" s="119"/>
      <c r="AI231" s="154"/>
      <c r="AJ231" s="154"/>
      <c r="AK231" s="119"/>
      <c r="AL231" s="119"/>
      <c r="AM231" s="119"/>
      <c r="AN231" s="119"/>
      <c r="AO231" s="119"/>
      <c r="AP231" s="119"/>
      <c r="AQ231" s="119"/>
      <c r="AR231" s="119"/>
      <c r="AS231" s="119"/>
      <c r="AT231" s="119"/>
      <c r="AU231" s="119"/>
      <c r="AV231" s="119"/>
      <c r="AW231" s="119"/>
      <c r="AX231" s="119"/>
      <c r="AY231" s="119"/>
      <c r="AZ231" s="119"/>
      <c r="BA231" s="119"/>
      <c r="BB231" s="119"/>
      <c r="BC231" s="119"/>
      <c r="BD231" s="119"/>
      <c r="BE231" s="119"/>
      <c r="BF231" s="119"/>
      <c r="BG231" s="119"/>
      <c r="BH231" s="119"/>
      <c r="BI231" s="119"/>
      <c r="BJ231" s="119"/>
      <c r="BK231" s="119"/>
      <c r="BL231" s="119"/>
      <c r="BM231" s="119"/>
      <c r="BN231" s="119"/>
      <c r="BP231" s="208">
        <f t="shared" si="39"/>
        <v>1700</v>
      </c>
      <c r="BQ231" s="208">
        <f t="shared" si="40"/>
        <v>1802.5488235294119</v>
      </c>
      <c r="BR231" s="208">
        <f t="shared" si="41"/>
        <v>2350</v>
      </c>
      <c r="BS231" s="207" t="str">
        <f t="shared" si="42"/>
        <v/>
      </c>
    </row>
    <row r="232" spans="1:71" ht="14.25" thickTop="1" thickBot="1" x14ac:dyDescent="0.25">
      <c r="B232" s="15" t="s">
        <v>39</v>
      </c>
      <c r="C232" s="16" t="s">
        <v>22</v>
      </c>
      <c r="D232" s="27"/>
      <c r="E232" s="27"/>
      <c r="F232" s="71"/>
      <c r="G232" s="71"/>
      <c r="H232" s="71"/>
      <c r="I232" s="54">
        <v>232</v>
      </c>
      <c r="J232" s="59">
        <f>HLOOKUP($J$1,$L$1:BN232,I232)</f>
        <v>88</v>
      </c>
      <c r="K232" s="59">
        <f>HLOOKUP($K$1,$L$1:BN232,I232)</f>
        <v>88</v>
      </c>
      <c r="L232" s="42"/>
      <c r="M232" s="119">
        <v>89</v>
      </c>
      <c r="N232" s="119">
        <v>80</v>
      </c>
      <c r="O232" s="119">
        <v>88.67</v>
      </c>
      <c r="P232" s="119">
        <v>90</v>
      </c>
      <c r="Q232" s="119">
        <v>100</v>
      </c>
      <c r="R232" s="119">
        <v>80</v>
      </c>
      <c r="S232" s="119">
        <v>81.67</v>
      </c>
      <c r="T232" s="154">
        <v>100</v>
      </c>
      <c r="U232" s="154">
        <v>80</v>
      </c>
      <c r="V232" s="154">
        <v>80</v>
      </c>
      <c r="W232" s="154">
        <v>80</v>
      </c>
      <c r="X232" s="154">
        <v>89</v>
      </c>
      <c r="Y232" s="154">
        <v>80</v>
      </c>
      <c r="Z232" s="154">
        <v>88.67</v>
      </c>
      <c r="AA232" s="154">
        <v>100</v>
      </c>
      <c r="AB232" s="154">
        <v>88</v>
      </c>
      <c r="AC232" s="154">
        <v>88</v>
      </c>
      <c r="AD232" s="154"/>
      <c r="AE232" s="174"/>
      <c r="AF232" s="119"/>
      <c r="AG232" s="119"/>
      <c r="AH232" s="119"/>
      <c r="AI232" s="154"/>
      <c r="AJ232" s="154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  <c r="BE232" s="119"/>
      <c r="BF232" s="119"/>
      <c r="BG232" s="119"/>
      <c r="BH232" s="119"/>
      <c r="BI232" s="119"/>
      <c r="BJ232" s="119"/>
      <c r="BK232" s="119"/>
      <c r="BL232" s="119"/>
      <c r="BM232" s="119"/>
      <c r="BN232" s="119"/>
      <c r="BP232" s="208">
        <f t="shared" si="39"/>
        <v>80</v>
      </c>
      <c r="BQ232" s="208">
        <f t="shared" si="40"/>
        <v>87.235882352941189</v>
      </c>
      <c r="BR232" s="208">
        <f t="shared" si="41"/>
        <v>100</v>
      </c>
      <c r="BS232" s="207" t="str">
        <f t="shared" si="42"/>
        <v/>
      </c>
    </row>
    <row r="233" spans="1:71" ht="14.25" thickTop="1" thickBot="1" x14ac:dyDescent="0.25">
      <c r="B233" s="15" t="s">
        <v>40</v>
      </c>
      <c r="C233" s="16" t="s">
        <v>22</v>
      </c>
      <c r="D233" s="27"/>
      <c r="E233" s="27"/>
      <c r="F233" s="71"/>
      <c r="G233" s="71"/>
      <c r="H233" s="71"/>
      <c r="I233" s="54">
        <v>233</v>
      </c>
      <c r="J233" s="59">
        <f>HLOOKUP($J$1,$L$1:BN233,I233)</f>
        <v>90</v>
      </c>
      <c r="K233" s="59">
        <f>HLOOKUP($K$1,$L$1:BN233,I233)</f>
        <v>90</v>
      </c>
      <c r="L233" s="42"/>
      <c r="M233" s="119">
        <v>95</v>
      </c>
      <c r="N233" s="119">
        <v>90</v>
      </c>
      <c r="O233" s="119">
        <v>100</v>
      </c>
      <c r="P233" s="119">
        <v>90</v>
      </c>
      <c r="Q233" s="119">
        <v>120</v>
      </c>
      <c r="R233" s="119">
        <v>90</v>
      </c>
      <c r="S233" s="119">
        <v>93.67</v>
      </c>
      <c r="T233" s="154">
        <v>113.33</v>
      </c>
      <c r="U233" s="154">
        <v>90</v>
      </c>
      <c r="V233" s="154">
        <v>90</v>
      </c>
      <c r="W233" s="154">
        <v>90</v>
      </c>
      <c r="X233" s="154">
        <v>95</v>
      </c>
      <c r="Y233" s="154">
        <v>90</v>
      </c>
      <c r="Z233" s="154">
        <v>94.67</v>
      </c>
      <c r="AA233" s="154">
        <v>113.33</v>
      </c>
      <c r="AB233" s="154">
        <v>90</v>
      </c>
      <c r="AC233" s="154">
        <v>90</v>
      </c>
      <c r="AD233" s="154"/>
      <c r="AE233" s="174"/>
      <c r="AF233" s="119"/>
      <c r="AG233" s="119"/>
      <c r="AH233" s="119"/>
      <c r="AI233" s="154"/>
      <c r="AJ233" s="154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  <c r="BC233" s="119"/>
      <c r="BD233" s="119"/>
      <c r="BE233" s="119"/>
      <c r="BF233" s="119"/>
      <c r="BG233" s="119"/>
      <c r="BH233" s="119"/>
      <c r="BI233" s="119"/>
      <c r="BJ233" s="119"/>
      <c r="BK233" s="119"/>
      <c r="BL233" s="119"/>
      <c r="BM233" s="119"/>
      <c r="BN233" s="119"/>
      <c r="BP233" s="208">
        <f t="shared" si="39"/>
        <v>90</v>
      </c>
      <c r="BQ233" s="208">
        <f t="shared" si="40"/>
        <v>96.17647058823529</v>
      </c>
      <c r="BR233" s="208">
        <f t="shared" si="41"/>
        <v>120</v>
      </c>
      <c r="BS233" s="207" t="str">
        <f t="shared" si="42"/>
        <v/>
      </c>
    </row>
    <row r="234" spans="1:71" ht="14.25" thickTop="1" thickBot="1" x14ac:dyDescent="0.25">
      <c r="B234" s="15" t="s">
        <v>41</v>
      </c>
      <c r="C234" s="16" t="s">
        <v>42</v>
      </c>
      <c r="D234" s="27"/>
      <c r="E234" s="27"/>
      <c r="F234" s="71"/>
      <c r="G234" s="71"/>
      <c r="H234" s="71"/>
      <c r="I234" s="54">
        <v>234</v>
      </c>
      <c r="J234" s="59">
        <f>HLOOKUP($J$1,$L$1:BN234,I234)</f>
        <v>9</v>
      </c>
      <c r="K234" s="59">
        <f>HLOOKUP($K$1,$L$1:BN234,I234)</f>
        <v>9</v>
      </c>
      <c r="L234" s="42"/>
      <c r="M234" s="119">
        <v>7.33</v>
      </c>
      <c r="N234" s="119">
        <v>7.5</v>
      </c>
      <c r="O234" s="119">
        <v>7.33</v>
      </c>
      <c r="P234" s="119">
        <v>8</v>
      </c>
      <c r="Q234" s="119">
        <v>7</v>
      </c>
      <c r="R234" s="119">
        <v>7.5</v>
      </c>
      <c r="S234" s="119">
        <v>7.67</v>
      </c>
      <c r="T234" s="155">
        <v>7</v>
      </c>
      <c r="U234" s="155">
        <v>8</v>
      </c>
      <c r="V234" s="155">
        <v>8</v>
      </c>
      <c r="W234" s="155">
        <v>8</v>
      </c>
      <c r="X234" s="155">
        <v>8</v>
      </c>
      <c r="Y234" s="155">
        <v>9</v>
      </c>
      <c r="Z234" s="155">
        <v>8</v>
      </c>
      <c r="AA234" s="155">
        <v>7.33</v>
      </c>
      <c r="AB234" s="155">
        <v>9</v>
      </c>
      <c r="AC234" s="155">
        <v>9</v>
      </c>
      <c r="AD234" s="155"/>
      <c r="AE234" s="175"/>
      <c r="AF234" s="119"/>
      <c r="AG234" s="119"/>
      <c r="AH234" s="119"/>
      <c r="AI234" s="155"/>
      <c r="AJ234" s="155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  <c r="BC234" s="119"/>
      <c r="BD234" s="119"/>
      <c r="BE234" s="119"/>
      <c r="BF234" s="119"/>
      <c r="BG234" s="119"/>
      <c r="BH234" s="119"/>
      <c r="BI234" s="119"/>
      <c r="BJ234" s="119"/>
      <c r="BK234" s="119"/>
      <c r="BL234" s="119"/>
      <c r="BM234" s="119"/>
      <c r="BN234" s="119"/>
      <c r="BP234" s="208">
        <f t="shared" si="39"/>
        <v>7</v>
      </c>
      <c r="BQ234" s="208">
        <f t="shared" si="40"/>
        <v>7.8623529411764705</v>
      </c>
      <c r="BR234" s="208">
        <f t="shared" si="41"/>
        <v>9</v>
      </c>
      <c r="BS234" s="207" t="str">
        <f t="shared" si="42"/>
        <v/>
      </c>
    </row>
    <row r="235" spans="1:71" ht="14.25" thickTop="1" thickBot="1" x14ac:dyDescent="0.25">
      <c r="A235" s="216" t="s">
        <v>59</v>
      </c>
      <c r="B235" s="20" t="s">
        <v>47</v>
      </c>
      <c r="C235" s="6"/>
      <c r="D235" s="56"/>
      <c r="E235" s="58"/>
      <c r="F235" s="69"/>
      <c r="G235" s="69"/>
      <c r="H235" s="69"/>
      <c r="I235" s="57"/>
      <c r="J235" s="121"/>
      <c r="K235" s="121"/>
      <c r="L235" s="44"/>
      <c r="M235" s="227"/>
      <c r="N235" s="127" t="str">
        <f>IF(SUM(M236:N243)=0,"",IF(AND(M236=N236,M237=N237,M238=N238,M239=N239,M240=N240,M241=N241,M242=N242,M243=N243),"Repetido",""))</f>
        <v/>
      </c>
      <c r="O235" s="127" t="str">
        <f t="shared" ref="O235:BL235" si="45">IF(SUM(N236:O243)=0,"",IF(AND(N236=O236,N237=O237,N238=O238,N239=O239,N240=O240,N241=O241,N242=O242,N243=O243),"Repetido",""))</f>
        <v/>
      </c>
      <c r="P235" s="127" t="str">
        <f t="shared" si="45"/>
        <v/>
      </c>
      <c r="Q235" s="127" t="str">
        <f t="shared" si="45"/>
        <v/>
      </c>
      <c r="R235" s="127" t="str">
        <f t="shared" si="45"/>
        <v/>
      </c>
      <c r="S235" s="127" t="str">
        <f t="shared" si="45"/>
        <v/>
      </c>
      <c r="T235" s="127" t="str">
        <f t="shared" si="45"/>
        <v/>
      </c>
      <c r="U235" s="127" t="str">
        <f>IF(SUM(T236:U243)=0,"",IF(AND(T236=U236,T237=U237,T238=U238,T239=U239,T240=U240,T241=U241,T242=U242,T243=U243),"Repetido",""))</f>
        <v/>
      </c>
      <c r="V235" s="127" t="str">
        <f>IF(SUM(U236:V243)=0,"",IF(AND(U236=V236,U237=V237,U238=V238,U239=V239,U240=V240,U241=V241,U242=V242,U243=V243),"Repetido",""))</f>
        <v>Repetido</v>
      </c>
      <c r="W235" s="127" t="str">
        <f>IF(SUM(V236:W243)=0,"",IF(AND(V236=W236,V237=W237,V238=W238,V239=W239,V240=W240,V241=W241,V242=W242,V243=W243),"Repetido",""))</f>
        <v>Repetido</v>
      </c>
      <c r="X235" s="127" t="str">
        <f t="shared" si="45"/>
        <v>Repetido</v>
      </c>
      <c r="Y235" s="127" t="str">
        <f t="shared" si="45"/>
        <v>Repetido</v>
      </c>
      <c r="Z235" s="127" t="str">
        <f t="shared" si="45"/>
        <v/>
      </c>
      <c r="AA235" s="127" t="str">
        <f t="shared" si="45"/>
        <v/>
      </c>
      <c r="AB235" s="127" t="str">
        <f t="shared" si="45"/>
        <v/>
      </c>
      <c r="AC235" s="127" t="str">
        <f t="shared" si="45"/>
        <v/>
      </c>
      <c r="AD235" s="127" t="str">
        <f t="shared" si="45"/>
        <v/>
      </c>
      <c r="AE235" s="127" t="str">
        <f t="shared" si="45"/>
        <v/>
      </c>
      <c r="AF235" s="127" t="str">
        <f t="shared" si="45"/>
        <v/>
      </c>
      <c r="AG235" s="127" t="str">
        <f t="shared" si="45"/>
        <v/>
      </c>
      <c r="AH235" s="127" t="str">
        <f t="shared" si="45"/>
        <v/>
      </c>
      <c r="AI235" s="127" t="str">
        <f t="shared" si="45"/>
        <v/>
      </c>
      <c r="AJ235" s="127" t="str">
        <f t="shared" si="45"/>
        <v/>
      </c>
      <c r="AK235" s="127" t="str">
        <f t="shared" si="45"/>
        <v/>
      </c>
      <c r="AL235" s="127" t="str">
        <f t="shared" si="45"/>
        <v/>
      </c>
      <c r="AM235" s="127" t="str">
        <f t="shared" si="45"/>
        <v/>
      </c>
      <c r="AN235" s="127" t="str">
        <f t="shared" si="45"/>
        <v/>
      </c>
      <c r="AO235" s="127" t="str">
        <f t="shared" si="45"/>
        <v/>
      </c>
      <c r="AP235" s="127" t="str">
        <f t="shared" si="45"/>
        <v/>
      </c>
      <c r="AQ235" s="127" t="str">
        <f t="shared" si="45"/>
        <v/>
      </c>
      <c r="AR235" s="127" t="str">
        <f t="shared" si="45"/>
        <v/>
      </c>
      <c r="AS235" s="127" t="str">
        <f t="shared" si="45"/>
        <v/>
      </c>
      <c r="AT235" s="127" t="str">
        <f t="shared" si="45"/>
        <v/>
      </c>
      <c r="AU235" s="127" t="str">
        <f t="shared" si="45"/>
        <v/>
      </c>
      <c r="AV235" s="127" t="str">
        <f t="shared" si="45"/>
        <v/>
      </c>
      <c r="AW235" s="127" t="str">
        <f t="shared" si="45"/>
        <v/>
      </c>
      <c r="AX235" s="127" t="str">
        <f t="shared" si="45"/>
        <v/>
      </c>
      <c r="AY235" s="127" t="str">
        <f t="shared" si="45"/>
        <v/>
      </c>
      <c r="AZ235" s="127" t="str">
        <f t="shared" si="45"/>
        <v/>
      </c>
      <c r="BA235" s="127" t="str">
        <f t="shared" si="45"/>
        <v/>
      </c>
      <c r="BB235" s="127" t="str">
        <f t="shared" si="45"/>
        <v/>
      </c>
      <c r="BC235" s="127" t="str">
        <f t="shared" si="45"/>
        <v/>
      </c>
      <c r="BD235" s="127" t="str">
        <f t="shared" si="45"/>
        <v/>
      </c>
      <c r="BE235" s="127" t="str">
        <f t="shared" si="45"/>
        <v/>
      </c>
      <c r="BF235" s="127" t="str">
        <f t="shared" si="45"/>
        <v/>
      </c>
      <c r="BG235" s="127" t="str">
        <f t="shared" si="45"/>
        <v/>
      </c>
      <c r="BH235" s="127" t="str">
        <f t="shared" si="45"/>
        <v/>
      </c>
      <c r="BI235" s="127" t="str">
        <f t="shared" si="45"/>
        <v/>
      </c>
      <c r="BJ235" s="127" t="str">
        <f t="shared" si="45"/>
        <v/>
      </c>
      <c r="BK235" s="127" t="str">
        <f t="shared" si="45"/>
        <v/>
      </c>
      <c r="BL235" s="127" t="str">
        <f t="shared" si="45"/>
        <v/>
      </c>
      <c r="BM235" s="127" t="str">
        <f>IF(SUM(BL236:BM243)=0,"",IF(AND(BL236=BM236,BL237=BM237,BL238=BM238,BL239=BM239,BL240=BM240,BL241=BM241,BL242=BM242,BL243=BM243),"Repetido",""))</f>
        <v/>
      </c>
      <c r="BN235" s="127" t="str">
        <f>IF(SUM(BM236:BN243)=0,"",IF(AND(BM236=BN236,BM237=BN237,BM238=BN238,BM239=BN239,BM240=BN240,BM241=BN241,BM242=BN242,BM243=BN243),"Repetido",""))</f>
        <v/>
      </c>
      <c r="BP235" s="211"/>
      <c r="BQ235" s="211"/>
      <c r="BR235" s="211"/>
      <c r="BS235" s="207"/>
    </row>
    <row r="236" spans="1:71" ht="14.25" thickTop="1" thickBot="1" x14ac:dyDescent="0.25">
      <c r="B236" s="9" t="s">
        <v>21</v>
      </c>
      <c r="C236" s="10" t="s">
        <v>22</v>
      </c>
      <c r="D236" s="30"/>
      <c r="E236" s="30"/>
      <c r="F236" s="70"/>
      <c r="G236" s="70"/>
      <c r="H236" s="70"/>
      <c r="I236" s="54">
        <v>236</v>
      </c>
      <c r="J236" s="59" t="str">
        <f>HLOOKUP($J$1,$L$1:BN236,I236)</f>
        <v>xxx</v>
      </c>
      <c r="K236" s="59" t="str">
        <f>HLOOKUP($K$1,$L$1:BN236,I236)</f>
        <v>xxx</v>
      </c>
      <c r="L236" s="38"/>
      <c r="M236" s="131" t="s">
        <v>71</v>
      </c>
      <c r="N236" s="118" t="s">
        <v>71</v>
      </c>
      <c r="O236" s="118" t="s">
        <v>71</v>
      </c>
      <c r="P236" s="118" t="s">
        <v>71</v>
      </c>
      <c r="Q236" s="118" t="s">
        <v>71</v>
      </c>
      <c r="R236" s="118" t="s">
        <v>71</v>
      </c>
      <c r="S236" s="118" t="s">
        <v>71</v>
      </c>
      <c r="T236" s="118" t="s">
        <v>71</v>
      </c>
      <c r="U236" s="118" t="s">
        <v>71</v>
      </c>
      <c r="V236" s="118" t="s">
        <v>71</v>
      </c>
      <c r="W236" s="150" t="s">
        <v>71</v>
      </c>
      <c r="X236" s="150" t="s">
        <v>71</v>
      </c>
      <c r="Y236" s="150" t="s">
        <v>71</v>
      </c>
      <c r="Z236" s="150" t="s">
        <v>71</v>
      </c>
      <c r="AA236" s="150" t="s">
        <v>71</v>
      </c>
      <c r="AB236" s="118" t="s">
        <v>71</v>
      </c>
      <c r="AC236" s="118" t="s">
        <v>71</v>
      </c>
      <c r="AD236" s="118" t="s">
        <v>71</v>
      </c>
      <c r="AE236" s="118" t="s">
        <v>71</v>
      </c>
      <c r="AF236" s="118" t="s">
        <v>71</v>
      </c>
      <c r="AG236" s="118" t="s">
        <v>71</v>
      </c>
      <c r="AH236" s="118" t="s">
        <v>71</v>
      </c>
      <c r="AI236" s="118" t="s">
        <v>71</v>
      </c>
      <c r="AJ236" s="118" t="s">
        <v>71</v>
      </c>
      <c r="AK236" s="118" t="s">
        <v>71</v>
      </c>
      <c r="AL236" s="118" t="s">
        <v>71</v>
      </c>
      <c r="AM236" s="118" t="s">
        <v>71</v>
      </c>
      <c r="AN236" s="118" t="s">
        <v>71</v>
      </c>
      <c r="AO236" s="118" t="s">
        <v>71</v>
      </c>
      <c r="AP236" s="118" t="s">
        <v>71</v>
      </c>
      <c r="AQ236" s="118" t="s">
        <v>71</v>
      </c>
      <c r="AR236" s="118" t="s">
        <v>71</v>
      </c>
      <c r="AS236" s="118" t="s">
        <v>71</v>
      </c>
      <c r="AT236" s="118" t="s">
        <v>71</v>
      </c>
      <c r="AU236" s="118" t="s">
        <v>71</v>
      </c>
      <c r="AV236" s="118" t="s">
        <v>71</v>
      </c>
      <c r="AW236" s="118" t="s">
        <v>71</v>
      </c>
      <c r="AX236" s="118" t="s">
        <v>71</v>
      </c>
      <c r="AY236" s="118" t="s">
        <v>71</v>
      </c>
      <c r="AZ236" s="118" t="s">
        <v>71</v>
      </c>
      <c r="BA236" s="118" t="s">
        <v>71</v>
      </c>
      <c r="BB236" s="118" t="s">
        <v>71</v>
      </c>
      <c r="BC236" s="118" t="s">
        <v>71</v>
      </c>
      <c r="BD236" s="118" t="s">
        <v>71</v>
      </c>
      <c r="BE236" s="118" t="s">
        <v>71</v>
      </c>
      <c r="BF236" s="118" t="s">
        <v>71</v>
      </c>
      <c r="BG236" s="118" t="s">
        <v>71</v>
      </c>
      <c r="BH236" s="118" t="s">
        <v>71</v>
      </c>
      <c r="BI236" s="118" t="s">
        <v>71</v>
      </c>
      <c r="BJ236" s="118" t="s">
        <v>71</v>
      </c>
      <c r="BK236" s="118" t="s">
        <v>71</v>
      </c>
      <c r="BL236" s="118" t="s">
        <v>71</v>
      </c>
      <c r="BM236" s="118" t="s">
        <v>71</v>
      </c>
      <c r="BN236" s="118" t="s">
        <v>71</v>
      </c>
      <c r="BP236" s="213" t="str">
        <f t="shared" si="39"/>
        <v>xxx</v>
      </c>
      <c r="BQ236" s="213" t="str">
        <f t="shared" si="40"/>
        <v>xxx</v>
      </c>
      <c r="BR236" s="213" t="str">
        <f t="shared" si="41"/>
        <v>xxx</v>
      </c>
      <c r="BS236" s="207" t="str">
        <f t="shared" si="42"/>
        <v/>
      </c>
    </row>
    <row r="237" spans="1:71" ht="14.25" thickTop="1" thickBot="1" x14ac:dyDescent="0.25">
      <c r="B237" s="9" t="s">
        <v>23</v>
      </c>
      <c r="C237" s="10" t="s">
        <v>24</v>
      </c>
      <c r="D237" s="24"/>
      <c r="E237" s="24"/>
      <c r="F237" s="37"/>
      <c r="G237" s="37"/>
      <c r="H237" s="37"/>
      <c r="I237" s="54">
        <v>237</v>
      </c>
      <c r="J237" s="59" t="str">
        <f>HLOOKUP($J$1,$L$1:BN237,I237)</f>
        <v>xxx</v>
      </c>
      <c r="K237" s="59" t="str">
        <f>HLOOKUP($K$1,$L$1:BN237,I237)</f>
        <v>xxx</v>
      </c>
      <c r="L237" s="39"/>
      <c r="M237" s="131" t="s">
        <v>71</v>
      </c>
      <c r="N237" s="118" t="s">
        <v>71</v>
      </c>
      <c r="O237" s="118" t="s">
        <v>71</v>
      </c>
      <c r="P237" s="118" t="s">
        <v>71</v>
      </c>
      <c r="Q237" s="118" t="s">
        <v>71</v>
      </c>
      <c r="R237" s="118" t="s">
        <v>71</v>
      </c>
      <c r="S237" s="118" t="s">
        <v>71</v>
      </c>
      <c r="T237" s="118" t="s">
        <v>71</v>
      </c>
      <c r="U237" s="118" t="s">
        <v>71</v>
      </c>
      <c r="V237" s="118" t="s">
        <v>71</v>
      </c>
      <c r="W237" s="151" t="s">
        <v>71</v>
      </c>
      <c r="X237" s="151" t="s">
        <v>71</v>
      </c>
      <c r="Y237" s="151" t="s">
        <v>71</v>
      </c>
      <c r="Z237" s="151" t="s">
        <v>71</v>
      </c>
      <c r="AA237" s="151" t="s">
        <v>71</v>
      </c>
      <c r="AB237" s="118" t="s">
        <v>71</v>
      </c>
      <c r="AC237" s="118" t="s">
        <v>71</v>
      </c>
      <c r="AD237" s="118" t="s">
        <v>71</v>
      </c>
      <c r="AE237" s="118" t="s">
        <v>71</v>
      </c>
      <c r="AF237" s="118" t="s">
        <v>71</v>
      </c>
      <c r="AG237" s="118" t="s">
        <v>71</v>
      </c>
      <c r="AH237" s="118" t="s">
        <v>71</v>
      </c>
      <c r="AI237" s="118" t="s">
        <v>71</v>
      </c>
      <c r="AJ237" s="118" t="s">
        <v>71</v>
      </c>
      <c r="AK237" s="118" t="s">
        <v>71</v>
      </c>
      <c r="AL237" s="118" t="s">
        <v>71</v>
      </c>
      <c r="AM237" s="118" t="s">
        <v>71</v>
      </c>
      <c r="AN237" s="118" t="s">
        <v>71</v>
      </c>
      <c r="AO237" s="118" t="s">
        <v>71</v>
      </c>
      <c r="AP237" s="118" t="s">
        <v>71</v>
      </c>
      <c r="AQ237" s="118" t="s">
        <v>71</v>
      </c>
      <c r="AR237" s="118" t="s">
        <v>71</v>
      </c>
      <c r="AS237" s="118" t="s">
        <v>71</v>
      </c>
      <c r="AT237" s="118" t="s">
        <v>71</v>
      </c>
      <c r="AU237" s="118" t="s">
        <v>71</v>
      </c>
      <c r="AV237" s="118" t="s">
        <v>71</v>
      </c>
      <c r="AW237" s="118" t="s">
        <v>71</v>
      </c>
      <c r="AX237" s="118" t="s">
        <v>71</v>
      </c>
      <c r="AY237" s="118" t="s">
        <v>71</v>
      </c>
      <c r="AZ237" s="118" t="s">
        <v>71</v>
      </c>
      <c r="BA237" s="118" t="s">
        <v>71</v>
      </c>
      <c r="BB237" s="118" t="s">
        <v>71</v>
      </c>
      <c r="BC237" s="118" t="s">
        <v>71</v>
      </c>
      <c r="BD237" s="118" t="s">
        <v>71</v>
      </c>
      <c r="BE237" s="118" t="s">
        <v>71</v>
      </c>
      <c r="BF237" s="118" t="s">
        <v>71</v>
      </c>
      <c r="BG237" s="118" t="s">
        <v>71</v>
      </c>
      <c r="BH237" s="118" t="s">
        <v>71</v>
      </c>
      <c r="BI237" s="118" t="s">
        <v>71</v>
      </c>
      <c r="BJ237" s="118" t="s">
        <v>71</v>
      </c>
      <c r="BK237" s="118" t="s">
        <v>71</v>
      </c>
      <c r="BL237" s="118" t="s">
        <v>71</v>
      </c>
      <c r="BM237" s="118" t="s">
        <v>71</v>
      </c>
      <c r="BN237" s="118" t="s">
        <v>71</v>
      </c>
      <c r="BP237" s="213" t="str">
        <f t="shared" si="39"/>
        <v>xxx</v>
      </c>
      <c r="BQ237" s="213" t="str">
        <f t="shared" si="40"/>
        <v>xxx</v>
      </c>
      <c r="BR237" s="213" t="str">
        <f t="shared" si="41"/>
        <v>xxx</v>
      </c>
      <c r="BS237" s="207" t="str">
        <f t="shared" si="42"/>
        <v/>
      </c>
    </row>
    <row r="238" spans="1:71" ht="14.25" thickTop="1" thickBot="1" x14ac:dyDescent="0.25">
      <c r="B238" s="9" t="s">
        <v>25</v>
      </c>
      <c r="C238" s="10" t="s">
        <v>26</v>
      </c>
      <c r="D238" s="24"/>
      <c r="E238" s="24"/>
      <c r="F238" s="37"/>
      <c r="G238" s="37"/>
      <c r="H238" s="37"/>
      <c r="I238" s="54">
        <v>238</v>
      </c>
      <c r="J238" s="59" t="str">
        <f>HLOOKUP($J$1,$L$1:BN238,I238)</f>
        <v>xxx</v>
      </c>
      <c r="K238" s="59" t="str">
        <f>HLOOKUP($K$1,$L$1:BN238,I238)</f>
        <v>xxx</v>
      </c>
      <c r="L238" s="39"/>
      <c r="M238" s="131" t="s">
        <v>71</v>
      </c>
      <c r="N238" s="118" t="s">
        <v>71</v>
      </c>
      <c r="O238" s="118" t="s">
        <v>71</v>
      </c>
      <c r="P238" s="118" t="s">
        <v>71</v>
      </c>
      <c r="Q238" s="118" t="s">
        <v>71</v>
      </c>
      <c r="R238" s="118" t="s">
        <v>71</v>
      </c>
      <c r="S238" s="118" t="s">
        <v>71</v>
      </c>
      <c r="T238" s="118" t="s">
        <v>71</v>
      </c>
      <c r="U238" s="118" t="s">
        <v>71</v>
      </c>
      <c r="V238" s="118" t="s">
        <v>71</v>
      </c>
      <c r="W238" s="151" t="s">
        <v>71</v>
      </c>
      <c r="X238" s="151" t="s">
        <v>71</v>
      </c>
      <c r="Y238" s="151" t="s">
        <v>71</v>
      </c>
      <c r="Z238" s="151" t="s">
        <v>71</v>
      </c>
      <c r="AA238" s="151" t="s">
        <v>71</v>
      </c>
      <c r="AB238" s="118" t="s">
        <v>71</v>
      </c>
      <c r="AC238" s="118" t="s">
        <v>71</v>
      </c>
      <c r="AD238" s="118" t="s">
        <v>71</v>
      </c>
      <c r="AE238" s="118" t="s">
        <v>71</v>
      </c>
      <c r="AF238" s="118" t="s">
        <v>71</v>
      </c>
      <c r="AG238" s="118" t="s">
        <v>71</v>
      </c>
      <c r="AH238" s="118" t="s">
        <v>71</v>
      </c>
      <c r="AI238" s="118" t="s">
        <v>71</v>
      </c>
      <c r="AJ238" s="118" t="s">
        <v>71</v>
      </c>
      <c r="AK238" s="118" t="s">
        <v>71</v>
      </c>
      <c r="AL238" s="118" t="s">
        <v>71</v>
      </c>
      <c r="AM238" s="118" t="s">
        <v>71</v>
      </c>
      <c r="AN238" s="118" t="s">
        <v>71</v>
      </c>
      <c r="AO238" s="118" t="s">
        <v>71</v>
      </c>
      <c r="AP238" s="118" t="s">
        <v>71</v>
      </c>
      <c r="AQ238" s="118" t="s">
        <v>71</v>
      </c>
      <c r="AR238" s="118" t="s">
        <v>71</v>
      </c>
      <c r="AS238" s="118" t="s">
        <v>71</v>
      </c>
      <c r="AT238" s="118" t="s">
        <v>71</v>
      </c>
      <c r="AU238" s="118" t="s">
        <v>71</v>
      </c>
      <c r="AV238" s="118" t="s">
        <v>71</v>
      </c>
      <c r="AW238" s="118" t="s">
        <v>71</v>
      </c>
      <c r="AX238" s="118" t="s">
        <v>71</v>
      </c>
      <c r="AY238" s="118" t="s">
        <v>71</v>
      </c>
      <c r="AZ238" s="118" t="s">
        <v>71</v>
      </c>
      <c r="BA238" s="118" t="s">
        <v>71</v>
      </c>
      <c r="BB238" s="118" t="s">
        <v>71</v>
      </c>
      <c r="BC238" s="118" t="s">
        <v>71</v>
      </c>
      <c r="BD238" s="118" t="s">
        <v>71</v>
      </c>
      <c r="BE238" s="118" t="s">
        <v>71</v>
      </c>
      <c r="BF238" s="118" t="s">
        <v>71</v>
      </c>
      <c r="BG238" s="118" t="s">
        <v>71</v>
      </c>
      <c r="BH238" s="118" t="s">
        <v>71</v>
      </c>
      <c r="BI238" s="118" t="s">
        <v>71</v>
      </c>
      <c r="BJ238" s="118" t="s">
        <v>71</v>
      </c>
      <c r="BK238" s="118" t="s">
        <v>71</v>
      </c>
      <c r="BL238" s="118" t="s">
        <v>71</v>
      </c>
      <c r="BM238" s="118" t="s">
        <v>71</v>
      </c>
      <c r="BN238" s="118" t="s">
        <v>71</v>
      </c>
      <c r="BP238" s="213" t="str">
        <f t="shared" si="39"/>
        <v>xxx</v>
      </c>
      <c r="BQ238" s="213" t="str">
        <f t="shared" si="40"/>
        <v>xxx</v>
      </c>
      <c r="BR238" s="213" t="str">
        <f t="shared" si="41"/>
        <v>xxx</v>
      </c>
      <c r="BS238" s="207" t="str">
        <f t="shared" si="42"/>
        <v/>
      </c>
    </row>
    <row r="239" spans="1:71" ht="14.25" thickTop="1" thickBot="1" x14ac:dyDescent="0.25">
      <c r="B239" s="9" t="s">
        <v>27</v>
      </c>
      <c r="C239" s="10" t="s">
        <v>28</v>
      </c>
      <c r="D239" s="24"/>
      <c r="E239" s="24"/>
      <c r="F239" s="37"/>
      <c r="G239" s="37"/>
      <c r="H239" s="37"/>
      <c r="I239" s="54">
        <v>239</v>
      </c>
      <c r="J239" s="59" t="str">
        <f>HLOOKUP($J$1,$L$1:BN239,I239)</f>
        <v>xxx</v>
      </c>
      <c r="K239" s="59" t="str">
        <f>HLOOKUP($K$1,$L$1:BN239,I239)</f>
        <v>xxx</v>
      </c>
      <c r="L239" s="39"/>
      <c r="M239" s="131" t="s">
        <v>71</v>
      </c>
      <c r="N239" s="118" t="s">
        <v>71</v>
      </c>
      <c r="O239" s="118" t="s">
        <v>71</v>
      </c>
      <c r="P239" s="118" t="s">
        <v>71</v>
      </c>
      <c r="Q239" s="118" t="s">
        <v>71</v>
      </c>
      <c r="R239" s="118" t="s">
        <v>71</v>
      </c>
      <c r="S239" s="118" t="s">
        <v>71</v>
      </c>
      <c r="T239" s="118" t="s">
        <v>71</v>
      </c>
      <c r="U239" s="118" t="s">
        <v>71</v>
      </c>
      <c r="V239" s="118" t="s">
        <v>71</v>
      </c>
      <c r="W239" s="151" t="s">
        <v>71</v>
      </c>
      <c r="X239" s="151" t="s">
        <v>71</v>
      </c>
      <c r="Y239" s="151" t="s">
        <v>71</v>
      </c>
      <c r="Z239" s="151" t="s">
        <v>71</v>
      </c>
      <c r="AA239" s="151" t="s">
        <v>71</v>
      </c>
      <c r="AB239" s="118" t="s">
        <v>71</v>
      </c>
      <c r="AC239" s="118" t="s">
        <v>71</v>
      </c>
      <c r="AD239" s="118" t="s">
        <v>71</v>
      </c>
      <c r="AE239" s="118" t="s">
        <v>71</v>
      </c>
      <c r="AF239" s="118" t="s">
        <v>71</v>
      </c>
      <c r="AG239" s="118" t="s">
        <v>71</v>
      </c>
      <c r="AH239" s="118" t="s">
        <v>71</v>
      </c>
      <c r="AI239" s="118" t="s">
        <v>71</v>
      </c>
      <c r="AJ239" s="118" t="s">
        <v>71</v>
      </c>
      <c r="AK239" s="118" t="s">
        <v>71</v>
      </c>
      <c r="AL239" s="118" t="s">
        <v>71</v>
      </c>
      <c r="AM239" s="118" t="s">
        <v>71</v>
      </c>
      <c r="AN239" s="118" t="s">
        <v>71</v>
      </c>
      <c r="AO239" s="118" t="s">
        <v>71</v>
      </c>
      <c r="AP239" s="118" t="s">
        <v>71</v>
      </c>
      <c r="AQ239" s="118" t="s">
        <v>71</v>
      </c>
      <c r="AR239" s="118" t="s">
        <v>71</v>
      </c>
      <c r="AS239" s="118" t="s">
        <v>71</v>
      </c>
      <c r="AT239" s="118" t="s">
        <v>71</v>
      </c>
      <c r="AU239" s="118" t="s">
        <v>71</v>
      </c>
      <c r="AV239" s="118" t="s">
        <v>71</v>
      </c>
      <c r="AW239" s="118" t="s">
        <v>71</v>
      </c>
      <c r="AX239" s="118" t="s">
        <v>71</v>
      </c>
      <c r="AY239" s="118" t="s">
        <v>71</v>
      </c>
      <c r="AZ239" s="118" t="s">
        <v>71</v>
      </c>
      <c r="BA239" s="118" t="s">
        <v>71</v>
      </c>
      <c r="BB239" s="118" t="s">
        <v>71</v>
      </c>
      <c r="BC239" s="118" t="s">
        <v>71</v>
      </c>
      <c r="BD239" s="118" t="s">
        <v>71</v>
      </c>
      <c r="BE239" s="118" t="s">
        <v>71</v>
      </c>
      <c r="BF239" s="118" t="s">
        <v>71</v>
      </c>
      <c r="BG239" s="118" t="s">
        <v>71</v>
      </c>
      <c r="BH239" s="118" t="s">
        <v>71</v>
      </c>
      <c r="BI239" s="118" t="s">
        <v>71</v>
      </c>
      <c r="BJ239" s="118" t="s">
        <v>71</v>
      </c>
      <c r="BK239" s="118" t="s">
        <v>71</v>
      </c>
      <c r="BL239" s="118" t="s">
        <v>71</v>
      </c>
      <c r="BM239" s="118" t="s">
        <v>71</v>
      </c>
      <c r="BN239" s="118" t="s">
        <v>71</v>
      </c>
      <c r="BP239" s="213" t="str">
        <f t="shared" si="39"/>
        <v>xxx</v>
      </c>
      <c r="BQ239" s="213" t="str">
        <f t="shared" si="40"/>
        <v>xxx</v>
      </c>
      <c r="BR239" s="213" t="str">
        <f t="shared" si="41"/>
        <v>xxx</v>
      </c>
      <c r="BS239" s="207" t="str">
        <f t="shared" si="42"/>
        <v/>
      </c>
    </row>
    <row r="240" spans="1:71" ht="14.25" thickTop="1" thickBot="1" x14ac:dyDescent="0.25">
      <c r="B240" s="9" t="s">
        <v>87</v>
      </c>
      <c r="C240" s="10" t="s">
        <v>26</v>
      </c>
      <c r="D240" s="24"/>
      <c r="E240" s="24"/>
      <c r="F240" s="37"/>
      <c r="G240" s="37"/>
      <c r="H240" s="37"/>
      <c r="I240" s="54">
        <v>240</v>
      </c>
      <c r="J240" s="59" t="str">
        <f>HLOOKUP($J$1,$L$1:BN240,I240)</f>
        <v>xxx</v>
      </c>
      <c r="K240" s="59" t="str">
        <f>HLOOKUP($K$1,$L$1:BN240,I240)</f>
        <v>xxx</v>
      </c>
      <c r="L240" s="39"/>
      <c r="M240" s="131" t="s">
        <v>71</v>
      </c>
      <c r="N240" s="118" t="s">
        <v>71</v>
      </c>
      <c r="O240" s="118" t="s">
        <v>71</v>
      </c>
      <c r="P240" s="118" t="s">
        <v>71</v>
      </c>
      <c r="Q240" s="118" t="s">
        <v>71</v>
      </c>
      <c r="R240" s="118" t="s">
        <v>71</v>
      </c>
      <c r="S240" s="118" t="s">
        <v>71</v>
      </c>
      <c r="T240" s="118" t="s">
        <v>71</v>
      </c>
      <c r="U240" s="118" t="s">
        <v>71</v>
      </c>
      <c r="V240" s="118" t="s">
        <v>71</v>
      </c>
      <c r="W240" s="151" t="s">
        <v>71</v>
      </c>
      <c r="X240" s="151" t="s">
        <v>71</v>
      </c>
      <c r="Y240" s="151" t="s">
        <v>71</v>
      </c>
      <c r="Z240" s="151" t="s">
        <v>71</v>
      </c>
      <c r="AA240" s="151" t="s">
        <v>71</v>
      </c>
      <c r="AB240" s="118" t="s">
        <v>71</v>
      </c>
      <c r="AC240" s="118" t="s">
        <v>71</v>
      </c>
      <c r="AD240" s="118" t="s">
        <v>71</v>
      </c>
      <c r="AE240" s="118" t="s">
        <v>71</v>
      </c>
      <c r="AF240" s="118" t="s">
        <v>71</v>
      </c>
      <c r="AG240" s="118" t="s">
        <v>71</v>
      </c>
      <c r="AH240" s="118" t="s">
        <v>71</v>
      </c>
      <c r="AI240" s="118" t="s">
        <v>71</v>
      </c>
      <c r="AJ240" s="118" t="s">
        <v>71</v>
      </c>
      <c r="AK240" s="118" t="s">
        <v>71</v>
      </c>
      <c r="AL240" s="118" t="s">
        <v>71</v>
      </c>
      <c r="AM240" s="118" t="s">
        <v>71</v>
      </c>
      <c r="AN240" s="118" t="s">
        <v>71</v>
      </c>
      <c r="AO240" s="118" t="s">
        <v>71</v>
      </c>
      <c r="AP240" s="118" t="s">
        <v>71</v>
      </c>
      <c r="AQ240" s="118" t="s">
        <v>71</v>
      </c>
      <c r="AR240" s="118" t="s">
        <v>71</v>
      </c>
      <c r="AS240" s="118" t="s">
        <v>71</v>
      </c>
      <c r="AT240" s="118" t="s">
        <v>71</v>
      </c>
      <c r="AU240" s="118" t="s">
        <v>71</v>
      </c>
      <c r="AV240" s="118" t="s">
        <v>71</v>
      </c>
      <c r="AW240" s="118" t="s">
        <v>71</v>
      </c>
      <c r="AX240" s="118" t="s">
        <v>71</v>
      </c>
      <c r="AY240" s="118" t="s">
        <v>71</v>
      </c>
      <c r="AZ240" s="118" t="s">
        <v>71</v>
      </c>
      <c r="BA240" s="118" t="s">
        <v>71</v>
      </c>
      <c r="BB240" s="118" t="s">
        <v>71</v>
      </c>
      <c r="BC240" s="118" t="s">
        <v>71</v>
      </c>
      <c r="BD240" s="118" t="s">
        <v>71</v>
      </c>
      <c r="BE240" s="118" t="s">
        <v>71</v>
      </c>
      <c r="BF240" s="118" t="s">
        <v>71</v>
      </c>
      <c r="BG240" s="118" t="s">
        <v>71</v>
      </c>
      <c r="BH240" s="118" t="s">
        <v>71</v>
      </c>
      <c r="BI240" s="118" t="s">
        <v>71</v>
      </c>
      <c r="BJ240" s="118" t="s">
        <v>71</v>
      </c>
      <c r="BK240" s="118" t="s">
        <v>71</v>
      </c>
      <c r="BL240" s="118" t="s">
        <v>71</v>
      </c>
      <c r="BM240" s="118" t="s">
        <v>71</v>
      </c>
      <c r="BN240" s="118" t="s">
        <v>71</v>
      </c>
      <c r="BP240" s="213" t="str">
        <f t="shared" si="39"/>
        <v>xxx</v>
      </c>
      <c r="BQ240" s="213" t="str">
        <f t="shared" si="40"/>
        <v>xxx</v>
      </c>
      <c r="BR240" s="213" t="str">
        <f t="shared" si="41"/>
        <v>xxx</v>
      </c>
      <c r="BS240" s="207" t="str">
        <f t="shared" si="42"/>
        <v/>
      </c>
    </row>
    <row r="241" spans="1:71" ht="14.25" thickTop="1" thickBot="1" x14ac:dyDescent="0.25">
      <c r="B241" s="9" t="s">
        <v>30</v>
      </c>
      <c r="C241" s="10" t="s">
        <v>26</v>
      </c>
      <c r="D241" s="24"/>
      <c r="E241" s="24"/>
      <c r="F241" s="37"/>
      <c r="G241" s="37"/>
      <c r="H241" s="37"/>
      <c r="I241" s="54">
        <v>241</v>
      </c>
      <c r="J241" s="59">
        <f>HLOOKUP($J$1,$L$1:BN241,I241)</f>
        <v>29.33</v>
      </c>
      <c r="K241" s="59">
        <f>HLOOKUP($K$1,$L$1:BN241,I241)</f>
        <v>29</v>
      </c>
      <c r="L241" s="39"/>
      <c r="M241" s="119">
        <v>24.67</v>
      </c>
      <c r="N241" s="119">
        <v>26</v>
      </c>
      <c r="O241" s="119">
        <v>26.67</v>
      </c>
      <c r="P241" s="119">
        <v>27.33</v>
      </c>
      <c r="Q241" s="119">
        <v>27.67</v>
      </c>
      <c r="R241" s="119">
        <v>27.83</v>
      </c>
      <c r="S241" s="119">
        <v>28</v>
      </c>
      <c r="T241" s="119">
        <v>28.67</v>
      </c>
      <c r="U241" s="119">
        <v>30</v>
      </c>
      <c r="V241" s="119">
        <v>30</v>
      </c>
      <c r="W241" s="148">
        <v>30</v>
      </c>
      <c r="X241" s="148">
        <v>30</v>
      </c>
      <c r="Y241" s="148">
        <v>30</v>
      </c>
      <c r="Z241" s="148">
        <v>30</v>
      </c>
      <c r="AA241" s="148">
        <v>30</v>
      </c>
      <c r="AB241" s="119">
        <v>29.33</v>
      </c>
      <c r="AC241" s="119">
        <v>29</v>
      </c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  <c r="BC241" s="119"/>
      <c r="BD241" s="119"/>
      <c r="BE241" s="119"/>
      <c r="BF241" s="119"/>
      <c r="BG241" s="119"/>
      <c r="BH241" s="119"/>
      <c r="BI241" s="119"/>
      <c r="BJ241" s="119"/>
      <c r="BK241" s="119"/>
      <c r="BL241" s="119"/>
      <c r="BM241" s="119"/>
      <c r="BN241" s="119"/>
      <c r="BP241" s="208">
        <f t="shared" si="39"/>
        <v>24.67</v>
      </c>
      <c r="BQ241" s="208">
        <f t="shared" si="40"/>
        <v>28.539411764705882</v>
      </c>
      <c r="BR241" s="208">
        <f t="shared" si="41"/>
        <v>30</v>
      </c>
      <c r="BS241" s="207" t="str">
        <f t="shared" si="42"/>
        <v/>
      </c>
    </row>
    <row r="242" spans="1:71" ht="14.25" thickTop="1" thickBot="1" x14ac:dyDescent="0.25">
      <c r="B242" s="9" t="s">
        <v>31</v>
      </c>
      <c r="C242" s="10" t="s">
        <v>26</v>
      </c>
      <c r="D242" s="24"/>
      <c r="E242" s="24"/>
      <c r="F242" s="37"/>
      <c r="G242" s="37"/>
      <c r="H242" s="37"/>
      <c r="I242" s="54">
        <v>242</v>
      </c>
      <c r="J242" s="59">
        <f>HLOOKUP($J$1,$L$1:BN242,I242)</f>
        <v>66.67</v>
      </c>
      <c r="K242" s="59">
        <f>HLOOKUP($K$1,$L$1:BN242,I242)</f>
        <v>64.67</v>
      </c>
      <c r="L242" s="39"/>
      <c r="M242" s="119">
        <v>57.5</v>
      </c>
      <c r="N242" s="119">
        <v>66</v>
      </c>
      <c r="O242" s="119">
        <v>64.67</v>
      </c>
      <c r="P242" s="119">
        <v>64.83</v>
      </c>
      <c r="Q242" s="119">
        <v>66.5</v>
      </c>
      <c r="R242" s="119">
        <v>65.67</v>
      </c>
      <c r="S242" s="119">
        <v>67</v>
      </c>
      <c r="T242" s="119">
        <v>67.67</v>
      </c>
      <c r="U242" s="119">
        <v>68</v>
      </c>
      <c r="V242" s="119">
        <v>68</v>
      </c>
      <c r="W242" s="148">
        <v>68</v>
      </c>
      <c r="X242" s="148">
        <v>68</v>
      </c>
      <c r="Y242" s="148">
        <v>68</v>
      </c>
      <c r="Z242" s="148">
        <v>67.17</v>
      </c>
      <c r="AA242" s="148">
        <v>67.5</v>
      </c>
      <c r="AB242" s="119">
        <v>66.67</v>
      </c>
      <c r="AC242" s="119">
        <v>64.67</v>
      </c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19"/>
      <c r="BE242" s="119"/>
      <c r="BF242" s="119"/>
      <c r="BG242" s="119"/>
      <c r="BH242" s="119"/>
      <c r="BI242" s="119"/>
      <c r="BJ242" s="119"/>
      <c r="BK242" s="119"/>
      <c r="BL242" s="119"/>
      <c r="BM242" s="119"/>
      <c r="BN242" s="119"/>
      <c r="BP242" s="208">
        <f t="shared" si="39"/>
        <v>57.5</v>
      </c>
      <c r="BQ242" s="208">
        <f t="shared" si="40"/>
        <v>66.226470588235301</v>
      </c>
      <c r="BR242" s="208">
        <f t="shared" si="41"/>
        <v>68</v>
      </c>
      <c r="BS242" s="207" t="str">
        <f t="shared" si="42"/>
        <v/>
      </c>
    </row>
    <row r="243" spans="1:71" ht="14.25" thickTop="1" thickBot="1" x14ac:dyDescent="0.25">
      <c r="B243" s="9" t="s">
        <v>32</v>
      </c>
      <c r="C243" s="10" t="s">
        <v>28</v>
      </c>
      <c r="D243" s="25"/>
      <c r="E243" s="25"/>
      <c r="F243" s="37"/>
      <c r="G243" s="37"/>
      <c r="H243" s="37"/>
      <c r="I243" s="54">
        <v>243</v>
      </c>
      <c r="J243" s="59" t="str">
        <f>HLOOKUP($J$1,$L$1:BN243,I243)</f>
        <v>xxx</v>
      </c>
      <c r="K243" s="59" t="str">
        <f>HLOOKUP($K$1,$L$1:BN243,I243)</f>
        <v>xxx</v>
      </c>
      <c r="L243" s="40"/>
      <c r="M243" s="131" t="s">
        <v>71</v>
      </c>
      <c r="N243" s="118" t="s">
        <v>71</v>
      </c>
      <c r="O243" s="118" t="s">
        <v>71</v>
      </c>
      <c r="P243" s="118" t="s">
        <v>71</v>
      </c>
      <c r="Q243" s="118" t="s">
        <v>71</v>
      </c>
      <c r="R243" s="118" t="s">
        <v>71</v>
      </c>
      <c r="S243" s="118" t="s">
        <v>71</v>
      </c>
      <c r="T243" s="118" t="s">
        <v>71</v>
      </c>
      <c r="U243" s="118" t="s">
        <v>71</v>
      </c>
      <c r="V243" s="118" t="s">
        <v>71</v>
      </c>
      <c r="W243" s="152" t="s">
        <v>71</v>
      </c>
      <c r="X243" s="152" t="s">
        <v>71</v>
      </c>
      <c r="Y243" s="152" t="s">
        <v>71</v>
      </c>
      <c r="Z243" s="152" t="s">
        <v>71</v>
      </c>
      <c r="AA243" s="152" t="s">
        <v>71</v>
      </c>
      <c r="AB243" s="118" t="s">
        <v>71</v>
      </c>
      <c r="AC243" s="118" t="s">
        <v>71</v>
      </c>
      <c r="AD243" s="118" t="s">
        <v>71</v>
      </c>
      <c r="AE243" s="118" t="s">
        <v>71</v>
      </c>
      <c r="AF243" s="118" t="s">
        <v>71</v>
      </c>
      <c r="AG243" s="118" t="s">
        <v>71</v>
      </c>
      <c r="AH243" s="118" t="s">
        <v>71</v>
      </c>
      <c r="AI243" s="118" t="s">
        <v>71</v>
      </c>
      <c r="AJ243" s="118" t="s">
        <v>71</v>
      </c>
      <c r="AK243" s="118" t="s">
        <v>71</v>
      </c>
      <c r="AL243" s="118" t="s">
        <v>71</v>
      </c>
      <c r="AM243" s="118" t="s">
        <v>71</v>
      </c>
      <c r="AN243" s="118" t="s">
        <v>71</v>
      </c>
      <c r="AO243" s="118" t="s">
        <v>71</v>
      </c>
      <c r="AP243" s="118" t="s">
        <v>71</v>
      </c>
      <c r="AQ243" s="118" t="s">
        <v>71</v>
      </c>
      <c r="AR243" s="118" t="s">
        <v>71</v>
      </c>
      <c r="AS243" s="118" t="s">
        <v>71</v>
      </c>
      <c r="AT243" s="118" t="s">
        <v>71</v>
      </c>
      <c r="AU243" s="118" t="s">
        <v>71</v>
      </c>
      <c r="AV243" s="118" t="s">
        <v>71</v>
      </c>
      <c r="AW243" s="118" t="s">
        <v>71</v>
      </c>
      <c r="AX243" s="118" t="s">
        <v>71</v>
      </c>
      <c r="AY243" s="118" t="s">
        <v>71</v>
      </c>
      <c r="AZ243" s="118" t="s">
        <v>71</v>
      </c>
      <c r="BA243" s="118" t="s">
        <v>71</v>
      </c>
      <c r="BB243" s="118" t="s">
        <v>71</v>
      </c>
      <c r="BC243" s="118" t="s">
        <v>71</v>
      </c>
      <c r="BD243" s="118" t="s">
        <v>71</v>
      </c>
      <c r="BE243" s="118" t="s">
        <v>71</v>
      </c>
      <c r="BF243" s="118" t="s">
        <v>71</v>
      </c>
      <c r="BG243" s="118" t="s">
        <v>71</v>
      </c>
      <c r="BH243" s="118" t="s">
        <v>71</v>
      </c>
      <c r="BI243" s="118" t="s">
        <v>71</v>
      </c>
      <c r="BJ243" s="118" t="s">
        <v>71</v>
      </c>
      <c r="BK243" s="118" t="s">
        <v>71</v>
      </c>
      <c r="BL243" s="118" t="s">
        <v>71</v>
      </c>
      <c r="BM243" s="118" t="s">
        <v>71</v>
      </c>
      <c r="BN243" s="118" t="s">
        <v>71</v>
      </c>
      <c r="BP243" s="213" t="str">
        <f t="shared" si="39"/>
        <v>xxx</v>
      </c>
      <c r="BQ243" s="213" t="str">
        <f t="shared" si="40"/>
        <v>xxx</v>
      </c>
      <c r="BR243" s="213" t="str">
        <f t="shared" si="41"/>
        <v>xxx</v>
      </c>
      <c r="BS243" s="207" t="str">
        <f t="shared" si="42"/>
        <v/>
      </c>
    </row>
    <row r="244" spans="1:71" ht="14.25" thickTop="1" thickBot="1" x14ac:dyDescent="0.25">
      <c r="B244" s="20" t="s">
        <v>48</v>
      </c>
      <c r="C244" s="6"/>
      <c r="D244" s="56"/>
      <c r="E244" s="58"/>
      <c r="F244" s="69"/>
      <c r="G244" s="69"/>
      <c r="H244" s="69"/>
      <c r="I244" s="57"/>
      <c r="J244" s="121"/>
      <c r="K244" s="121"/>
      <c r="L244" s="44"/>
      <c r="M244" s="227"/>
      <c r="N244" s="127" t="str">
        <f>IF(SUM(M245:N255)=0,"",IF(AND(M245=N245,M246=N246,M247=N247,M248=N248,M249=N249,M250=N250,M251=N251,M252=N252,M253=N253,M254=N254,M255=N255),"Repetido",""))</f>
        <v/>
      </c>
      <c r="O244" s="127" t="str">
        <f t="shared" ref="O244:BL244" si="46">IF(SUM(N245:O255)=0,"",IF(AND(N245=O245,N246=O246,N247=O247,N248=O248,N249=O249,N250=O250,N251=O251,N252=O252,N253=O253,N254=O254,N255=O255),"Repetido",""))</f>
        <v/>
      </c>
      <c r="P244" s="127" t="str">
        <f t="shared" si="46"/>
        <v/>
      </c>
      <c r="Q244" s="127" t="str">
        <f t="shared" si="46"/>
        <v/>
      </c>
      <c r="R244" s="127" t="str">
        <f t="shared" si="46"/>
        <v/>
      </c>
      <c r="S244" s="127" t="str">
        <f t="shared" si="46"/>
        <v/>
      </c>
      <c r="T244" s="127" t="str">
        <f t="shared" si="46"/>
        <v/>
      </c>
      <c r="U244" s="127" t="str">
        <f t="shared" si="46"/>
        <v/>
      </c>
      <c r="V244" s="127" t="str">
        <f t="shared" si="46"/>
        <v>Repetido</v>
      </c>
      <c r="W244" s="127" t="str">
        <f t="shared" si="46"/>
        <v>Repetido</v>
      </c>
      <c r="X244" s="127" t="str">
        <f t="shared" si="46"/>
        <v>Repetido</v>
      </c>
      <c r="Y244" s="127" t="str">
        <f t="shared" si="46"/>
        <v>Repetido</v>
      </c>
      <c r="Z244" s="127" t="str">
        <f t="shared" si="46"/>
        <v/>
      </c>
      <c r="AA244" s="127" t="str">
        <f t="shared" si="46"/>
        <v/>
      </c>
      <c r="AB244" s="127" t="str">
        <f t="shared" si="46"/>
        <v/>
      </c>
      <c r="AC244" s="127" t="str">
        <f t="shared" si="46"/>
        <v/>
      </c>
      <c r="AD244" s="127" t="str">
        <f t="shared" si="46"/>
        <v/>
      </c>
      <c r="AE244" s="127" t="str">
        <f t="shared" si="46"/>
        <v/>
      </c>
      <c r="AF244" s="127" t="str">
        <f t="shared" si="46"/>
        <v/>
      </c>
      <c r="AG244" s="127" t="str">
        <f t="shared" si="46"/>
        <v/>
      </c>
      <c r="AH244" s="127" t="str">
        <f t="shared" si="46"/>
        <v/>
      </c>
      <c r="AI244" s="127" t="str">
        <f t="shared" si="46"/>
        <v/>
      </c>
      <c r="AJ244" s="127" t="str">
        <f t="shared" si="46"/>
        <v/>
      </c>
      <c r="AK244" s="127" t="str">
        <f t="shared" si="46"/>
        <v/>
      </c>
      <c r="AL244" s="127" t="str">
        <f t="shared" si="46"/>
        <v/>
      </c>
      <c r="AM244" s="127" t="str">
        <f t="shared" si="46"/>
        <v/>
      </c>
      <c r="AN244" s="127" t="str">
        <f t="shared" si="46"/>
        <v/>
      </c>
      <c r="AO244" s="127" t="str">
        <f t="shared" si="46"/>
        <v/>
      </c>
      <c r="AP244" s="127" t="str">
        <f t="shared" si="46"/>
        <v/>
      </c>
      <c r="AQ244" s="127" t="str">
        <f t="shared" si="46"/>
        <v/>
      </c>
      <c r="AR244" s="127" t="str">
        <f t="shared" si="46"/>
        <v/>
      </c>
      <c r="AS244" s="127" t="str">
        <f t="shared" si="46"/>
        <v/>
      </c>
      <c r="AT244" s="127" t="str">
        <f t="shared" si="46"/>
        <v/>
      </c>
      <c r="AU244" s="127" t="str">
        <f t="shared" si="46"/>
        <v/>
      </c>
      <c r="AV244" s="127" t="str">
        <f t="shared" si="46"/>
        <v/>
      </c>
      <c r="AW244" s="127" t="str">
        <f t="shared" si="46"/>
        <v/>
      </c>
      <c r="AX244" s="127" t="str">
        <f t="shared" si="46"/>
        <v/>
      </c>
      <c r="AY244" s="127" t="str">
        <f t="shared" si="46"/>
        <v/>
      </c>
      <c r="AZ244" s="127" t="str">
        <f t="shared" si="46"/>
        <v/>
      </c>
      <c r="BA244" s="127" t="str">
        <f t="shared" si="46"/>
        <v/>
      </c>
      <c r="BB244" s="127" t="str">
        <f t="shared" si="46"/>
        <v/>
      </c>
      <c r="BC244" s="127" t="str">
        <f t="shared" si="46"/>
        <v/>
      </c>
      <c r="BD244" s="127" t="str">
        <f t="shared" si="46"/>
        <v/>
      </c>
      <c r="BE244" s="127" t="str">
        <f t="shared" si="46"/>
        <v/>
      </c>
      <c r="BF244" s="127" t="str">
        <f t="shared" si="46"/>
        <v/>
      </c>
      <c r="BG244" s="127" t="str">
        <f t="shared" si="46"/>
        <v/>
      </c>
      <c r="BH244" s="127" t="str">
        <f t="shared" si="46"/>
        <v/>
      </c>
      <c r="BI244" s="127" t="str">
        <f t="shared" si="46"/>
        <v/>
      </c>
      <c r="BJ244" s="127" t="str">
        <f t="shared" si="46"/>
        <v/>
      </c>
      <c r="BK244" s="127" t="str">
        <f t="shared" si="46"/>
        <v/>
      </c>
      <c r="BL244" s="127" t="str">
        <f t="shared" si="46"/>
        <v/>
      </c>
      <c r="BM244" s="127" t="str">
        <f>IF(SUM(BL245:BM255)=0,"",IF(AND(BL245=BM245,BL246=BM246,BL247=BM247,BL248=BM248,BL249=BM249,BL250=BM250,BL251=BM251,BL252=BM252,BL253=BM253,BL254=BM254,BL255=BM255),"Repetido",""))</f>
        <v/>
      </c>
      <c r="BN244" s="127" t="str">
        <f>IF(SUM(BM245:BN255)=0,"",IF(AND(BM245=BN245,BM246=BN246,BM247=BN247,BM248=BN248,BM249=BN249,BM250=BN250,BM251=BN251,BM252=BN252,BM253=BN253,BM254=BN254,BM255=BN255),"Repetido",""))</f>
        <v/>
      </c>
      <c r="BP244" s="211"/>
      <c r="BQ244" s="211"/>
      <c r="BR244" s="211"/>
      <c r="BS244" s="207"/>
    </row>
    <row r="245" spans="1:71" ht="14.25" thickTop="1" thickBot="1" x14ac:dyDescent="0.25">
      <c r="B245" s="15" t="s">
        <v>34</v>
      </c>
      <c r="C245" s="16" t="s">
        <v>22</v>
      </c>
      <c r="D245" s="26"/>
      <c r="E245" s="26"/>
      <c r="F245" s="71"/>
      <c r="G245" s="71"/>
      <c r="H245" s="71"/>
      <c r="I245" s="54">
        <v>245</v>
      </c>
      <c r="J245" s="59">
        <f>HLOOKUP($J$1,$L$1:BN245,I245)</f>
        <v>143.66999999999999</v>
      </c>
      <c r="K245" s="59">
        <f>HLOOKUP($K$1,$L$1:BN245,I245)</f>
        <v>146</v>
      </c>
      <c r="L245" s="41"/>
      <c r="M245" s="119">
        <v>144</v>
      </c>
      <c r="N245" s="119">
        <v>143.66999999999999</v>
      </c>
      <c r="O245" s="119">
        <v>139.66999999999999</v>
      </c>
      <c r="P245" s="119">
        <v>142.66999999999999</v>
      </c>
      <c r="Q245" s="119">
        <v>142</v>
      </c>
      <c r="R245" s="119">
        <v>144</v>
      </c>
      <c r="S245" s="119">
        <v>139.66999999999999</v>
      </c>
      <c r="T245" s="147">
        <v>145</v>
      </c>
      <c r="U245" s="147">
        <v>144.33000000000001</v>
      </c>
      <c r="V245" s="147">
        <v>144.33000000000001</v>
      </c>
      <c r="W245" s="147">
        <v>144.33000000000001</v>
      </c>
      <c r="X245" s="147">
        <v>144.33000000000001</v>
      </c>
      <c r="Y245" s="147">
        <v>144.33000000000001</v>
      </c>
      <c r="Z245" s="147">
        <v>145.83000000000001</v>
      </c>
      <c r="AA245" s="147">
        <v>146.66999999999999</v>
      </c>
      <c r="AB245" s="147">
        <v>143.66999999999999</v>
      </c>
      <c r="AC245" s="119">
        <v>146</v>
      </c>
      <c r="AD245" s="119"/>
      <c r="AE245" s="135"/>
      <c r="AF245" s="119"/>
      <c r="AG245" s="119"/>
      <c r="AH245" s="119"/>
      <c r="AI245" s="147"/>
      <c r="AJ245" s="147"/>
      <c r="AK245" s="119"/>
      <c r="AL245" s="119"/>
      <c r="AM245" s="119"/>
      <c r="AN245" s="119"/>
      <c r="AO245" s="119"/>
      <c r="AP245" s="119"/>
      <c r="AQ245" s="119"/>
      <c r="AR245" s="119"/>
      <c r="AS245" s="119"/>
      <c r="AT245" s="119"/>
      <c r="AU245" s="119"/>
      <c r="AV245" s="119"/>
      <c r="AW245" s="119"/>
      <c r="AX245" s="119"/>
      <c r="AY245" s="119"/>
      <c r="AZ245" s="119"/>
      <c r="BA245" s="119"/>
      <c r="BB245" s="119"/>
      <c r="BC245" s="119"/>
      <c r="BD245" s="119"/>
      <c r="BE245" s="119"/>
      <c r="BF245" s="119"/>
      <c r="BG245" s="119"/>
      <c r="BH245" s="119"/>
      <c r="BI245" s="119"/>
      <c r="BJ245" s="119"/>
      <c r="BK245" s="119"/>
      <c r="BL245" s="119"/>
      <c r="BM245" s="119"/>
      <c r="BN245" s="119"/>
      <c r="BP245" s="208">
        <f t="shared" si="39"/>
        <v>139.66999999999999</v>
      </c>
      <c r="BQ245" s="208">
        <f t="shared" si="40"/>
        <v>143.79411764705878</v>
      </c>
      <c r="BR245" s="208">
        <f t="shared" si="41"/>
        <v>146.66999999999999</v>
      </c>
      <c r="BS245" s="207" t="str">
        <f t="shared" si="42"/>
        <v/>
      </c>
    </row>
    <row r="246" spans="1:71" ht="14.25" thickTop="1" thickBot="1" x14ac:dyDescent="0.25">
      <c r="B246" s="15" t="s">
        <v>35</v>
      </c>
      <c r="C246" s="16" t="s">
        <v>22</v>
      </c>
      <c r="D246" s="27"/>
      <c r="E246" s="27"/>
      <c r="F246" s="71"/>
      <c r="G246" s="71"/>
      <c r="H246" s="71"/>
      <c r="I246" s="54">
        <v>246</v>
      </c>
      <c r="J246" s="59">
        <f>HLOOKUP($J$1,$L$1:BN246,I246)</f>
        <v>134.66999999999999</v>
      </c>
      <c r="K246" s="59">
        <f>HLOOKUP($K$1,$L$1:BN246,I246)</f>
        <v>136.33000000000001</v>
      </c>
      <c r="L246" s="42"/>
      <c r="M246" s="119">
        <v>139.66999999999999</v>
      </c>
      <c r="N246" s="119">
        <v>131</v>
      </c>
      <c r="O246" s="119">
        <v>133.66999999999999</v>
      </c>
      <c r="P246" s="119">
        <v>135.66999999999999</v>
      </c>
      <c r="Q246" s="119">
        <v>134.33000000000001</v>
      </c>
      <c r="R246" s="119">
        <v>134.66999999999999</v>
      </c>
      <c r="S246" s="119">
        <v>131.66999999999999</v>
      </c>
      <c r="T246" s="148">
        <v>132.33000000000001</v>
      </c>
      <c r="U246" s="148">
        <v>131.66999999999999</v>
      </c>
      <c r="V246" s="148">
        <v>131.66999999999999</v>
      </c>
      <c r="W246" s="148">
        <v>131.66999999999999</v>
      </c>
      <c r="X246" s="148">
        <v>131.66999999999999</v>
      </c>
      <c r="Y246" s="148">
        <v>131.66999999999999</v>
      </c>
      <c r="Z246" s="148">
        <v>133.33000000000001</v>
      </c>
      <c r="AA246" s="148">
        <v>135.33000000000001</v>
      </c>
      <c r="AB246" s="148">
        <v>134.66999999999999</v>
      </c>
      <c r="AC246" s="119">
        <v>136.33000000000001</v>
      </c>
      <c r="AD246" s="119"/>
      <c r="AE246" s="135"/>
      <c r="AF246" s="119"/>
      <c r="AG246" s="119"/>
      <c r="AH246" s="119"/>
      <c r="AI246" s="148"/>
      <c r="AJ246" s="148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  <c r="BE246" s="119"/>
      <c r="BF246" s="119"/>
      <c r="BG246" s="119"/>
      <c r="BH246" s="119"/>
      <c r="BI246" s="119"/>
      <c r="BJ246" s="119"/>
      <c r="BK246" s="119"/>
      <c r="BL246" s="119"/>
      <c r="BM246" s="119"/>
      <c r="BN246" s="119"/>
      <c r="BP246" s="208">
        <f t="shared" si="39"/>
        <v>131</v>
      </c>
      <c r="BQ246" s="208">
        <f t="shared" si="40"/>
        <v>133.58941176470589</v>
      </c>
      <c r="BR246" s="208">
        <f t="shared" si="41"/>
        <v>139.66999999999999</v>
      </c>
      <c r="BS246" s="207" t="str">
        <f t="shared" si="42"/>
        <v/>
      </c>
    </row>
    <row r="247" spans="1:71" ht="14.25" thickTop="1" thickBot="1" x14ac:dyDescent="0.25">
      <c r="B247" s="15" t="s">
        <v>36</v>
      </c>
      <c r="C247" s="16" t="s">
        <v>37</v>
      </c>
      <c r="D247" s="27"/>
      <c r="E247" s="27"/>
      <c r="F247" s="71"/>
      <c r="G247" s="71"/>
      <c r="H247" s="71"/>
      <c r="I247" s="54">
        <v>247</v>
      </c>
      <c r="J247" s="59">
        <f>HLOOKUP($J$1,$L$1:BN247,I247)</f>
        <v>1188.33</v>
      </c>
      <c r="K247" s="59">
        <f>HLOOKUP($K$1,$L$1:BN247,I247)</f>
        <v>1191.33</v>
      </c>
      <c r="L247" s="42"/>
      <c r="M247" s="119">
        <v>1122.67</v>
      </c>
      <c r="N247" s="119">
        <v>1183.33</v>
      </c>
      <c r="O247" s="119">
        <v>1185</v>
      </c>
      <c r="P247" s="119">
        <v>1188.33</v>
      </c>
      <c r="Q247" s="119">
        <v>1189.33</v>
      </c>
      <c r="R247" s="119">
        <v>1192</v>
      </c>
      <c r="S247" s="119">
        <v>1191.33</v>
      </c>
      <c r="T247" s="148">
        <v>1192.67</v>
      </c>
      <c r="U247" s="148">
        <v>1186.67</v>
      </c>
      <c r="V247" s="148">
        <v>1186.67</v>
      </c>
      <c r="W247" s="148">
        <v>1186.67</v>
      </c>
      <c r="X247" s="148">
        <v>1186.67</v>
      </c>
      <c r="Y247" s="148">
        <v>1186.67</v>
      </c>
      <c r="Z247" s="148">
        <v>1179</v>
      </c>
      <c r="AA247" s="148">
        <v>1183</v>
      </c>
      <c r="AB247" s="148">
        <v>1188.33</v>
      </c>
      <c r="AC247" s="119">
        <v>1191.33</v>
      </c>
      <c r="AD247" s="119"/>
      <c r="AE247" s="135"/>
      <c r="AF247" s="119"/>
      <c r="AG247" s="119"/>
      <c r="AH247" s="119"/>
      <c r="AI247" s="148"/>
      <c r="AJ247" s="148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  <c r="BE247" s="119"/>
      <c r="BF247" s="119"/>
      <c r="BG247" s="119"/>
      <c r="BH247" s="119"/>
      <c r="BI247" s="119"/>
      <c r="BJ247" s="119"/>
      <c r="BK247" s="119"/>
      <c r="BL247" s="119"/>
      <c r="BM247" s="119"/>
      <c r="BN247" s="119"/>
      <c r="BP247" s="208">
        <f t="shared" si="39"/>
        <v>1122.67</v>
      </c>
      <c r="BQ247" s="208">
        <f t="shared" si="40"/>
        <v>1183.5100000000002</v>
      </c>
      <c r="BR247" s="208">
        <f t="shared" si="41"/>
        <v>1192.67</v>
      </c>
      <c r="BS247" s="207" t="str">
        <f t="shared" si="42"/>
        <v/>
      </c>
    </row>
    <row r="248" spans="1:71" ht="14.25" thickTop="1" thickBot="1" x14ac:dyDescent="0.25">
      <c r="B248" s="15" t="s">
        <v>77</v>
      </c>
      <c r="C248" s="16" t="s">
        <v>37</v>
      </c>
      <c r="D248" s="27"/>
      <c r="E248" s="27"/>
      <c r="F248" s="71"/>
      <c r="G248" s="71"/>
      <c r="H248" s="71"/>
      <c r="I248" s="54">
        <v>248</v>
      </c>
      <c r="J248" s="59">
        <f>HLOOKUP($J$1,$L$1:BN248,I248)</f>
        <v>1691.67</v>
      </c>
      <c r="K248" s="59">
        <f>HLOOKUP($K$1,$L$1:BN248,I248)</f>
        <v>1700</v>
      </c>
      <c r="L248" s="42"/>
      <c r="M248" s="119">
        <v>1328.67</v>
      </c>
      <c r="N248" s="119">
        <v>1685</v>
      </c>
      <c r="O248" s="119">
        <v>1686.67</v>
      </c>
      <c r="P248" s="119">
        <v>1690</v>
      </c>
      <c r="Q248" s="119">
        <v>1686.67</v>
      </c>
      <c r="R248" s="119">
        <v>1690</v>
      </c>
      <c r="S248" s="119">
        <v>1689</v>
      </c>
      <c r="T248" s="148">
        <v>1691.33</v>
      </c>
      <c r="U248" s="148">
        <v>1685</v>
      </c>
      <c r="V248" s="148">
        <v>1685</v>
      </c>
      <c r="W248" s="148">
        <v>1685</v>
      </c>
      <c r="X248" s="148">
        <v>1685</v>
      </c>
      <c r="Y248" s="148">
        <v>1685</v>
      </c>
      <c r="Z248" s="148">
        <v>1691.33</v>
      </c>
      <c r="AA248" s="148">
        <v>1688.33</v>
      </c>
      <c r="AB248" s="148">
        <v>1691.67</v>
      </c>
      <c r="AC248" s="119">
        <v>1700</v>
      </c>
      <c r="AD248" s="119"/>
      <c r="AE248" s="135"/>
      <c r="AF248" s="119"/>
      <c r="AG248" s="119"/>
      <c r="AH248" s="119"/>
      <c r="AI248" s="148"/>
      <c r="AJ248" s="148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  <c r="BC248" s="119"/>
      <c r="BD248" s="119"/>
      <c r="BE248" s="119"/>
      <c r="BF248" s="119"/>
      <c r="BG248" s="119"/>
      <c r="BH248" s="119"/>
      <c r="BI248" s="119"/>
      <c r="BJ248" s="119"/>
      <c r="BK248" s="119"/>
      <c r="BL248" s="119"/>
      <c r="BM248" s="119"/>
      <c r="BN248" s="119"/>
      <c r="BP248" s="208">
        <f t="shared" si="39"/>
        <v>1328.67</v>
      </c>
      <c r="BQ248" s="208">
        <f t="shared" si="40"/>
        <v>1667.2747058823529</v>
      </c>
      <c r="BR248" s="208">
        <f t="shared" si="41"/>
        <v>1700</v>
      </c>
      <c r="BS248" s="207" t="str">
        <f t="shared" si="42"/>
        <v/>
      </c>
    </row>
    <row r="249" spans="1:71" ht="14.25" thickTop="1" thickBot="1" x14ac:dyDescent="0.25">
      <c r="B249" s="15" t="s">
        <v>38</v>
      </c>
      <c r="C249" s="16" t="s">
        <v>37</v>
      </c>
      <c r="D249" s="27"/>
      <c r="E249" s="27"/>
      <c r="F249" s="71"/>
      <c r="G249" s="71"/>
      <c r="H249" s="71"/>
      <c r="I249" s="54">
        <v>249</v>
      </c>
      <c r="J249" s="59">
        <f>HLOOKUP($J$1,$L$1:BN249,I249)</f>
        <v>1950</v>
      </c>
      <c r="K249" s="59">
        <f>HLOOKUP($K$1,$L$1:BN249,I249)</f>
        <v>1953.33</v>
      </c>
      <c r="L249" s="42"/>
      <c r="M249" s="119">
        <v>1835.67</v>
      </c>
      <c r="N249" s="119">
        <v>1960</v>
      </c>
      <c r="O249" s="119">
        <v>1995</v>
      </c>
      <c r="P249" s="119">
        <v>1988.33</v>
      </c>
      <c r="Q249" s="119">
        <v>1978.33</v>
      </c>
      <c r="R249" s="119">
        <v>1973.33</v>
      </c>
      <c r="S249" s="119">
        <v>1917.67</v>
      </c>
      <c r="T249" s="148">
        <v>1956.67</v>
      </c>
      <c r="U249" s="148">
        <v>1955</v>
      </c>
      <c r="V249" s="148">
        <v>1955</v>
      </c>
      <c r="W249" s="148">
        <v>1955</v>
      </c>
      <c r="X249" s="148">
        <v>1955</v>
      </c>
      <c r="Y249" s="148">
        <v>1955</v>
      </c>
      <c r="Z249" s="148">
        <v>1940.67</v>
      </c>
      <c r="AA249" s="148">
        <v>1945</v>
      </c>
      <c r="AB249" s="148">
        <v>1950</v>
      </c>
      <c r="AC249" s="119">
        <v>1953.33</v>
      </c>
      <c r="AD249" s="119"/>
      <c r="AE249" s="135"/>
      <c r="AF249" s="119"/>
      <c r="AG249" s="119"/>
      <c r="AH249" s="119"/>
      <c r="AI249" s="148"/>
      <c r="AJ249" s="148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  <c r="BC249" s="119"/>
      <c r="BD249" s="119"/>
      <c r="BE249" s="119"/>
      <c r="BF249" s="119"/>
      <c r="BG249" s="119"/>
      <c r="BH249" s="119"/>
      <c r="BI249" s="119"/>
      <c r="BJ249" s="119"/>
      <c r="BK249" s="119"/>
      <c r="BL249" s="119"/>
      <c r="BM249" s="119"/>
      <c r="BN249" s="119"/>
      <c r="BP249" s="208">
        <f t="shared" si="39"/>
        <v>1835.67</v>
      </c>
      <c r="BQ249" s="208">
        <f t="shared" si="40"/>
        <v>1951.1176470588234</v>
      </c>
      <c r="BR249" s="208">
        <f t="shared" si="41"/>
        <v>1995</v>
      </c>
      <c r="BS249" s="207" t="str">
        <f t="shared" si="42"/>
        <v/>
      </c>
    </row>
    <row r="250" spans="1:71" ht="14.25" thickTop="1" thickBot="1" x14ac:dyDescent="0.25">
      <c r="B250" s="15" t="s">
        <v>78</v>
      </c>
      <c r="C250" s="16" t="s">
        <v>37</v>
      </c>
      <c r="D250" s="27"/>
      <c r="E250" s="27"/>
      <c r="F250" s="71"/>
      <c r="G250" s="71"/>
      <c r="H250" s="71"/>
      <c r="I250" s="54">
        <v>250</v>
      </c>
      <c r="J250" s="59">
        <f>HLOOKUP($J$1,$L$1:BN250,I250)</f>
        <v>1408.33</v>
      </c>
      <c r="K250" s="59">
        <f>HLOOKUP($K$1,$L$1:BN250,I250)</f>
        <v>1412</v>
      </c>
      <c r="L250" s="42"/>
      <c r="M250" s="119">
        <v>1416</v>
      </c>
      <c r="N250" s="119">
        <v>1398.33</v>
      </c>
      <c r="O250" s="119">
        <v>1405</v>
      </c>
      <c r="P250" s="119">
        <v>1410</v>
      </c>
      <c r="Q250" s="119">
        <v>1408.33</v>
      </c>
      <c r="R250" s="119">
        <v>1414.33</v>
      </c>
      <c r="S250" s="119">
        <v>1413.33</v>
      </c>
      <c r="T250" s="148">
        <v>1410.67</v>
      </c>
      <c r="U250" s="148">
        <v>1411.67</v>
      </c>
      <c r="V250" s="148">
        <v>1411.67</v>
      </c>
      <c r="W250" s="148">
        <v>1411.67</v>
      </c>
      <c r="X250" s="148">
        <v>1411.67</v>
      </c>
      <c r="Y250" s="148">
        <v>1411.67</v>
      </c>
      <c r="Z250" s="148">
        <v>1402.33</v>
      </c>
      <c r="AA250" s="148">
        <v>1410</v>
      </c>
      <c r="AB250" s="148">
        <v>1408.33</v>
      </c>
      <c r="AC250" s="119">
        <v>1412</v>
      </c>
      <c r="AD250" s="119"/>
      <c r="AE250" s="135"/>
      <c r="AF250" s="119"/>
      <c r="AG250" s="119"/>
      <c r="AH250" s="119"/>
      <c r="AI250" s="148"/>
      <c r="AJ250" s="148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  <c r="BC250" s="119"/>
      <c r="BD250" s="119"/>
      <c r="BE250" s="119"/>
      <c r="BF250" s="119"/>
      <c r="BG250" s="119"/>
      <c r="BH250" s="119"/>
      <c r="BI250" s="119"/>
      <c r="BJ250" s="119"/>
      <c r="BK250" s="119"/>
      <c r="BL250" s="119"/>
      <c r="BM250" s="119"/>
      <c r="BN250" s="119"/>
      <c r="BP250" s="208">
        <f t="shared" si="39"/>
        <v>1398.33</v>
      </c>
      <c r="BQ250" s="208">
        <f t="shared" si="40"/>
        <v>1409.8235294117646</v>
      </c>
      <c r="BR250" s="208">
        <f t="shared" si="41"/>
        <v>1416</v>
      </c>
      <c r="BS250" s="207" t="str">
        <f t="shared" si="42"/>
        <v/>
      </c>
    </row>
    <row r="251" spans="1:71" ht="14.25" thickTop="1" thickBot="1" x14ac:dyDescent="0.25">
      <c r="B251" s="15" t="s">
        <v>88</v>
      </c>
      <c r="C251" s="16" t="s">
        <v>37</v>
      </c>
      <c r="D251" s="27"/>
      <c r="E251" s="27"/>
      <c r="F251" s="71"/>
      <c r="G251" s="71"/>
      <c r="H251" s="71"/>
      <c r="I251" s="54">
        <v>251</v>
      </c>
      <c r="J251" s="59">
        <f>HLOOKUP($J$1,$L$1:BN251,I251)</f>
        <v>1346</v>
      </c>
      <c r="K251" s="59">
        <f>HLOOKUP($K$1,$L$1:BN251,I251)</f>
        <v>1355.67</v>
      </c>
      <c r="L251" s="42"/>
      <c r="M251" s="119">
        <v>1498.33</v>
      </c>
      <c r="N251" s="119">
        <v>1342.33</v>
      </c>
      <c r="O251" s="119">
        <v>1355</v>
      </c>
      <c r="P251" s="119">
        <v>1360</v>
      </c>
      <c r="Q251" s="119">
        <v>1360.67</v>
      </c>
      <c r="R251" s="119">
        <v>1356.67</v>
      </c>
      <c r="S251" s="119">
        <v>1358.33</v>
      </c>
      <c r="T251" s="148">
        <v>1364.33</v>
      </c>
      <c r="U251" s="148">
        <v>1361.67</v>
      </c>
      <c r="V251" s="148">
        <v>1361.67</v>
      </c>
      <c r="W251" s="148">
        <v>1361.67</v>
      </c>
      <c r="X251" s="148">
        <v>1361.67</v>
      </c>
      <c r="Y251" s="148">
        <v>1361.67</v>
      </c>
      <c r="Z251" s="148">
        <v>1355</v>
      </c>
      <c r="AA251" s="148">
        <v>1358.33</v>
      </c>
      <c r="AB251" s="148">
        <v>1346</v>
      </c>
      <c r="AC251" s="119">
        <v>1355.67</v>
      </c>
      <c r="AD251" s="119"/>
      <c r="AE251" s="135"/>
      <c r="AF251" s="119"/>
      <c r="AG251" s="119"/>
      <c r="AH251" s="119"/>
      <c r="AI251" s="148"/>
      <c r="AJ251" s="148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  <c r="BC251" s="119"/>
      <c r="BD251" s="119"/>
      <c r="BE251" s="119"/>
      <c r="BF251" s="119"/>
      <c r="BG251" s="119"/>
      <c r="BH251" s="119"/>
      <c r="BI251" s="119"/>
      <c r="BJ251" s="119"/>
      <c r="BK251" s="119"/>
      <c r="BL251" s="119"/>
      <c r="BM251" s="119"/>
      <c r="BN251" s="119"/>
      <c r="BP251" s="208">
        <f t="shared" si="39"/>
        <v>1342.33</v>
      </c>
      <c r="BQ251" s="208">
        <f t="shared" si="40"/>
        <v>1365.824117647059</v>
      </c>
      <c r="BR251" s="208">
        <f t="shared" si="41"/>
        <v>1498.33</v>
      </c>
      <c r="BS251" s="207" t="str">
        <f t="shared" si="42"/>
        <v/>
      </c>
    </row>
    <row r="252" spans="1:71" ht="14.25" thickTop="1" thickBot="1" x14ac:dyDescent="0.25">
      <c r="B252" s="15" t="s">
        <v>89</v>
      </c>
      <c r="C252" s="16" t="s">
        <v>37</v>
      </c>
      <c r="D252" s="27"/>
      <c r="E252" s="27"/>
      <c r="F252" s="71"/>
      <c r="G252" s="71"/>
      <c r="H252" s="71"/>
      <c r="I252" s="54">
        <v>252</v>
      </c>
      <c r="J252" s="59">
        <f>HLOOKUP($J$1,$L$1:BN252,I252)</f>
        <v>1742.33</v>
      </c>
      <c r="K252" s="59">
        <f>HLOOKUP($K$1,$L$1:BN252,I252)</f>
        <v>1740</v>
      </c>
      <c r="L252" s="42"/>
      <c r="M252" s="119">
        <v>1948.33</v>
      </c>
      <c r="N252" s="119">
        <v>1785</v>
      </c>
      <c r="O252" s="119">
        <v>1788.33</v>
      </c>
      <c r="P252" s="119">
        <v>1786.67</v>
      </c>
      <c r="Q252" s="119">
        <v>1781.67</v>
      </c>
      <c r="R252" s="119">
        <v>1776.67</v>
      </c>
      <c r="S252" s="119">
        <v>1780</v>
      </c>
      <c r="T252" s="148">
        <v>1781.67</v>
      </c>
      <c r="U252" s="148">
        <v>1778.33</v>
      </c>
      <c r="V252" s="148">
        <v>1778.33</v>
      </c>
      <c r="W252" s="148">
        <v>1778.33</v>
      </c>
      <c r="X252" s="148">
        <v>1778.33</v>
      </c>
      <c r="Y252" s="148">
        <v>1778.33</v>
      </c>
      <c r="Z252" s="148">
        <v>1778.33</v>
      </c>
      <c r="AA252" s="148">
        <v>1755</v>
      </c>
      <c r="AB252" s="148">
        <v>1742.33</v>
      </c>
      <c r="AC252" s="119">
        <v>1740</v>
      </c>
      <c r="AD252" s="119"/>
      <c r="AE252" s="135"/>
      <c r="AF252" s="119"/>
      <c r="AG252" s="119"/>
      <c r="AH252" s="119"/>
      <c r="AI252" s="148"/>
      <c r="AJ252" s="148"/>
      <c r="AK252" s="119"/>
      <c r="AL252" s="119"/>
      <c r="AM252" s="119"/>
      <c r="AN252" s="119"/>
      <c r="AO252" s="119"/>
      <c r="AP252" s="119"/>
      <c r="AQ252" s="119"/>
      <c r="AR252" s="119"/>
      <c r="AS252" s="119"/>
      <c r="AT252" s="119"/>
      <c r="AU252" s="119"/>
      <c r="AV252" s="119"/>
      <c r="AW252" s="119"/>
      <c r="AX252" s="119"/>
      <c r="AY252" s="119"/>
      <c r="AZ252" s="119"/>
      <c r="BA252" s="119"/>
      <c r="BB252" s="119"/>
      <c r="BC252" s="119"/>
      <c r="BD252" s="119"/>
      <c r="BE252" s="119"/>
      <c r="BF252" s="119"/>
      <c r="BG252" s="119"/>
      <c r="BH252" s="119"/>
      <c r="BI252" s="119"/>
      <c r="BJ252" s="119"/>
      <c r="BK252" s="119"/>
      <c r="BL252" s="119"/>
      <c r="BM252" s="119"/>
      <c r="BN252" s="119"/>
      <c r="BP252" s="208">
        <f t="shared" si="39"/>
        <v>1740</v>
      </c>
      <c r="BQ252" s="208">
        <f t="shared" si="40"/>
        <v>1784.4500000000005</v>
      </c>
      <c r="BR252" s="208">
        <f t="shared" si="41"/>
        <v>1948.33</v>
      </c>
      <c r="BS252" s="207" t="str">
        <f t="shared" si="42"/>
        <v/>
      </c>
    </row>
    <row r="253" spans="1:71" ht="14.25" thickTop="1" thickBot="1" x14ac:dyDescent="0.25">
      <c r="B253" s="15" t="s">
        <v>39</v>
      </c>
      <c r="C253" s="16" t="s">
        <v>22</v>
      </c>
      <c r="D253" s="27"/>
      <c r="E253" s="27"/>
      <c r="F253" s="71"/>
      <c r="G253" s="71"/>
      <c r="H253" s="71"/>
      <c r="I253" s="54">
        <v>253</v>
      </c>
      <c r="J253" s="59">
        <f>HLOOKUP($J$1,$L$1:BN253,I253)</f>
        <v>86</v>
      </c>
      <c r="K253" s="59">
        <f>HLOOKUP($K$1,$L$1:BN253,I253)</f>
        <v>93</v>
      </c>
      <c r="L253" s="42"/>
      <c r="M253" s="119">
        <v>97.83</v>
      </c>
      <c r="N253" s="119">
        <v>95.67</v>
      </c>
      <c r="O253" s="119">
        <v>94.67</v>
      </c>
      <c r="P253" s="119">
        <v>93.67</v>
      </c>
      <c r="Q253" s="119">
        <v>94</v>
      </c>
      <c r="R253" s="119">
        <v>91.67</v>
      </c>
      <c r="S253" s="119">
        <v>89.67</v>
      </c>
      <c r="T253" s="148">
        <v>91.33</v>
      </c>
      <c r="U253" s="148">
        <v>89.33</v>
      </c>
      <c r="V253" s="148">
        <v>89.33</v>
      </c>
      <c r="W253" s="148">
        <v>89.33</v>
      </c>
      <c r="X253" s="148">
        <v>89.33</v>
      </c>
      <c r="Y253" s="148">
        <v>89.33</v>
      </c>
      <c r="Z253" s="148">
        <v>83.67</v>
      </c>
      <c r="AA253" s="148">
        <v>86.33</v>
      </c>
      <c r="AB253" s="148">
        <v>86</v>
      </c>
      <c r="AC253" s="119">
        <v>93</v>
      </c>
      <c r="AD253" s="119"/>
      <c r="AE253" s="135"/>
      <c r="AF253" s="119"/>
      <c r="AG253" s="119"/>
      <c r="AH253" s="119"/>
      <c r="AI253" s="148"/>
      <c r="AJ253" s="148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  <c r="BC253" s="119"/>
      <c r="BD253" s="119"/>
      <c r="BE253" s="119"/>
      <c r="BF253" s="119"/>
      <c r="BG253" s="119"/>
      <c r="BH253" s="119"/>
      <c r="BI253" s="119"/>
      <c r="BJ253" s="119"/>
      <c r="BK253" s="119"/>
      <c r="BL253" s="119"/>
      <c r="BM253" s="119"/>
      <c r="BN253" s="119"/>
      <c r="BP253" s="208">
        <f t="shared" si="39"/>
        <v>83.67</v>
      </c>
      <c r="BQ253" s="208">
        <f t="shared" si="40"/>
        <v>90.832941176470598</v>
      </c>
      <c r="BR253" s="208">
        <f t="shared" si="41"/>
        <v>97.83</v>
      </c>
      <c r="BS253" s="207" t="str">
        <f t="shared" si="42"/>
        <v/>
      </c>
    </row>
    <row r="254" spans="1:71" ht="14.25" thickTop="1" thickBot="1" x14ac:dyDescent="0.25">
      <c r="B254" s="15" t="s">
        <v>40</v>
      </c>
      <c r="C254" s="16" t="s">
        <v>22</v>
      </c>
      <c r="D254" s="27"/>
      <c r="E254" s="27"/>
      <c r="F254" s="71"/>
      <c r="G254" s="71"/>
      <c r="H254" s="71"/>
      <c r="I254" s="54">
        <v>254</v>
      </c>
      <c r="J254" s="59">
        <f>HLOOKUP($J$1,$L$1:BN254,I254)</f>
        <v>79</v>
      </c>
      <c r="K254" s="59">
        <f>HLOOKUP($K$1,$L$1:BN254,I254)</f>
        <v>97.67</v>
      </c>
      <c r="L254" s="42"/>
      <c r="M254" s="119">
        <v>85.67</v>
      </c>
      <c r="N254" s="119">
        <v>86.33</v>
      </c>
      <c r="O254" s="119">
        <v>88.33</v>
      </c>
      <c r="P254" s="119">
        <v>88</v>
      </c>
      <c r="Q254" s="119">
        <v>89</v>
      </c>
      <c r="R254" s="119">
        <v>88</v>
      </c>
      <c r="S254" s="119">
        <v>85.67</v>
      </c>
      <c r="T254" s="148">
        <v>86.33</v>
      </c>
      <c r="U254" s="148">
        <v>85.67</v>
      </c>
      <c r="V254" s="148">
        <v>85.67</v>
      </c>
      <c r="W254" s="148">
        <v>85.67</v>
      </c>
      <c r="X254" s="148">
        <v>85.67</v>
      </c>
      <c r="Y254" s="148">
        <v>85.67</v>
      </c>
      <c r="Z254" s="148">
        <v>77.33</v>
      </c>
      <c r="AA254" s="148">
        <v>78</v>
      </c>
      <c r="AB254" s="148">
        <v>79</v>
      </c>
      <c r="AC254" s="119">
        <v>97.67</v>
      </c>
      <c r="AD254" s="119"/>
      <c r="AE254" s="135"/>
      <c r="AF254" s="119"/>
      <c r="AG254" s="119"/>
      <c r="AH254" s="119"/>
      <c r="AI254" s="148"/>
      <c r="AJ254" s="148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19"/>
      <c r="BB254" s="119"/>
      <c r="BC254" s="119"/>
      <c r="BD254" s="119"/>
      <c r="BE254" s="119"/>
      <c r="BF254" s="119"/>
      <c r="BG254" s="119"/>
      <c r="BH254" s="119"/>
      <c r="BI254" s="119"/>
      <c r="BJ254" s="119"/>
      <c r="BK254" s="119"/>
      <c r="BL254" s="119"/>
      <c r="BM254" s="119"/>
      <c r="BN254" s="119"/>
      <c r="BP254" s="208">
        <f t="shared" si="39"/>
        <v>77.33</v>
      </c>
      <c r="BQ254" s="208">
        <f t="shared" si="40"/>
        <v>85.745882352941166</v>
      </c>
      <c r="BR254" s="208">
        <f t="shared" si="41"/>
        <v>97.67</v>
      </c>
      <c r="BS254" s="207" t="str">
        <f t="shared" si="42"/>
        <v/>
      </c>
    </row>
    <row r="255" spans="1:71" ht="14.25" thickTop="1" thickBot="1" x14ac:dyDescent="0.25">
      <c r="B255" s="15" t="s">
        <v>41</v>
      </c>
      <c r="C255" s="16" t="s">
        <v>42</v>
      </c>
      <c r="D255" s="27"/>
      <c r="E255" s="27"/>
      <c r="F255" s="71"/>
      <c r="G255" s="71"/>
      <c r="H255" s="71"/>
      <c r="I255" s="54">
        <v>255</v>
      </c>
      <c r="J255" s="59">
        <f>HLOOKUP($J$1,$L$1:BN255,I255)</f>
        <v>6.63</v>
      </c>
      <c r="K255" s="59">
        <f>HLOOKUP($K$1,$L$1:BN255,I255)</f>
        <v>6.57</v>
      </c>
      <c r="L255" s="42"/>
      <c r="M255" s="119">
        <v>6</v>
      </c>
      <c r="N255" s="119">
        <v>6</v>
      </c>
      <c r="O255" s="119">
        <v>6.17</v>
      </c>
      <c r="P255" s="119">
        <v>6.43</v>
      </c>
      <c r="Q255" s="119">
        <v>6.6</v>
      </c>
      <c r="R255" s="119">
        <v>6.57</v>
      </c>
      <c r="S255" s="119">
        <v>6.6</v>
      </c>
      <c r="T255" s="156">
        <v>6.53</v>
      </c>
      <c r="U255" s="156">
        <v>6.63</v>
      </c>
      <c r="V255" s="156">
        <v>6.63</v>
      </c>
      <c r="W255" s="156">
        <v>6.63</v>
      </c>
      <c r="X255" s="156">
        <v>6.63</v>
      </c>
      <c r="Y255" s="156">
        <v>6.63</v>
      </c>
      <c r="Z255" s="156">
        <v>6.47</v>
      </c>
      <c r="AA255" s="156">
        <v>6.43</v>
      </c>
      <c r="AB255" s="156">
        <v>6.63</v>
      </c>
      <c r="AC255" s="119">
        <v>6.57</v>
      </c>
      <c r="AD255" s="119"/>
      <c r="AE255" s="135"/>
      <c r="AF255" s="119"/>
      <c r="AG255" s="119"/>
      <c r="AH255" s="119"/>
      <c r="AI255" s="156"/>
      <c r="AJ255" s="156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19"/>
      <c r="BE255" s="119"/>
      <c r="BF255" s="119"/>
      <c r="BG255" s="119"/>
      <c r="BH255" s="119"/>
      <c r="BI255" s="119"/>
      <c r="BJ255" s="119"/>
      <c r="BK255" s="119"/>
      <c r="BL255" s="119"/>
      <c r="BM255" s="119"/>
      <c r="BN255" s="119"/>
      <c r="BP255" s="208">
        <f t="shared" si="39"/>
        <v>6</v>
      </c>
      <c r="BQ255" s="208">
        <f t="shared" si="40"/>
        <v>6.4794117647058806</v>
      </c>
      <c r="BR255" s="208">
        <f t="shared" si="41"/>
        <v>6.63</v>
      </c>
      <c r="BS255" s="207" t="str">
        <f t="shared" si="42"/>
        <v/>
      </c>
    </row>
    <row r="256" spans="1:71" ht="14.25" thickTop="1" thickBot="1" x14ac:dyDescent="0.25">
      <c r="A256" s="216" t="s">
        <v>112</v>
      </c>
      <c r="B256" s="20" t="s">
        <v>47</v>
      </c>
      <c r="C256" s="6"/>
      <c r="D256" s="56"/>
      <c r="E256" s="58"/>
      <c r="F256" s="69"/>
      <c r="G256" s="69"/>
      <c r="H256" s="69"/>
      <c r="I256" s="69"/>
      <c r="J256" s="69"/>
      <c r="K256" s="69"/>
      <c r="L256" s="44"/>
      <c r="M256" s="227"/>
      <c r="N256" s="127" t="str">
        <f>IF(SUM(M257:N264)=0,"",IF(AND(M257=N257,M258=N258,M259=N259,M260=N260,M261=N261,M262=N262,M263=N263,M264=N264),"Repetido",""))</f>
        <v/>
      </c>
      <c r="O256" s="127" t="str">
        <f t="shared" ref="O256:BN256" si="47">IF(SUM(N257:O264)=0,"",IF(AND(N257=O257,N258=O258,N259=O259,N260=O260,N261=O261,N262=O262,N263=O263,N264=O264),"Repetido",""))</f>
        <v>Repetido</v>
      </c>
      <c r="P256" s="127" t="str">
        <f t="shared" si="47"/>
        <v/>
      </c>
      <c r="Q256" s="127" t="str">
        <f t="shared" si="47"/>
        <v/>
      </c>
      <c r="R256" s="127" t="str">
        <f t="shared" si="47"/>
        <v/>
      </c>
      <c r="S256" s="127" t="str">
        <f t="shared" si="47"/>
        <v>Repetido</v>
      </c>
      <c r="T256" s="127" t="str">
        <f t="shared" si="47"/>
        <v/>
      </c>
      <c r="U256" s="127" t="str">
        <f t="shared" si="47"/>
        <v/>
      </c>
      <c r="V256" s="127" t="str">
        <f t="shared" si="47"/>
        <v>Repetido</v>
      </c>
      <c r="W256" s="127" t="str">
        <f t="shared" si="47"/>
        <v>Repetido</v>
      </c>
      <c r="X256" s="127" t="str">
        <f t="shared" si="47"/>
        <v/>
      </c>
      <c r="Y256" s="127" t="str">
        <f t="shared" si="47"/>
        <v>Repetido</v>
      </c>
      <c r="Z256" s="127" t="str">
        <f t="shared" si="47"/>
        <v>Repetido</v>
      </c>
      <c r="AA256" s="127" t="str">
        <f t="shared" si="47"/>
        <v>Repetido</v>
      </c>
      <c r="AB256" s="127" t="str">
        <f t="shared" si="47"/>
        <v>Repetido</v>
      </c>
      <c r="AC256" s="127" t="str">
        <f t="shared" si="47"/>
        <v>Repetido</v>
      </c>
      <c r="AD256" s="127" t="str">
        <f t="shared" si="47"/>
        <v/>
      </c>
      <c r="AE256" s="127" t="str">
        <f t="shared" si="47"/>
        <v/>
      </c>
      <c r="AF256" s="127" t="str">
        <f t="shared" si="47"/>
        <v/>
      </c>
      <c r="AG256" s="127" t="str">
        <f t="shared" si="47"/>
        <v/>
      </c>
      <c r="AH256" s="127" t="str">
        <f t="shared" si="47"/>
        <v/>
      </c>
      <c r="AI256" s="127" t="str">
        <f t="shared" si="47"/>
        <v/>
      </c>
      <c r="AJ256" s="127" t="str">
        <f t="shared" si="47"/>
        <v/>
      </c>
      <c r="AK256" s="127" t="str">
        <f t="shared" si="47"/>
        <v/>
      </c>
      <c r="AL256" s="127" t="str">
        <f t="shared" si="47"/>
        <v/>
      </c>
      <c r="AM256" s="127" t="str">
        <f t="shared" si="47"/>
        <v/>
      </c>
      <c r="AN256" s="127" t="str">
        <f t="shared" si="47"/>
        <v/>
      </c>
      <c r="AO256" s="127" t="str">
        <f t="shared" si="47"/>
        <v/>
      </c>
      <c r="AP256" s="127" t="str">
        <f t="shared" si="47"/>
        <v/>
      </c>
      <c r="AQ256" s="127" t="str">
        <f t="shared" si="47"/>
        <v/>
      </c>
      <c r="AR256" s="127" t="str">
        <f t="shared" si="47"/>
        <v/>
      </c>
      <c r="AS256" s="127" t="str">
        <f t="shared" si="47"/>
        <v/>
      </c>
      <c r="AT256" s="127" t="str">
        <f t="shared" si="47"/>
        <v/>
      </c>
      <c r="AU256" s="127" t="str">
        <f t="shared" si="47"/>
        <v/>
      </c>
      <c r="AV256" s="127" t="str">
        <f t="shared" si="47"/>
        <v/>
      </c>
      <c r="AW256" s="127" t="str">
        <f t="shared" si="47"/>
        <v/>
      </c>
      <c r="AX256" s="127" t="str">
        <f t="shared" si="47"/>
        <v/>
      </c>
      <c r="AY256" s="127" t="str">
        <f t="shared" si="47"/>
        <v/>
      </c>
      <c r="AZ256" s="127" t="str">
        <f t="shared" si="47"/>
        <v/>
      </c>
      <c r="BA256" s="127" t="str">
        <f t="shared" si="47"/>
        <v/>
      </c>
      <c r="BB256" s="127" t="str">
        <f t="shared" si="47"/>
        <v/>
      </c>
      <c r="BC256" s="127" t="str">
        <f t="shared" si="47"/>
        <v/>
      </c>
      <c r="BD256" s="127" t="str">
        <f t="shared" si="47"/>
        <v/>
      </c>
      <c r="BE256" s="127" t="str">
        <f t="shared" si="47"/>
        <v/>
      </c>
      <c r="BF256" s="127" t="str">
        <f t="shared" si="47"/>
        <v/>
      </c>
      <c r="BG256" s="127" t="str">
        <f t="shared" si="47"/>
        <v/>
      </c>
      <c r="BH256" s="127" t="str">
        <f t="shared" si="47"/>
        <v/>
      </c>
      <c r="BI256" s="127" t="str">
        <f t="shared" si="47"/>
        <v/>
      </c>
      <c r="BJ256" s="127" t="str">
        <f t="shared" si="47"/>
        <v/>
      </c>
      <c r="BK256" s="127" t="str">
        <f t="shared" si="47"/>
        <v/>
      </c>
      <c r="BL256" s="127" t="str">
        <f t="shared" si="47"/>
        <v/>
      </c>
      <c r="BM256" s="127" t="str">
        <f t="shared" si="47"/>
        <v/>
      </c>
      <c r="BN256" s="127" t="str">
        <f t="shared" si="47"/>
        <v/>
      </c>
      <c r="BP256" s="127"/>
      <c r="BQ256" s="127"/>
      <c r="BR256" s="127"/>
      <c r="BS256" s="207"/>
    </row>
    <row r="257" spans="2:71" ht="14.25" thickTop="1" thickBot="1" x14ac:dyDescent="0.25">
      <c r="B257" s="9" t="s">
        <v>21</v>
      </c>
      <c r="C257" s="10" t="s">
        <v>22</v>
      </c>
      <c r="D257" s="30"/>
      <c r="E257" s="30"/>
      <c r="F257" s="70"/>
      <c r="G257" s="70"/>
      <c r="H257" s="70"/>
      <c r="I257" s="54">
        <v>257</v>
      </c>
      <c r="J257" s="59" t="str">
        <f>HLOOKUP($J$1,$L$1:BN257,I257)</f>
        <v>xxx</v>
      </c>
      <c r="K257" s="59" t="str">
        <f>HLOOKUP($K$1,$L$1:BN257,I257)</f>
        <v>xxx</v>
      </c>
      <c r="L257" s="215"/>
      <c r="M257" s="131" t="s">
        <v>71</v>
      </c>
      <c r="N257" s="131" t="s">
        <v>71</v>
      </c>
      <c r="O257" s="131" t="s">
        <v>71</v>
      </c>
      <c r="P257" s="131" t="s">
        <v>71</v>
      </c>
      <c r="Q257" s="131" t="s">
        <v>71</v>
      </c>
      <c r="R257" s="131" t="s">
        <v>71</v>
      </c>
      <c r="S257" s="131" t="s">
        <v>71</v>
      </c>
      <c r="T257" s="131" t="s">
        <v>71</v>
      </c>
      <c r="U257" s="131" t="s">
        <v>71</v>
      </c>
      <c r="V257" s="131" t="s">
        <v>71</v>
      </c>
      <c r="W257" s="131" t="s">
        <v>71</v>
      </c>
      <c r="X257" s="131" t="s">
        <v>71</v>
      </c>
      <c r="Y257" s="131" t="s">
        <v>71</v>
      </c>
      <c r="Z257" s="131" t="s">
        <v>71</v>
      </c>
      <c r="AA257" s="131" t="s">
        <v>71</v>
      </c>
      <c r="AB257" s="131" t="s">
        <v>71</v>
      </c>
      <c r="AC257" s="131" t="s">
        <v>71</v>
      </c>
      <c r="AD257" s="131" t="s">
        <v>71</v>
      </c>
      <c r="AE257" s="131" t="s">
        <v>71</v>
      </c>
      <c r="AF257" s="131" t="s">
        <v>71</v>
      </c>
      <c r="AG257" s="131" t="s">
        <v>71</v>
      </c>
      <c r="AH257" s="131" t="s">
        <v>71</v>
      </c>
      <c r="AI257" s="131" t="s">
        <v>71</v>
      </c>
      <c r="AJ257" s="131" t="s">
        <v>71</v>
      </c>
      <c r="AK257" s="131" t="s">
        <v>71</v>
      </c>
      <c r="AL257" s="131" t="s">
        <v>71</v>
      </c>
      <c r="AM257" s="131" t="s">
        <v>71</v>
      </c>
      <c r="AN257" s="131" t="s">
        <v>71</v>
      </c>
      <c r="AO257" s="131" t="s">
        <v>71</v>
      </c>
      <c r="AP257" s="131" t="s">
        <v>71</v>
      </c>
      <c r="AQ257" s="131" t="s">
        <v>71</v>
      </c>
      <c r="AR257" s="131" t="s">
        <v>71</v>
      </c>
      <c r="AS257" s="131" t="s">
        <v>71</v>
      </c>
      <c r="AT257" s="131" t="s">
        <v>71</v>
      </c>
      <c r="AU257" s="131" t="s">
        <v>71</v>
      </c>
      <c r="AV257" s="131" t="s">
        <v>71</v>
      </c>
      <c r="AW257" s="131" t="s">
        <v>71</v>
      </c>
      <c r="AX257" s="131" t="s">
        <v>71</v>
      </c>
      <c r="AY257" s="131" t="s">
        <v>71</v>
      </c>
      <c r="AZ257" s="131" t="s">
        <v>71</v>
      </c>
      <c r="BA257" s="131" t="s">
        <v>71</v>
      </c>
      <c r="BB257" s="131" t="s">
        <v>71</v>
      </c>
      <c r="BC257" s="131" t="s">
        <v>71</v>
      </c>
      <c r="BD257" s="131" t="s">
        <v>71</v>
      </c>
      <c r="BE257" s="131" t="s">
        <v>71</v>
      </c>
      <c r="BF257" s="131" t="s">
        <v>71</v>
      </c>
      <c r="BG257" s="131" t="s">
        <v>71</v>
      </c>
      <c r="BH257" s="131" t="s">
        <v>71</v>
      </c>
      <c r="BI257" s="131" t="s">
        <v>71</v>
      </c>
      <c r="BJ257" s="131" t="s">
        <v>71</v>
      </c>
      <c r="BK257" s="131" t="s">
        <v>71</v>
      </c>
      <c r="BL257" s="131" t="s">
        <v>71</v>
      </c>
      <c r="BM257" s="131" t="s">
        <v>71</v>
      </c>
      <c r="BN257" s="131" t="s">
        <v>71</v>
      </c>
      <c r="BP257" s="213" t="str">
        <f t="shared" ref="BP257:BP276" si="48">IF(M257="xxx","xxx",MIN(M257:BN257))</f>
        <v>xxx</v>
      </c>
      <c r="BQ257" s="213" t="str">
        <f t="shared" ref="BQ257:BQ276" si="49">IF(M257="xxx","xxx",AVERAGE(M257:BN257))</f>
        <v>xxx</v>
      </c>
      <c r="BR257" s="213" t="str">
        <f t="shared" ref="BR257:BR276" si="50">IF(M257="xxx","xxx",MAX(M257:BN257))</f>
        <v>xxx</v>
      </c>
      <c r="BS257" s="207" t="str">
        <f t="shared" si="42"/>
        <v/>
      </c>
    </row>
    <row r="258" spans="2:71" ht="14.25" thickTop="1" thickBot="1" x14ac:dyDescent="0.25">
      <c r="B258" s="9" t="s">
        <v>23</v>
      </c>
      <c r="C258" s="10" t="s">
        <v>24</v>
      </c>
      <c r="D258" s="24"/>
      <c r="E258" s="24"/>
      <c r="F258" s="37"/>
      <c r="G258" s="37"/>
      <c r="H258" s="37"/>
      <c r="I258" s="54">
        <v>258</v>
      </c>
      <c r="J258" s="59" t="str">
        <f>HLOOKUP($J$1,$L$1:BN258,I258)</f>
        <v>xxx</v>
      </c>
      <c r="K258" s="59" t="str">
        <f>HLOOKUP($K$1,$L$1:BN258,I258)</f>
        <v>xxx</v>
      </c>
      <c r="L258" s="215"/>
      <c r="M258" s="118" t="s">
        <v>71</v>
      </c>
      <c r="N258" s="118" t="s">
        <v>71</v>
      </c>
      <c r="O258" s="118" t="s">
        <v>71</v>
      </c>
      <c r="P258" s="118" t="s">
        <v>71</v>
      </c>
      <c r="Q258" s="118" t="s">
        <v>71</v>
      </c>
      <c r="R258" s="118" t="s">
        <v>71</v>
      </c>
      <c r="S258" s="118" t="s">
        <v>71</v>
      </c>
      <c r="T258" s="118" t="s">
        <v>71</v>
      </c>
      <c r="U258" s="118" t="s">
        <v>71</v>
      </c>
      <c r="V258" s="118" t="s">
        <v>71</v>
      </c>
      <c r="W258" s="118" t="s">
        <v>71</v>
      </c>
      <c r="X258" s="118" t="s">
        <v>71</v>
      </c>
      <c r="Y258" s="118" t="s">
        <v>71</v>
      </c>
      <c r="Z258" s="118" t="s">
        <v>71</v>
      </c>
      <c r="AA258" s="118" t="s">
        <v>71</v>
      </c>
      <c r="AB258" s="118" t="s">
        <v>71</v>
      </c>
      <c r="AC258" s="118" t="s">
        <v>71</v>
      </c>
      <c r="AD258" s="118" t="s">
        <v>71</v>
      </c>
      <c r="AE258" s="118" t="s">
        <v>71</v>
      </c>
      <c r="AF258" s="118" t="s">
        <v>71</v>
      </c>
      <c r="AG258" s="118" t="s">
        <v>71</v>
      </c>
      <c r="AH258" s="118" t="s">
        <v>71</v>
      </c>
      <c r="AI258" s="118" t="s">
        <v>71</v>
      </c>
      <c r="AJ258" s="118" t="s">
        <v>71</v>
      </c>
      <c r="AK258" s="118" t="s">
        <v>71</v>
      </c>
      <c r="AL258" s="118" t="s">
        <v>71</v>
      </c>
      <c r="AM258" s="118" t="s">
        <v>71</v>
      </c>
      <c r="AN258" s="118" t="s">
        <v>71</v>
      </c>
      <c r="AO258" s="118" t="s">
        <v>71</v>
      </c>
      <c r="AP258" s="118" t="s">
        <v>71</v>
      </c>
      <c r="AQ258" s="118" t="s">
        <v>71</v>
      </c>
      <c r="AR258" s="118" t="s">
        <v>71</v>
      </c>
      <c r="AS258" s="118" t="s">
        <v>71</v>
      </c>
      <c r="AT258" s="118" t="s">
        <v>71</v>
      </c>
      <c r="AU258" s="118" t="s">
        <v>71</v>
      </c>
      <c r="AV258" s="118" t="s">
        <v>71</v>
      </c>
      <c r="AW258" s="118" t="s">
        <v>71</v>
      </c>
      <c r="AX258" s="118" t="s">
        <v>71</v>
      </c>
      <c r="AY258" s="118" t="s">
        <v>71</v>
      </c>
      <c r="AZ258" s="118" t="s">
        <v>71</v>
      </c>
      <c r="BA258" s="118" t="s">
        <v>71</v>
      </c>
      <c r="BB258" s="118" t="s">
        <v>71</v>
      </c>
      <c r="BC258" s="118" t="s">
        <v>71</v>
      </c>
      <c r="BD258" s="118" t="s">
        <v>71</v>
      </c>
      <c r="BE258" s="118" t="s">
        <v>71</v>
      </c>
      <c r="BF258" s="118" t="s">
        <v>71</v>
      </c>
      <c r="BG258" s="118" t="s">
        <v>71</v>
      </c>
      <c r="BH258" s="118" t="s">
        <v>71</v>
      </c>
      <c r="BI258" s="118" t="s">
        <v>71</v>
      </c>
      <c r="BJ258" s="118" t="s">
        <v>71</v>
      </c>
      <c r="BK258" s="118" t="s">
        <v>71</v>
      </c>
      <c r="BL258" s="118" t="s">
        <v>71</v>
      </c>
      <c r="BM258" s="118" t="s">
        <v>71</v>
      </c>
      <c r="BN258" s="118" t="s">
        <v>71</v>
      </c>
      <c r="BP258" s="213" t="str">
        <f t="shared" si="48"/>
        <v>xxx</v>
      </c>
      <c r="BQ258" s="213" t="str">
        <f t="shared" si="49"/>
        <v>xxx</v>
      </c>
      <c r="BR258" s="213" t="str">
        <f t="shared" si="50"/>
        <v>xxx</v>
      </c>
      <c r="BS258" s="207" t="str">
        <f t="shared" si="42"/>
        <v/>
      </c>
    </row>
    <row r="259" spans="2:71" ht="14.25" thickTop="1" thickBot="1" x14ac:dyDescent="0.25">
      <c r="B259" s="9" t="s">
        <v>25</v>
      </c>
      <c r="C259" s="10" t="s">
        <v>26</v>
      </c>
      <c r="D259" s="24"/>
      <c r="E259" s="24"/>
      <c r="F259" s="37"/>
      <c r="G259" s="37"/>
      <c r="H259" s="37"/>
      <c r="I259" s="54">
        <v>259</v>
      </c>
      <c r="J259" s="59" t="str">
        <f>HLOOKUP($J$1,$L$1:BN259,I259)</f>
        <v>xxx</v>
      </c>
      <c r="K259" s="59" t="str">
        <f>HLOOKUP($K$1,$L$1:BN259,I259)</f>
        <v>xxx</v>
      </c>
      <c r="L259" s="215"/>
      <c r="M259" s="131" t="s">
        <v>71</v>
      </c>
      <c r="N259" s="131" t="s">
        <v>71</v>
      </c>
      <c r="O259" s="131" t="s">
        <v>71</v>
      </c>
      <c r="P259" s="131" t="s">
        <v>71</v>
      </c>
      <c r="Q259" s="131" t="s">
        <v>71</v>
      </c>
      <c r="R259" s="131" t="s">
        <v>71</v>
      </c>
      <c r="S259" s="131" t="s">
        <v>71</v>
      </c>
      <c r="T259" s="131" t="s">
        <v>71</v>
      </c>
      <c r="U259" s="131" t="s">
        <v>71</v>
      </c>
      <c r="V259" s="131" t="s">
        <v>71</v>
      </c>
      <c r="W259" s="131" t="s">
        <v>71</v>
      </c>
      <c r="X259" s="131" t="s">
        <v>71</v>
      </c>
      <c r="Y259" s="131" t="s">
        <v>71</v>
      </c>
      <c r="Z259" s="131" t="s">
        <v>71</v>
      </c>
      <c r="AA259" s="131" t="s">
        <v>71</v>
      </c>
      <c r="AB259" s="131" t="s">
        <v>71</v>
      </c>
      <c r="AC259" s="131" t="s">
        <v>71</v>
      </c>
      <c r="AD259" s="131" t="s">
        <v>71</v>
      </c>
      <c r="AE259" s="131" t="s">
        <v>71</v>
      </c>
      <c r="AF259" s="131" t="s">
        <v>71</v>
      </c>
      <c r="AG259" s="131" t="s">
        <v>71</v>
      </c>
      <c r="AH259" s="131" t="s">
        <v>71</v>
      </c>
      <c r="AI259" s="131" t="s">
        <v>71</v>
      </c>
      <c r="AJ259" s="131" t="s">
        <v>71</v>
      </c>
      <c r="AK259" s="131" t="s">
        <v>71</v>
      </c>
      <c r="AL259" s="131" t="s">
        <v>71</v>
      </c>
      <c r="AM259" s="131" t="s">
        <v>71</v>
      </c>
      <c r="AN259" s="131" t="s">
        <v>71</v>
      </c>
      <c r="AO259" s="131" t="s">
        <v>71</v>
      </c>
      <c r="AP259" s="131" t="s">
        <v>71</v>
      </c>
      <c r="AQ259" s="131" t="s">
        <v>71</v>
      </c>
      <c r="AR259" s="131" t="s">
        <v>71</v>
      </c>
      <c r="AS259" s="131" t="s">
        <v>71</v>
      </c>
      <c r="AT259" s="131" t="s">
        <v>71</v>
      </c>
      <c r="AU259" s="131" t="s">
        <v>71</v>
      </c>
      <c r="AV259" s="131" t="s">
        <v>71</v>
      </c>
      <c r="AW259" s="131" t="s">
        <v>71</v>
      </c>
      <c r="AX259" s="131" t="s">
        <v>71</v>
      </c>
      <c r="AY259" s="131" t="s">
        <v>71</v>
      </c>
      <c r="AZ259" s="131" t="s">
        <v>71</v>
      </c>
      <c r="BA259" s="131" t="s">
        <v>71</v>
      </c>
      <c r="BB259" s="131" t="s">
        <v>71</v>
      </c>
      <c r="BC259" s="131" t="s">
        <v>71</v>
      </c>
      <c r="BD259" s="131" t="s">
        <v>71</v>
      </c>
      <c r="BE259" s="131" t="s">
        <v>71</v>
      </c>
      <c r="BF259" s="131" t="s">
        <v>71</v>
      </c>
      <c r="BG259" s="131" t="s">
        <v>71</v>
      </c>
      <c r="BH259" s="131" t="s">
        <v>71</v>
      </c>
      <c r="BI259" s="131" t="s">
        <v>71</v>
      </c>
      <c r="BJ259" s="131" t="s">
        <v>71</v>
      </c>
      <c r="BK259" s="131" t="s">
        <v>71</v>
      </c>
      <c r="BL259" s="131" t="s">
        <v>71</v>
      </c>
      <c r="BM259" s="131" t="s">
        <v>71</v>
      </c>
      <c r="BN259" s="131" t="s">
        <v>71</v>
      </c>
      <c r="BP259" s="213" t="str">
        <f t="shared" si="48"/>
        <v>xxx</v>
      </c>
      <c r="BQ259" s="213" t="str">
        <f t="shared" si="49"/>
        <v>xxx</v>
      </c>
      <c r="BR259" s="213" t="str">
        <f t="shared" si="50"/>
        <v>xxx</v>
      </c>
      <c r="BS259" s="207" t="str">
        <f t="shared" si="42"/>
        <v/>
      </c>
    </row>
    <row r="260" spans="2:71" ht="14.25" thickTop="1" thickBot="1" x14ac:dyDescent="0.25">
      <c r="B260" s="9" t="s">
        <v>27</v>
      </c>
      <c r="C260" s="10" t="s">
        <v>28</v>
      </c>
      <c r="D260" s="24"/>
      <c r="E260" s="24"/>
      <c r="F260" s="37"/>
      <c r="G260" s="37"/>
      <c r="H260" s="37"/>
      <c r="I260" s="54">
        <v>260</v>
      </c>
      <c r="J260" s="59">
        <f>HLOOKUP($J$1,$L$1:BN260,I260)</f>
        <v>3.27</v>
      </c>
      <c r="K260" s="59">
        <f>HLOOKUP($K$1,$L$1:BN260,I260)</f>
        <v>3.27</v>
      </c>
      <c r="L260" s="215"/>
      <c r="M260" s="132">
        <v>3.27</v>
      </c>
      <c r="N260" s="132">
        <v>3.27</v>
      </c>
      <c r="O260" s="132">
        <v>3.27</v>
      </c>
      <c r="P260" s="132">
        <v>3.27</v>
      </c>
      <c r="Q260" s="132">
        <v>3.27</v>
      </c>
      <c r="R260" s="132">
        <v>3.27</v>
      </c>
      <c r="S260" s="132">
        <v>3.27</v>
      </c>
      <c r="T260" s="132">
        <v>3.27</v>
      </c>
      <c r="U260" s="132">
        <v>3.27</v>
      </c>
      <c r="V260" s="132">
        <v>3.27</v>
      </c>
      <c r="W260" s="132">
        <v>3.27</v>
      </c>
      <c r="X260" s="132">
        <v>3.27</v>
      </c>
      <c r="Y260" s="132">
        <v>3.27</v>
      </c>
      <c r="Z260" s="132">
        <v>3.27</v>
      </c>
      <c r="AA260" s="132">
        <v>3.27</v>
      </c>
      <c r="AB260" s="132">
        <v>3.27</v>
      </c>
      <c r="AC260" s="132">
        <v>3.27</v>
      </c>
      <c r="AD260" s="132"/>
      <c r="AE260" s="132"/>
      <c r="AF260" s="132"/>
      <c r="AG260" s="132"/>
      <c r="AH260" s="132"/>
      <c r="AI260" s="132"/>
      <c r="AJ260" s="132"/>
      <c r="AK260" s="132"/>
      <c r="AL260" s="132"/>
      <c r="AM260" s="132"/>
      <c r="AN260" s="132"/>
      <c r="AO260" s="132"/>
      <c r="AP260" s="132"/>
      <c r="AQ260" s="132"/>
      <c r="AR260" s="132"/>
      <c r="AS260" s="132"/>
      <c r="AT260" s="132"/>
      <c r="AU260" s="132"/>
      <c r="AV260" s="132"/>
      <c r="AW260" s="132"/>
      <c r="AX260" s="132"/>
      <c r="AY260" s="132"/>
      <c r="AZ260" s="132"/>
      <c r="BA260" s="132"/>
      <c r="BB260" s="132"/>
      <c r="BC260" s="132"/>
      <c r="BD260" s="132"/>
      <c r="BE260" s="132"/>
      <c r="BF260" s="132"/>
      <c r="BG260" s="132"/>
      <c r="BH260" s="132"/>
      <c r="BI260" s="132"/>
      <c r="BJ260" s="132"/>
      <c r="BK260" s="132"/>
      <c r="BL260" s="132"/>
      <c r="BM260" s="132"/>
      <c r="BN260" s="132"/>
      <c r="BP260" s="208">
        <f t="shared" si="48"/>
        <v>3.27</v>
      </c>
      <c r="BQ260" s="208">
        <f t="shared" si="49"/>
        <v>3.2700000000000014</v>
      </c>
      <c r="BR260" s="208">
        <f t="shared" si="50"/>
        <v>3.27</v>
      </c>
      <c r="BS260" s="207" t="str">
        <f t="shared" si="42"/>
        <v>Repetidos</v>
      </c>
    </row>
    <row r="261" spans="2:71" ht="14.25" thickTop="1" thickBot="1" x14ac:dyDescent="0.25">
      <c r="B261" s="9" t="s">
        <v>87</v>
      </c>
      <c r="C261" s="10" t="s">
        <v>26</v>
      </c>
      <c r="D261" s="24"/>
      <c r="E261" s="24"/>
      <c r="F261" s="37"/>
      <c r="G261" s="37"/>
      <c r="H261" s="37"/>
      <c r="I261" s="54">
        <v>261</v>
      </c>
      <c r="J261" s="59">
        <f>HLOOKUP($J$1,$L$1:BN261,I261)</f>
        <v>85</v>
      </c>
      <c r="K261" s="59">
        <f>HLOOKUP($K$1,$L$1:BN261,I261)</f>
        <v>85</v>
      </c>
      <c r="L261" s="215"/>
      <c r="M261" s="119">
        <v>85.25</v>
      </c>
      <c r="N261" s="119">
        <v>85.25</v>
      </c>
      <c r="O261" s="119">
        <v>85.25</v>
      </c>
      <c r="P261" s="119">
        <v>85.25</v>
      </c>
      <c r="Q261" s="119">
        <v>85</v>
      </c>
      <c r="R261" s="119">
        <v>85</v>
      </c>
      <c r="S261" s="119">
        <v>85</v>
      </c>
      <c r="T261" s="119">
        <v>85</v>
      </c>
      <c r="U261" s="119" t="s">
        <v>120</v>
      </c>
      <c r="V261" s="119" t="s">
        <v>120</v>
      </c>
      <c r="W261" s="119" t="s">
        <v>120</v>
      </c>
      <c r="X261" s="119">
        <v>85</v>
      </c>
      <c r="Y261" s="119">
        <v>85</v>
      </c>
      <c r="Z261" s="119">
        <v>85</v>
      </c>
      <c r="AA261" s="119">
        <v>85</v>
      </c>
      <c r="AB261" s="119">
        <v>85</v>
      </c>
      <c r="AC261" s="119">
        <v>85</v>
      </c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  <c r="BC261" s="119"/>
      <c r="BD261" s="119"/>
      <c r="BE261" s="119"/>
      <c r="BF261" s="119"/>
      <c r="BG261" s="119"/>
      <c r="BH261" s="119"/>
      <c r="BI261" s="119"/>
      <c r="BJ261" s="119"/>
      <c r="BK261" s="119"/>
      <c r="BL261" s="119"/>
      <c r="BM261" s="119"/>
      <c r="BN261" s="119"/>
      <c r="BP261" s="208">
        <f t="shared" si="48"/>
        <v>85</v>
      </c>
      <c r="BQ261" s="208">
        <f t="shared" si="49"/>
        <v>85.071428571428569</v>
      </c>
      <c r="BR261" s="208">
        <f t="shared" si="50"/>
        <v>85.25</v>
      </c>
      <c r="BS261" s="207" t="str">
        <f t="shared" si="42"/>
        <v/>
      </c>
    </row>
    <row r="262" spans="2:71" ht="14.25" thickTop="1" thickBot="1" x14ac:dyDescent="0.25">
      <c r="B262" s="9" t="s">
        <v>30</v>
      </c>
      <c r="C262" s="10" t="s">
        <v>26</v>
      </c>
      <c r="D262" s="24"/>
      <c r="E262" s="24"/>
      <c r="F262" s="37"/>
      <c r="G262" s="37"/>
      <c r="H262" s="37"/>
      <c r="I262" s="54">
        <v>262</v>
      </c>
      <c r="J262" s="59">
        <f>HLOOKUP($J$1,$L$1:BN262,I262)</f>
        <v>31</v>
      </c>
      <c r="K262" s="59">
        <f>HLOOKUP($K$1,$L$1:BN262,I262)</f>
        <v>31</v>
      </c>
      <c r="L262" s="215"/>
      <c r="M262" s="119">
        <v>24.67</v>
      </c>
      <c r="N262" s="119">
        <v>24.67</v>
      </c>
      <c r="O262" s="119">
        <v>24.67</v>
      </c>
      <c r="P262" s="119">
        <v>28</v>
      </c>
      <c r="Q262" s="119">
        <v>29</v>
      </c>
      <c r="R262" s="119">
        <v>29</v>
      </c>
      <c r="S262" s="119">
        <v>29</v>
      </c>
      <c r="T262" s="119">
        <v>30</v>
      </c>
      <c r="U262" s="119">
        <v>31</v>
      </c>
      <c r="V262" s="119">
        <v>31</v>
      </c>
      <c r="W262" s="119">
        <v>31</v>
      </c>
      <c r="X262" s="119">
        <v>31</v>
      </c>
      <c r="Y262" s="119">
        <v>31</v>
      </c>
      <c r="Z262" s="119">
        <v>31</v>
      </c>
      <c r="AA262" s="119">
        <v>31</v>
      </c>
      <c r="AB262" s="119">
        <v>31</v>
      </c>
      <c r="AC262" s="119">
        <v>31</v>
      </c>
      <c r="AD262" s="119"/>
      <c r="AE262" s="119"/>
      <c r="AF262" s="119"/>
      <c r="AG262" s="119"/>
      <c r="AH262" s="119"/>
      <c r="AI262" s="119"/>
      <c r="AJ262" s="119"/>
      <c r="AK262" s="119"/>
      <c r="AL262" s="119"/>
      <c r="AM262" s="119"/>
      <c r="AN262" s="119"/>
      <c r="AO262" s="119"/>
      <c r="AP262" s="119"/>
      <c r="AQ262" s="119"/>
      <c r="AR262" s="119"/>
      <c r="AS262" s="119"/>
      <c r="AT262" s="119"/>
      <c r="AU262" s="119"/>
      <c r="AV262" s="119"/>
      <c r="AW262" s="119"/>
      <c r="AX262" s="119"/>
      <c r="AY262" s="119"/>
      <c r="AZ262" s="119"/>
      <c r="BA262" s="119"/>
      <c r="BB262" s="119"/>
      <c r="BC262" s="119"/>
      <c r="BD262" s="119"/>
      <c r="BE262" s="119"/>
      <c r="BF262" s="119"/>
      <c r="BG262" s="119"/>
      <c r="BH262" s="119"/>
      <c r="BI262" s="119"/>
      <c r="BJ262" s="119"/>
      <c r="BK262" s="119"/>
      <c r="BL262" s="119"/>
      <c r="BM262" s="119"/>
      <c r="BN262" s="119"/>
      <c r="BP262" s="208">
        <f t="shared" si="48"/>
        <v>24.67</v>
      </c>
      <c r="BQ262" s="208">
        <f t="shared" si="49"/>
        <v>29.29470588235294</v>
      </c>
      <c r="BR262" s="208">
        <f t="shared" si="50"/>
        <v>31</v>
      </c>
      <c r="BS262" s="207" t="str">
        <f t="shared" si="42"/>
        <v/>
      </c>
    </row>
    <row r="263" spans="2:71" ht="14.25" thickTop="1" thickBot="1" x14ac:dyDescent="0.25">
      <c r="B263" s="9" t="s">
        <v>31</v>
      </c>
      <c r="C263" s="10" t="s">
        <v>26</v>
      </c>
      <c r="D263" s="24"/>
      <c r="E263" s="24"/>
      <c r="F263" s="37"/>
      <c r="G263" s="37"/>
      <c r="H263" s="37"/>
      <c r="I263" s="54">
        <v>263</v>
      </c>
      <c r="J263" s="59">
        <f>HLOOKUP($J$1,$L$1:BN263,I263)</f>
        <v>69.5</v>
      </c>
      <c r="K263" s="59">
        <f>HLOOKUP($K$1,$L$1:BN263,I263)</f>
        <v>69.5</v>
      </c>
      <c r="L263" s="215"/>
      <c r="M263" s="119">
        <v>74</v>
      </c>
      <c r="N263" s="119">
        <v>75</v>
      </c>
      <c r="O263" s="119">
        <v>75</v>
      </c>
      <c r="P263" s="119">
        <v>66</v>
      </c>
      <c r="Q263" s="119">
        <v>66.5</v>
      </c>
      <c r="R263" s="119">
        <v>66</v>
      </c>
      <c r="S263" s="119">
        <v>66</v>
      </c>
      <c r="T263" s="119">
        <v>66.5</v>
      </c>
      <c r="U263" s="119">
        <v>68</v>
      </c>
      <c r="V263" s="119">
        <v>68</v>
      </c>
      <c r="W263" s="119">
        <v>68</v>
      </c>
      <c r="X263" s="119">
        <v>69.5</v>
      </c>
      <c r="Y263" s="119">
        <v>69.5</v>
      </c>
      <c r="Z263" s="119">
        <v>69.5</v>
      </c>
      <c r="AA263" s="119">
        <v>69.5</v>
      </c>
      <c r="AB263" s="119">
        <v>69.5</v>
      </c>
      <c r="AC263" s="119">
        <v>69.5</v>
      </c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  <c r="BC263" s="119"/>
      <c r="BD263" s="119"/>
      <c r="BE263" s="119"/>
      <c r="BF263" s="119"/>
      <c r="BG263" s="119"/>
      <c r="BH263" s="119"/>
      <c r="BI263" s="119"/>
      <c r="BJ263" s="119"/>
      <c r="BK263" s="119"/>
      <c r="BL263" s="119"/>
      <c r="BM263" s="119"/>
      <c r="BN263" s="119"/>
      <c r="BP263" s="208">
        <f t="shared" si="48"/>
        <v>66</v>
      </c>
      <c r="BQ263" s="208">
        <f t="shared" si="49"/>
        <v>69.17647058823529</v>
      </c>
      <c r="BR263" s="208">
        <f t="shared" si="50"/>
        <v>75</v>
      </c>
      <c r="BS263" s="207" t="str">
        <f t="shared" si="42"/>
        <v/>
      </c>
    </row>
    <row r="264" spans="2:71" ht="14.25" thickTop="1" thickBot="1" x14ac:dyDescent="0.25">
      <c r="B264" s="9" t="s">
        <v>32</v>
      </c>
      <c r="C264" s="10" t="s">
        <v>28</v>
      </c>
      <c r="D264" s="25"/>
      <c r="E264" s="25"/>
      <c r="F264" s="37"/>
      <c r="G264" s="37"/>
      <c r="H264" s="37"/>
      <c r="I264" s="54">
        <v>264</v>
      </c>
      <c r="J264" s="59">
        <f>HLOOKUP($J$1,$L$1:BN264,I264)</f>
        <v>4.2</v>
      </c>
      <c r="K264" s="59">
        <f>HLOOKUP($K$1,$L$1:BN264,I264)</f>
        <v>4.2</v>
      </c>
      <c r="L264" s="215"/>
      <c r="M264" s="132">
        <v>4.2</v>
      </c>
      <c r="N264" s="132">
        <v>4.2</v>
      </c>
      <c r="O264" s="132">
        <v>4.2</v>
      </c>
      <c r="P264" s="132">
        <v>4.2</v>
      </c>
      <c r="Q264" s="132">
        <v>4.2</v>
      </c>
      <c r="R264" s="132">
        <v>4.2</v>
      </c>
      <c r="S264" s="132">
        <v>4.2</v>
      </c>
      <c r="T264" s="132">
        <v>4.2</v>
      </c>
      <c r="U264" s="132">
        <v>4.2</v>
      </c>
      <c r="V264" s="119">
        <v>4.2</v>
      </c>
      <c r="W264" s="119">
        <v>4.2</v>
      </c>
      <c r="X264" s="132">
        <v>4.2</v>
      </c>
      <c r="Y264" s="132">
        <v>4.2</v>
      </c>
      <c r="Z264" s="132">
        <v>4.2</v>
      </c>
      <c r="AA264" s="132">
        <v>4.2</v>
      </c>
      <c r="AB264" s="132">
        <v>4.2</v>
      </c>
      <c r="AC264" s="132">
        <v>4.2</v>
      </c>
      <c r="AD264" s="132"/>
      <c r="AE264" s="132"/>
      <c r="AF264" s="132"/>
      <c r="AG264" s="132"/>
      <c r="AH264" s="132"/>
      <c r="AI264" s="132"/>
      <c r="AJ264" s="132"/>
      <c r="AK264" s="132"/>
      <c r="AL264" s="132"/>
      <c r="AM264" s="132"/>
      <c r="AN264" s="132"/>
      <c r="AO264" s="132"/>
      <c r="AP264" s="132"/>
      <c r="AQ264" s="132"/>
      <c r="AR264" s="132"/>
      <c r="AS264" s="132"/>
      <c r="AT264" s="132"/>
      <c r="AU264" s="132"/>
      <c r="AV264" s="132"/>
      <c r="AW264" s="132"/>
      <c r="AX264" s="132"/>
      <c r="AY264" s="132"/>
      <c r="AZ264" s="132"/>
      <c r="BA264" s="132"/>
      <c r="BB264" s="132"/>
      <c r="BC264" s="132"/>
      <c r="BD264" s="132"/>
      <c r="BE264" s="132"/>
      <c r="BF264" s="132"/>
      <c r="BG264" s="132"/>
      <c r="BH264" s="132"/>
      <c r="BI264" s="132"/>
      <c r="BJ264" s="132"/>
      <c r="BK264" s="132"/>
      <c r="BL264" s="132"/>
      <c r="BM264" s="132"/>
      <c r="BN264" s="132"/>
      <c r="BP264" s="208">
        <f t="shared" si="48"/>
        <v>4.2</v>
      </c>
      <c r="BQ264" s="208">
        <f t="shared" si="49"/>
        <v>4.2000000000000011</v>
      </c>
      <c r="BR264" s="208">
        <f t="shared" si="50"/>
        <v>4.2</v>
      </c>
      <c r="BS264" s="207" t="str">
        <f t="shared" si="42"/>
        <v>Repetidos</v>
      </c>
    </row>
    <row r="265" spans="2:71" ht="14.25" thickTop="1" thickBot="1" x14ac:dyDescent="0.25">
      <c r="B265" s="20" t="s">
        <v>48</v>
      </c>
      <c r="C265" s="6"/>
      <c r="D265" s="56"/>
      <c r="E265" s="58"/>
      <c r="F265" s="69"/>
      <c r="G265" s="69"/>
      <c r="H265" s="69"/>
      <c r="I265" s="69"/>
      <c r="J265" s="69"/>
      <c r="K265" s="69"/>
      <c r="L265" s="69"/>
      <c r="M265" s="227" t="s">
        <v>115</v>
      </c>
      <c r="N265" s="127" t="str">
        <f>IF(SUM(M266:N276)=0,"",IF(AND(M266=N266,M267=N267,M268=N268,M269=N269,M270=N270,M271=N271,M272=N272,M273=N273,M274=N274,M275=N275,M276=N276),"Repetido",""))</f>
        <v/>
      </c>
      <c r="O265" s="127" t="str">
        <f t="shared" ref="O265:BN265" si="51">IF(SUM(N266:O276)=0,"",IF(AND(N266=O266,N267=O267,N268=O268,N269=O269,N270=O270,N271=O271,N272=O272,N273=O273,N274=O274,N275=O275,N276=O276),"Repetido",""))</f>
        <v>Repetido</v>
      </c>
      <c r="P265" s="127" t="str">
        <f t="shared" si="51"/>
        <v/>
      </c>
      <c r="Q265" s="127" t="str">
        <f t="shared" si="51"/>
        <v/>
      </c>
      <c r="R265" s="127" t="str">
        <f t="shared" si="51"/>
        <v>Repetido</v>
      </c>
      <c r="S265" s="127" t="str">
        <f t="shared" si="51"/>
        <v>Repetido</v>
      </c>
      <c r="T265" s="127" t="str">
        <f t="shared" si="51"/>
        <v/>
      </c>
      <c r="U265" s="127" t="str">
        <f t="shared" si="51"/>
        <v/>
      </c>
      <c r="V265" s="127" t="str">
        <f t="shared" si="51"/>
        <v>Repetido</v>
      </c>
      <c r="W265" s="127" t="str">
        <f t="shared" si="51"/>
        <v>Repetido</v>
      </c>
      <c r="X265" s="127" t="str">
        <f t="shared" si="51"/>
        <v/>
      </c>
      <c r="Y265" s="127" t="str">
        <f t="shared" si="51"/>
        <v>Repetido</v>
      </c>
      <c r="Z265" s="127" t="str">
        <f t="shared" si="51"/>
        <v>Repetido</v>
      </c>
      <c r="AA265" s="127" t="str">
        <f t="shared" si="51"/>
        <v>Repetido</v>
      </c>
      <c r="AB265" s="127" t="str">
        <f t="shared" si="51"/>
        <v>Repetido</v>
      </c>
      <c r="AC265" s="127" t="str">
        <f t="shared" si="51"/>
        <v>Repetido</v>
      </c>
      <c r="AD265" s="127" t="str">
        <f t="shared" si="51"/>
        <v/>
      </c>
      <c r="AE265" s="127" t="str">
        <f t="shared" si="51"/>
        <v/>
      </c>
      <c r="AF265" s="127" t="str">
        <f t="shared" si="51"/>
        <v/>
      </c>
      <c r="AG265" s="127" t="str">
        <f t="shared" si="51"/>
        <v/>
      </c>
      <c r="AH265" s="127" t="str">
        <f t="shared" si="51"/>
        <v/>
      </c>
      <c r="AI265" s="127" t="str">
        <f t="shared" si="51"/>
        <v/>
      </c>
      <c r="AJ265" s="127" t="str">
        <f t="shared" si="51"/>
        <v/>
      </c>
      <c r="AK265" s="127" t="str">
        <f t="shared" si="51"/>
        <v/>
      </c>
      <c r="AL265" s="127" t="str">
        <f t="shared" si="51"/>
        <v/>
      </c>
      <c r="AM265" s="127" t="str">
        <f t="shared" si="51"/>
        <v/>
      </c>
      <c r="AN265" s="127" t="str">
        <f t="shared" si="51"/>
        <v/>
      </c>
      <c r="AO265" s="127" t="str">
        <f t="shared" si="51"/>
        <v/>
      </c>
      <c r="AP265" s="127" t="str">
        <f t="shared" si="51"/>
        <v/>
      </c>
      <c r="AQ265" s="127" t="str">
        <f t="shared" si="51"/>
        <v/>
      </c>
      <c r="AR265" s="127" t="str">
        <f t="shared" si="51"/>
        <v/>
      </c>
      <c r="AS265" s="127" t="str">
        <f t="shared" si="51"/>
        <v/>
      </c>
      <c r="AT265" s="127" t="str">
        <f t="shared" si="51"/>
        <v/>
      </c>
      <c r="AU265" s="127" t="str">
        <f t="shared" si="51"/>
        <v/>
      </c>
      <c r="AV265" s="127" t="str">
        <f t="shared" si="51"/>
        <v/>
      </c>
      <c r="AW265" s="127" t="str">
        <f t="shared" si="51"/>
        <v/>
      </c>
      <c r="AX265" s="127" t="str">
        <f t="shared" si="51"/>
        <v/>
      </c>
      <c r="AY265" s="127" t="str">
        <f t="shared" si="51"/>
        <v/>
      </c>
      <c r="AZ265" s="127" t="str">
        <f t="shared" si="51"/>
        <v/>
      </c>
      <c r="BA265" s="127" t="str">
        <f t="shared" si="51"/>
        <v/>
      </c>
      <c r="BB265" s="127" t="str">
        <f t="shared" si="51"/>
        <v/>
      </c>
      <c r="BC265" s="127" t="str">
        <f t="shared" si="51"/>
        <v/>
      </c>
      <c r="BD265" s="127" t="str">
        <f t="shared" si="51"/>
        <v/>
      </c>
      <c r="BE265" s="127" t="str">
        <f t="shared" si="51"/>
        <v/>
      </c>
      <c r="BF265" s="127" t="str">
        <f t="shared" si="51"/>
        <v/>
      </c>
      <c r="BG265" s="127" t="str">
        <f t="shared" si="51"/>
        <v/>
      </c>
      <c r="BH265" s="127" t="str">
        <f t="shared" si="51"/>
        <v/>
      </c>
      <c r="BI265" s="127" t="str">
        <f t="shared" si="51"/>
        <v/>
      </c>
      <c r="BJ265" s="127" t="str">
        <f t="shared" si="51"/>
        <v/>
      </c>
      <c r="BK265" s="127" t="str">
        <f t="shared" si="51"/>
        <v/>
      </c>
      <c r="BL265" s="127" t="str">
        <f t="shared" si="51"/>
        <v/>
      </c>
      <c r="BM265" s="127" t="str">
        <f t="shared" si="51"/>
        <v/>
      </c>
      <c r="BN265" s="127" t="str">
        <f t="shared" si="51"/>
        <v/>
      </c>
      <c r="BP265" s="127"/>
      <c r="BQ265" s="127"/>
      <c r="BR265" s="127"/>
      <c r="BS265" s="207"/>
    </row>
    <row r="266" spans="2:71" ht="14.25" thickTop="1" thickBot="1" x14ac:dyDescent="0.25">
      <c r="B266" s="15" t="s">
        <v>34</v>
      </c>
      <c r="C266" s="16" t="s">
        <v>22</v>
      </c>
      <c r="D266" s="26"/>
      <c r="E266" s="26"/>
      <c r="F266" s="71"/>
      <c r="G266" s="71"/>
      <c r="H266" s="71"/>
      <c r="I266" s="54">
        <v>266</v>
      </c>
      <c r="J266" s="59">
        <f>HLOOKUP($J$1,$L$1:BN266,I266)</f>
        <v>142</v>
      </c>
      <c r="K266" s="59">
        <f>HLOOKUP($K$1,$L$1:BN266,I266)</f>
        <v>142</v>
      </c>
      <c r="L266" s="215"/>
      <c r="M266" s="119">
        <v>139</v>
      </c>
      <c r="N266" s="119">
        <v>140</v>
      </c>
      <c r="O266" s="119">
        <v>140</v>
      </c>
      <c r="P266" s="119">
        <v>137</v>
      </c>
      <c r="Q266" s="119">
        <v>138</v>
      </c>
      <c r="R266" s="119">
        <v>138</v>
      </c>
      <c r="S266" s="119">
        <v>138</v>
      </c>
      <c r="T266" s="119">
        <v>139</v>
      </c>
      <c r="U266" s="119">
        <v>140</v>
      </c>
      <c r="V266" s="119">
        <v>140</v>
      </c>
      <c r="W266" s="119">
        <v>140</v>
      </c>
      <c r="X266" s="119">
        <v>142</v>
      </c>
      <c r="Y266" s="119">
        <v>142</v>
      </c>
      <c r="Z266" s="119">
        <v>142</v>
      </c>
      <c r="AA266" s="119">
        <v>142</v>
      </c>
      <c r="AB266" s="119">
        <v>142</v>
      </c>
      <c r="AC266" s="119">
        <v>142</v>
      </c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19"/>
      <c r="BE266" s="119"/>
      <c r="BF266" s="119"/>
      <c r="BG266" s="119"/>
      <c r="BH266" s="119"/>
      <c r="BI266" s="119"/>
      <c r="BJ266" s="119"/>
      <c r="BK266" s="119"/>
      <c r="BL266" s="119"/>
      <c r="BM266" s="119"/>
      <c r="BN266" s="119"/>
      <c r="BP266" s="208">
        <f t="shared" si="48"/>
        <v>137</v>
      </c>
      <c r="BQ266" s="208">
        <f t="shared" si="49"/>
        <v>140.05882352941177</v>
      </c>
      <c r="BR266" s="208">
        <f t="shared" si="50"/>
        <v>142</v>
      </c>
      <c r="BS266" s="207" t="str">
        <f t="shared" si="42"/>
        <v/>
      </c>
    </row>
    <row r="267" spans="2:71" ht="14.25" thickTop="1" thickBot="1" x14ac:dyDescent="0.25">
      <c r="B267" s="15" t="s">
        <v>35</v>
      </c>
      <c r="C267" s="16" t="s">
        <v>22</v>
      </c>
      <c r="D267" s="27"/>
      <c r="E267" s="27"/>
      <c r="F267" s="71"/>
      <c r="G267" s="71"/>
      <c r="H267" s="71"/>
      <c r="I267" s="54">
        <v>267</v>
      </c>
      <c r="J267" s="59">
        <f>HLOOKUP($J$1,$L$1:BN267,I267)</f>
        <v>124.81</v>
      </c>
      <c r="K267" s="59">
        <f>HLOOKUP($K$1,$L$1:BN267,I267)</f>
        <v>124.81</v>
      </c>
      <c r="L267" s="215"/>
      <c r="M267" s="119">
        <v>124.81</v>
      </c>
      <c r="N267" s="119">
        <v>124.81</v>
      </c>
      <c r="O267" s="119">
        <v>124.81</v>
      </c>
      <c r="P267" s="119">
        <v>124.81</v>
      </c>
      <c r="Q267" s="119">
        <v>124.81</v>
      </c>
      <c r="R267" s="119">
        <v>124.81</v>
      </c>
      <c r="S267" s="119">
        <v>124.81</v>
      </c>
      <c r="T267" s="119">
        <v>124.81</v>
      </c>
      <c r="U267" s="119">
        <v>124.81</v>
      </c>
      <c r="V267" s="119">
        <v>124.81</v>
      </c>
      <c r="W267" s="119">
        <v>124.81</v>
      </c>
      <c r="X267" s="119">
        <v>124.81</v>
      </c>
      <c r="Y267" s="119">
        <v>124.81</v>
      </c>
      <c r="Z267" s="119">
        <v>124.81</v>
      </c>
      <c r="AA267" s="119">
        <v>124.81</v>
      </c>
      <c r="AB267" s="119">
        <v>124.81</v>
      </c>
      <c r="AC267" s="119">
        <v>124.81</v>
      </c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  <c r="BC267" s="119"/>
      <c r="BD267" s="119"/>
      <c r="BE267" s="119"/>
      <c r="BF267" s="119"/>
      <c r="BG267" s="119"/>
      <c r="BH267" s="119"/>
      <c r="BI267" s="119"/>
      <c r="BJ267" s="119"/>
      <c r="BK267" s="119"/>
      <c r="BL267" s="119"/>
      <c r="BM267" s="119"/>
      <c r="BN267" s="119"/>
      <c r="BP267" s="208">
        <f t="shared" si="48"/>
        <v>124.81</v>
      </c>
      <c r="BQ267" s="208">
        <f t="shared" si="49"/>
        <v>124.80999999999997</v>
      </c>
      <c r="BR267" s="208">
        <f t="shared" si="50"/>
        <v>124.81</v>
      </c>
      <c r="BS267" s="207" t="str">
        <f t="shared" si="42"/>
        <v>Repetidos</v>
      </c>
    </row>
    <row r="268" spans="2:71" ht="14.25" thickTop="1" thickBot="1" x14ac:dyDescent="0.25">
      <c r="B268" s="15" t="s">
        <v>36</v>
      </c>
      <c r="C268" s="16" t="s">
        <v>37</v>
      </c>
      <c r="D268" s="27"/>
      <c r="E268" s="27"/>
      <c r="F268" s="71"/>
      <c r="G268" s="71"/>
      <c r="H268" s="71"/>
      <c r="I268" s="54">
        <v>268</v>
      </c>
      <c r="J268" s="59">
        <f>HLOOKUP($J$1,$L$1:BN268,I268)</f>
        <v>1097.48</v>
      </c>
      <c r="K268" s="59">
        <f>HLOOKUP($K$1,$L$1:BN268,I268)</f>
        <v>1097.48</v>
      </c>
      <c r="L268" s="215"/>
      <c r="M268" s="119">
        <v>1097.48</v>
      </c>
      <c r="N268" s="119">
        <v>1097.48</v>
      </c>
      <c r="O268" s="119">
        <v>1097.48</v>
      </c>
      <c r="P268" s="119">
        <v>1097.48</v>
      </c>
      <c r="Q268" s="119">
        <v>1097.48</v>
      </c>
      <c r="R268" s="119">
        <v>1097.48</v>
      </c>
      <c r="S268" s="119">
        <v>1097.48</v>
      </c>
      <c r="T268" s="119">
        <v>1097.48</v>
      </c>
      <c r="U268" s="119">
        <v>1097.48</v>
      </c>
      <c r="V268" s="119">
        <v>1097.48</v>
      </c>
      <c r="W268" s="119">
        <v>1097.48</v>
      </c>
      <c r="X268" s="119">
        <v>1097.48</v>
      </c>
      <c r="Y268" s="119">
        <v>1097.48</v>
      </c>
      <c r="Z268" s="119">
        <v>1097.48</v>
      </c>
      <c r="AA268" s="119">
        <v>1097.48</v>
      </c>
      <c r="AB268" s="119">
        <v>1097.48</v>
      </c>
      <c r="AC268" s="119">
        <v>1097.48</v>
      </c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19"/>
      <c r="BE268" s="119"/>
      <c r="BF268" s="119"/>
      <c r="BG268" s="119"/>
      <c r="BH268" s="119"/>
      <c r="BI268" s="119"/>
      <c r="BJ268" s="119"/>
      <c r="BK268" s="119"/>
      <c r="BL268" s="119"/>
      <c r="BM268" s="119"/>
      <c r="BN268" s="119"/>
      <c r="BP268" s="208">
        <f t="shared" si="48"/>
        <v>1097.48</v>
      </c>
      <c r="BQ268" s="208">
        <f t="shared" si="49"/>
        <v>1097.4799999999998</v>
      </c>
      <c r="BR268" s="208">
        <f t="shared" si="50"/>
        <v>1097.48</v>
      </c>
      <c r="BS268" s="207" t="str">
        <f t="shared" si="42"/>
        <v>Repetidos</v>
      </c>
    </row>
    <row r="269" spans="2:71" ht="14.25" thickTop="1" thickBot="1" x14ac:dyDescent="0.25">
      <c r="B269" s="15" t="s">
        <v>77</v>
      </c>
      <c r="C269" s="16" t="s">
        <v>37</v>
      </c>
      <c r="D269" s="27"/>
      <c r="E269" s="27"/>
      <c r="F269" s="71"/>
      <c r="G269" s="71"/>
      <c r="H269" s="71"/>
      <c r="I269" s="54">
        <v>269</v>
      </c>
      <c r="J269" s="59">
        <f>HLOOKUP($J$1,$L$1:BN269,I269)</f>
        <v>1364.45</v>
      </c>
      <c r="K269" s="59">
        <f>HLOOKUP($K$1,$L$1:BN269,I269)</f>
        <v>1364.45</v>
      </c>
      <c r="L269" s="215"/>
      <c r="M269" s="119">
        <v>1364.45</v>
      </c>
      <c r="N269" s="119">
        <v>1364.45</v>
      </c>
      <c r="O269" s="119">
        <v>1364.45</v>
      </c>
      <c r="P269" s="119">
        <v>1364.45</v>
      </c>
      <c r="Q269" s="119">
        <v>1364.45</v>
      </c>
      <c r="R269" s="119">
        <v>1364.45</v>
      </c>
      <c r="S269" s="119">
        <v>1364.45</v>
      </c>
      <c r="T269" s="119">
        <v>1364.45</v>
      </c>
      <c r="U269" s="119">
        <v>1364.45</v>
      </c>
      <c r="V269" s="119">
        <v>1364.45</v>
      </c>
      <c r="W269" s="119">
        <v>1364.45</v>
      </c>
      <c r="X269" s="119">
        <v>1364.45</v>
      </c>
      <c r="Y269" s="119">
        <v>1364.45</v>
      </c>
      <c r="Z269" s="119">
        <v>1364.45</v>
      </c>
      <c r="AA269" s="119">
        <v>1364.45</v>
      </c>
      <c r="AB269" s="119">
        <v>1364.45</v>
      </c>
      <c r="AC269" s="119">
        <v>1364.45</v>
      </c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9"/>
      <c r="BC269" s="119"/>
      <c r="BD269" s="119"/>
      <c r="BE269" s="119"/>
      <c r="BF269" s="119"/>
      <c r="BG269" s="119"/>
      <c r="BH269" s="119"/>
      <c r="BI269" s="119"/>
      <c r="BJ269" s="119"/>
      <c r="BK269" s="119"/>
      <c r="BL269" s="119"/>
      <c r="BM269" s="119"/>
      <c r="BN269" s="119"/>
      <c r="BP269" s="208">
        <f t="shared" si="48"/>
        <v>1364.45</v>
      </c>
      <c r="BQ269" s="208">
        <f t="shared" si="49"/>
        <v>1364.4500000000003</v>
      </c>
      <c r="BR269" s="208">
        <f t="shared" si="50"/>
        <v>1364.45</v>
      </c>
      <c r="BS269" s="207" t="str">
        <f t="shared" si="42"/>
        <v>Repetidos</v>
      </c>
    </row>
    <row r="270" spans="2:71" ht="14.25" thickTop="1" thickBot="1" x14ac:dyDescent="0.25">
      <c r="B270" s="15" t="s">
        <v>38</v>
      </c>
      <c r="C270" s="16" t="s">
        <v>37</v>
      </c>
      <c r="D270" s="27"/>
      <c r="E270" s="27"/>
      <c r="F270" s="71"/>
      <c r="G270" s="71"/>
      <c r="H270" s="71"/>
      <c r="I270" s="54">
        <v>270</v>
      </c>
      <c r="J270" s="59">
        <f>HLOOKUP($J$1,$L$1:BN270,I270)</f>
        <v>1829.91</v>
      </c>
      <c r="K270" s="59">
        <f>HLOOKUP($K$1,$L$1:BN270,I270)</f>
        <v>1829.91</v>
      </c>
      <c r="L270" s="215"/>
      <c r="M270" s="119">
        <v>1829.91</v>
      </c>
      <c r="N270" s="119">
        <v>1829.91</v>
      </c>
      <c r="O270" s="119">
        <v>1829.91</v>
      </c>
      <c r="P270" s="119">
        <v>1829.91</v>
      </c>
      <c r="Q270" s="119">
        <v>1829.91</v>
      </c>
      <c r="R270" s="119">
        <v>1829.91</v>
      </c>
      <c r="S270" s="119">
        <v>1829.91</v>
      </c>
      <c r="T270" s="119">
        <v>1829.91</v>
      </c>
      <c r="U270" s="119">
        <v>1829.91</v>
      </c>
      <c r="V270" s="119">
        <v>1829.91</v>
      </c>
      <c r="W270" s="119">
        <v>1829.91</v>
      </c>
      <c r="X270" s="119">
        <v>1829.91</v>
      </c>
      <c r="Y270" s="119">
        <v>1829.91</v>
      </c>
      <c r="Z270" s="119">
        <v>1829.91</v>
      </c>
      <c r="AA270" s="119">
        <v>1829.91</v>
      </c>
      <c r="AB270" s="119">
        <v>1829.91</v>
      </c>
      <c r="AC270" s="119">
        <v>1829.91</v>
      </c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BL270" s="119"/>
      <c r="BM270" s="119"/>
      <c r="BN270" s="119"/>
      <c r="BP270" s="208">
        <f t="shared" si="48"/>
        <v>1829.91</v>
      </c>
      <c r="BQ270" s="208">
        <f t="shared" si="49"/>
        <v>1829.91</v>
      </c>
      <c r="BR270" s="208">
        <f t="shared" si="50"/>
        <v>1829.91</v>
      </c>
      <c r="BS270" s="207" t="str">
        <f t="shared" si="42"/>
        <v>Repetidos</v>
      </c>
    </row>
    <row r="271" spans="2:71" ht="14.25" thickTop="1" thickBot="1" x14ac:dyDescent="0.25">
      <c r="B271" s="15" t="s">
        <v>78</v>
      </c>
      <c r="C271" s="16" t="s">
        <v>37</v>
      </c>
      <c r="D271" s="27"/>
      <c r="E271" s="27"/>
      <c r="F271" s="71"/>
      <c r="G271" s="71"/>
      <c r="H271" s="71"/>
      <c r="I271" s="54">
        <v>271</v>
      </c>
      <c r="J271" s="59">
        <f>HLOOKUP($J$1,$L$1:BN271,I271)</f>
        <v>1562.44</v>
      </c>
      <c r="K271" s="59">
        <f>HLOOKUP($K$1,$L$1:BN271,I271)</f>
        <v>1562.44</v>
      </c>
      <c r="L271" s="215"/>
      <c r="M271" s="119">
        <v>1562.44</v>
      </c>
      <c r="N271" s="119">
        <v>1562.44</v>
      </c>
      <c r="O271" s="119">
        <v>1562.44</v>
      </c>
      <c r="P271" s="119">
        <v>1562.44</v>
      </c>
      <c r="Q271" s="119">
        <v>1562.44</v>
      </c>
      <c r="R271" s="119">
        <v>1562.44</v>
      </c>
      <c r="S271" s="119">
        <v>1562.44</v>
      </c>
      <c r="T271" s="119">
        <v>1562.44</v>
      </c>
      <c r="U271" s="119">
        <v>1562.44</v>
      </c>
      <c r="V271" s="119">
        <v>1562.44</v>
      </c>
      <c r="W271" s="119">
        <v>1562.44</v>
      </c>
      <c r="X271" s="119">
        <v>1562.44</v>
      </c>
      <c r="Y271" s="119">
        <v>1562.44</v>
      </c>
      <c r="Z271" s="119">
        <v>1562.44</v>
      </c>
      <c r="AA271" s="119">
        <v>1562.44</v>
      </c>
      <c r="AB271" s="119">
        <v>1562.44</v>
      </c>
      <c r="AC271" s="119">
        <v>1562.44</v>
      </c>
      <c r="AD271" s="119"/>
      <c r="AE271" s="119"/>
      <c r="AF271" s="119"/>
      <c r="AG271" s="119"/>
      <c r="AH271" s="119"/>
      <c r="AI271" s="119"/>
      <c r="AJ271" s="119"/>
      <c r="AK271" s="119"/>
      <c r="AL271" s="119"/>
      <c r="AM271" s="119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9"/>
      <c r="AY271" s="119"/>
      <c r="AZ271" s="119"/>
      <c r="BA271" s="119"/>
      <c r="BB271" s="119"/>
      <c r="BC271" s="119"/>
      <c r="BD271" s="119"/>
      <c r="BE271" s="119"/>
      <c r="BF271" s="119"/>
      <c r="BG271" s="119"/>
      <c r="BH271" s="119"/>
      <c r="BI271" s="119"/>
      <c r="BJ271" s="119"/>
      <c r="BK271" s="119"/>
      <c r="BL271" s="119"/>
      <c r="BM271" s="119"/>
      <c r="BN271" s="119"/>
      <c r="BP271" s="208">
        <f t="shared" si="48"/>
        <v>1562.44</v>
      </c>
      <c r="BQ271" s="208">
        <f t="shared" si="49"/>
        <v>1562.4399999999998</v>
      </c>
      <c r="BR271" s="208">
        <f t="shared" si="50"/>
        <v>1562.44</v>
      </c>
      <c r="BS271" s="207" t="str">
        <f t="shared" si="42"/>
        <v>Repetidos</v>
      </c>
    </row>
    <row r="272" spans="2:71" ht="14.25" thickTop="1" thickBot="1" x14ac:dyDescent="0.25">
      <c r="B272" s="15" t="s">
        <v>88</v>
      </c>
      <c r="C272" s="16" t="s">
        <v>37</v>
      </c>
      <c r="D272" s="27"/>
      <c r="E272" s="27"/>
      <c r="F272" s="71"/>
      <c r="G272" s="71"/>
      <c r="H272" s="71"/>
      <c r="I272" s="54">
        <v>272</v>
      </c>
      <c r="J272" s="59">
        <f>HLOOKUP($J$1,$L$1:BN272,I272)</f>
        <v>1270</v>
      </c>
      <c r="K272" s="59">
        <f>HLOOKUP($K$1,$L$1:BN272,I272)</f>
        <v>1270</v>
      </c>
      <c r="L272" s="215"/>
      <c r="M272" s="119">
        <v>1270</v>
      </c>
      <c r="N272" s="119">
        <v>1270</v>
      </c>
      <c r="O272" s="119">
        <v>1270</v>
      </c>
      <c r="P272" s="119">
        <v>1270</v>
      </c>
      <c r="Q272" s="119">
        <v>1270</v>
      </c>
      <c r="R272" s="119">
        <v>1270</v>
      </c>
      <c r="S272" s="119">
        <v>1270</v>
      </c>
      <c r="T272" s="119">
        <v>1270</v>
      </c>
      <c r="U272" s="119">
        <v>1270</v>
      </c>
      <c r="V272" s="119">
        <v>1270</v>
      </c>
      <c r="W272" s="119">
        <v>1270</v>
      </c>
      <c r="X272" s="119">
        <v>1270</v>
      </c>
      <c r="Y272" s="119">
        <v>1270</v>
      </c>
      <c r="Z272" s="119">
        <v>1270</v>
      </c>
      <c r="AA272" s="119">
        <v>1270</v>
      </c>
      <c r="AB272" s="119">
        <v>1270</v>
      </c>
      <c r="AC272" s="119">
        <v>1270</v>
      </c>
      <c r="AD272" s="119"/>
      <c r="AE272" s="119"/>
      <c r="AF272" s="119"/>
      <c r="AG272" s="119"/>
      <c r="AH272" s="119"/>
      <c r="AI272" s="119"/>
      <c r="AJ272" s="119"/>
      <c r="AK272" s="119"/>
      <c r="AL272" s="119"/>
      <c r="AM272" s="119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9"/>
      <c r="AY272" s="119"/>
      <c r="AZ272" s="119"/>
      <c r="BA272" s="119"/>
      <c r="BB272" s="119"/>
      <c r="BC272" s="119"/>
      <c r="BD272" s="119"/>
      <c r="BE272" s="119"/>
      <c r="BF272" s="119"/>
      <c r="BG272" s="119"/>
      <c r="BH272" s="119"/>
      <c r="BI272" s="119"/>
      <c r="BJ272" s="119"/>
      <c r="BK272" s="119"/>
      <c r="BL272" s="119"/>
      <c r="BM272" s="119"/>
      <c r="BN272" s="119"/>
      <c r="BP272" s="208">
        <f t="shared" si="48"/>
        <v>1270</v>
      </c>
      <c r="BQ272" s="208">
        <f t="shared" si="49"/>
        <v>1270</v>
      </c>
      <c r="BR272" s="208">
        <f t="shared" si="50"/>
        <v>1270</v>
      </c>
      <c r="BS272" s="207" t="str">
        <f t="shared" si="42"/>
        <v>Repetidos</v>
      </c>
    </row>
    <row r="273" spans="1:71" ht="14.25" thickTop="1" thickBot="1" x14ac:dyDescent="0.25">
      <c r="B273" s="15" t="s">
        <v>89</v>
      </c>
      <c r="C273" s="16" t="s">
        <v>37</v>
      </c>
      <c r="D273" s="27"/>
      <c r="E273" s="27"/>
      <c r="F273" s="71"/>
      <c r="G273" s="71"/>
      <c r="H273" s="71"/>
      <c r="I273" s="54">
        <v>273</v>
      </c>
      <c r="J273" s="59">
        <f>HLOOKUP($J$1,$L$1:BN273,I273)</f>
        <v>1822.12</v>
      </c>
      <c r="K273" s="59">
        <f>HLOOKUP($K$1,$L$1:BN273,I273)</f>
        <v>1822.12</v>
      </c>
      <c r="L273" s="215"/>
      <c r="M273" s="119">
        <v>1822.12</v>
      </c>
      <c r="N273" s="119">
        <v>1822.12</v>
      </c>
      <c r="O273" s="119">
        <v>1822.12</v>
      </c>
      <c r="P273" s="119">
        <v>1822.12</v>
      </c>
      <c r="Q273" s="119">
        <v>1822.12</v>
      </c>
      <c r="R273" s="119">
        <v>1822.12</v>
      </c>
      <c r="S273" s="119">
        <v>1822.12</v>
      </c>
      <c r="T273" s="119">
        <v>1822.12</v>
      </c>
      <c r="U273" s="119">
        <v>1822.12</v>
      </c>
      <c r="V273" s="119">
        <v>1822.12</v>
      </c>
      <c r="W273" s="119">
        <v>1822.12</v>
      </c>
      <c r="X273" s="119">
        <v>1822.12</v>
      </c>
      <c r="Y273" s="119">
        <v>1822.12</v>
      </c>
      <c r="Z273" s="119">
        <v>1822.12</v>
      </c>
      <c r="AA273" s="119">
        <v>1822.12</v>
      </c>
      <c r="AB273" s="119">
        <v>1822.12</v>
      </c>
      <c r="AC273" s="119">
        <v>1822.12</v>
      </c>
      <c r="AD273" s="119"/>
      <c r="AE273" s="119"/>
      <c r="AF273" s="119"/>
      <c r="AG273" s="119"/>
      <c r="AH273" s="119"/>
      <c r="AI273" s="119"/>
      <c r="AJ273" s="119"/>
      <c r="AK273" s="119"/>
      <c r="AL273" s="119"/>
      <c r="AM273" s="119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9"/>
      <c r="AY273" s="119"/>
      <c r="AZ273" s="119"/>
      <c r="BA273" s="119"/>
      <c r="BB273" s="119"/>
      <c r="BC273" s="119"/>
      <c r="BD273" s="119"/>
      <c r="BE273" s="119"/>
      <c r="BF273" s="119"/>
      <c r="BG273" s="119"/>
      <c r="BH273" s="119"/>
      <c r="BI273" s="119"/>
      <c r="BJ273" s="119"/>
      <c r="BK273" s="119"/>
      <c r="BL273" s="119"/>
      <c r="BM273" s="119"/>
      <c r="BN273" s="119"/>
      <c r="BP273" s="208">
        <f t="shared" si="48"/>
        <v>1822.12</v>
      </c>
      <c r="BQ273" s="208">
        <f t="shared" si="49"/>
        <v>1822.1199999999992</v>
      </c>
      <c r="BR273" s="208">
        <f t="shared" si="50"/>
        <v>1822.12</v>
      </c>
      <c r="BS273" s="207" t="str">
        <f t="shared" si="42"/>
        <v>Repetidos</v>
      </c>
    </row>
    <row r="274" spans="1:71" ht="14.25" thickTop="1" thickBot="1" x14ac:dyDescent="0.25">
      <c r="B274" s="15" t="s">
        <v>39</v>
      </c>
      <c r="C274" s="16" t="s">
        <v>22</v>
      </c>
      <c r="D274" s="27"/>
      <c r="E274" s="27"/>
      <c r="F274" s="71"/>
      <c r="G274" s="71"/>
      <c r="H274" s="71"/>
      <c r="I274" s="54">
        <v>274</v>
      </c>
      <c r="J274" s="59">
        <f>HLOOKUP($J$1,$L$1:BN274,I274)</f>
        <v>55.39</v>
      </c>
      <c r="K274" s="59">
        <f>HLOOKUP($K$1,$L$1:BN274,I274)</f>
        <v>55.39</v>
      </c>
      <c r="L274" s="215"/>
      <c r="M274" s="119">
        <v>55.39</v>
      </c>
      <c r="N274" s="119">
        <v>55.39</v>
      </c>
      <c r="O274" s="119">
        <v>55.39</v>
      </c>
      <c r="P274" s="119">
        <v>55.39</v>
      </c>
      <c r="Q274" s="119">
        <v>55.39</v>
      </c>
      <c r="R274" s="119">
        <v>55.39</v>
      </c>
      <c r="S274" s="119">
        <v>55.39</v>
      </c>
      <c r="T274" s="119">
        <v>55.39</v>
      </c>
      <c r="U274" s="119">
        <v>55.39</v>
      </c>
      <c r="V274" s="119">
        <v>55.39</v>
      </c>
      <c r="W274" s="119">
        <v>55.39</v>
      </c>
      <c r="X274" s="119">
        <v>55.39</v>
      </c>
      <c r="Y274" s="119">
        <v>55.39</v>
      </c>
      <c r="Z274" s="119">
        <v>55.39</v>
      </c>
      <c r="AA274" s="119">
        <v>55.39</v>
      </c>
      <c r="AB274" s="119">
        <v>55.39</v>
      </c>
      <c r="AC274" s="119">
        <v>55.39</v>
      </c>
      <c r="AD274" s="119"/>
      <c r="AE274" s="119"/>
      <c r="AF274" s="119"/>
      <c r="AG274" s="119"/>
      <c r="AH274" s="119"/>
      <c r="AI274" s="119"/>
      <c r="AJ274" s="119"/>
      <c r="AK274" s="119"/>
      <c r="AL274" s="119"/>
      <c r="AM274" s="119"/>
      <c r="AN274" s="119"/>
      <c r="AO274" s="119"/>
      <c r="AP274" s="119"/>
      <c r="AQ274" s="119"/>
      <c r="AR274" s="119"/>
      <c r="AS274" s="119"/>
      <c r="AT274" s="119"/>
      <c r="AU274" s="119"/>
      <c r="AV274" s="119"/>
      <c r="AW274" s="119"/>
      <c r="AX274" s="119"/>
      <c r="AY274" s="119"/>
      <c r="AZ274" s="119"/>
      <c r="BA274" s="119"/>
      <c r="BB274" s="119"/>
      <c r="BC274" s="119"/>
      <c r="BD274" s="119"/>
      <c r="BE274" s="119"/>
      <c r="BF274" s="119"/>
      <c r="BG274" s="119"/>
      <c r="BH274" s="119"/>
      <c r="BI274" s="119"/>
      <c r="BJ274" s="119"/>
      <c r="BK274" s="119"/>
      <c r="BL274" s="119"/>
      <c r="BM274" s="119"/>
      <c r="BN274" s="119"/>
      <c r="BP274" s="208">
        <f t="shared" si="48"/>
        <v>55.39</v>
      </c>
      <c r="BQ274" s="208">
        <f t="shared" si="49"/>
        <v>55.389999999999993</v>
      </c>
      <c r="BR274" s="208">
        <f t="shared" si="50"/>
        <v>55.39</v>
      </c>
      <c r="BS274" s="207" t="str">
        <f t="shared" si="42"/>
        <v>Repetidos</v>
      </c>
    </row>
    <row r="275" spans="1:71" ht="14.25" thickTop="1" thickBot="1" x14ac:dyDescent="0.25">
      <c r="B275" s="15" t="s">
        <v>40</v>
      </c>
      <c r="C275" s="16" t="s">
        <v>22</v>
      </c>
      <c r="D275" s="27"/>
      <c r="E275" s="27"/>
      <c r="F275" s="71"/>
      <c r="G275" s="71"/>
      <c r="H275" s="71"/>
      <c r="I275" s="54">
        <v>275</v>
      </c>
      <c r="J275" s="59">
        <f>HLOOKUP($J$1,$L$1:BN275,I275)</f>
        <v>57.86</v>
      </c>
      <c r="K275" s="59">
        <f>HLOOKUP($K$1,$L$1:BN275,I275)</f>
        <v>57.86</v>
      </c>
      <c r="L275" s="215"/>
      <c r="M275" s="119">
        <v>57.86</v>
      </c>
      <c r="N275" s="119">
        <v>57.86</v>
      </c>
      <c r="O275" s="119">
        <v>57.86</v>
      </c>
      <c r="P275" s="119">
        <v>57.86</v>
      </c>
      <c r="Q275" s="119">
        <v>57.86</v>
      </c>
      <c r="R275" s="119">
        <v>57.86</v>
      </c>
      <c r="S275" s="119">
        <v>57.86</v>
      </c>
      <c r="T275" s="119">
        <v>57.86</v>
      </c>
      <c r="U275" s="119">
        <v>57.86</v>
      </c>
      <c r="V275" s="119">
        <v>57.86</v>
      </c>
      <c r="W275" s="119">
        <v>57.86</v>
      </c>
      <c r="X275" s="119">
        <v>57.86</v>
      </c>
      <c r="Y275" s="119">
        <v>57.86</v>
      </c>
      <c r="Z275" s="119">
        <v>57.86</v>
      </c>
      <c r="AA275" s="119">
        <v>57.86</v>
      </c>
      <c r="AB275" s="119">
        <v>57.86</v>
      </c>
      <c r="AC275" s="119">
        <v>57.86</v>
      </c>
      <c r="AD275" s="119"/>
      <c r="AE275" s="119"/>
      <c r="AF275" s="119"/>
      <c r="AG275" s="119"/>
      <c r="AH275" s="119"/>
      <c r="AI275" s="119"/>
      <c r="AJ275" s="119"/>
      <c r="AK275" s="119"/>
      <c r="AL275" s="119"/>
      <c r="AM275" s="119"/>
      <c r="AN275" s="119"/>
      <c r="AO275" s="119"/>
      <c r="AP275" s="119"/>
      <c r="AQ275" s="119"/>
      <c r="AR275" s="119"/>
      <c r="AS275" s="119"/>
      <c r="AT275" s="119"/>
      <c r="AU275" s="119"/>
      <c r="AV275" s="119"/>
      <c r="AW275" s="119"/>
      <c r="AX275" s="119"/>
      <c r="AY275" s="119"/>
      <c r="AZ275" s="119"/>
      <c r="BA275" s="119"/>
      <c r="BB275" s="119"/>
      <c r="BC275" s="119"/>
      <c r="BD275" s="119"/>
      <c r="BE275" s="119"/>
      <c r="BF275" s="119"/>
      <c r="BG275" s="119"/>
      <c r="BH275" s="119"/>
      <c r="BI275" s="119"/>
      <c r="BJ275" s="119"/>
      <c r="BK275" s="119"/>
      <c r="BL275" s="119"/>
      <c r="BM275" s="119"/>
      <c r="BN275" s="119"/>
      <c r="BP275" s="208">
        <f t="shared" si="48"/>
        <v>57.86</v>
      </c>
      <c r="BQ275" s="208">
        <f t="shared" si="49"/>
        <v>57.860000000000007</v>
      </c>
      <c r="BR275" s="208">
        <f t="shared" si="50"/>
        <v>57.86</v>
      </c>
      <c r="BS275" s="207" t="str">
        <f t="shared" si="42"/>
        <v>Repetidos</v>
      </c>
    </row>
    <row r="276" spans="1:71" ht="14.25" thickTop="1" thickBot="1" x14ac:dyDescent="0.25">
      <c r="B276" s="15" t="s">
        <v>41</v>
      </c>
      <c r="C276" s="16" t="s">
        <v>42</v>
      </c>
      <c r="D276" s="27"/>
      <c r="E276" s="27"/>
      <c r="F276" s="71"/>
      <c r="G276" s="71"/>
      <c r="H276" s="71"/>
      <c r="I276" s="54">
        <v>276</v>
      </c>
      <c r="J276" s="59">
        <f>HLOOKUP($J$1,$L$1:BN276,I276)</f>
        <v>8.4499999999999993</v>
      </c>
      <c r="K276" s="59">
        <f>HLOOKUP($K$1,$L$1:BN276,I276)</f>
        <v>8.4499999999999993</v>
      </c>
      <c r="L276" s="215"/>
      <c r="M276" s="119">
        <v>8.4499999999999993</v>
      </c>
      <c r="N276" s="119">
        <v>8.4499999999999993</v>
      </c>
      <c r="O276" s="119">
        <v>8.4499999999999993</v>
      </c>
      <c r="P276" s="119">
        <v>8.4499999999999993</v>
      </c>
      <c r="Q276" s="119">
        <v>8.4499999999999993</v>
      </c>
      <c r="R276" s="119">
        <v>8.4499999999999993</v>
      </c>
      <c r="S276" s="119">
        <v>8.4499999999999993</v>
      </c>
      <c r="T276" s="119">
        <v>8.4499999999999993</v>
      </c>
      <c r="U276" s="119">
        <v>8.4499999999999993</v>
      </c>
      <c r="V276" s="119">
        <v>8.4499999999999993</v>
      </c>
      <c r="W276" s="119">
        <v>8.4499999999999993</v>
      </c>
      <c r="X276" s="119">
        <v>8.4499999999999993</v>
      </c>
      <c r="Y276" s="119">
        <v>8.4499999999999993</v>
      </c>
      <c r="Z276" s="119">
        <v>8.4499999999999993</v>
      </c>
      <c r="AA276" s="119">
        <v>8.4499999999999993</v>
      </c>
      <c r="AB276" s="119">
        <v>8.4499999999999993</v>
      </c>
      <c r="AC276" s="119">
        <v>8.4499999999999993</v>
      </c>
      <c r="AD276" s="119"/>
      <c r="AE276" s="119"/>
      <c r="AF276" s="119"/>
      <c r="AG276" s="119"/>
      <c r="AH276" s="119"/>
      <c r="AI276" s="119"/>
      <c r="AJ276" s="119"/>
      <c r="AK276" s="119"/>
      <c r="AL276" s="119"/>
      <c r="AM276" s="119"/>
      <c r="AN276" s="119"/>
      <c r="AO276" s="119"/>
      <c r="AP276" s="119"/>
      <c r="AQ276" s="119"/>
      <c r="AR276" s="119"/>
      <c r="AS276" s="119"/>
      <c r="AT276" s="119"/>
      <c r="AU276" s="119"/>
      <c r="AV276" s="119"/>
      <c r="AW276" s="119"/>
      <c r="AX276" s="119"/>
      <c r="AY276" s="119"/>
      <c r="AZ276" s="119"/>
      <c r="BA276" s="119"/>
      <c r="BB276" s="119"/>
      <c r="BC276" s="119"/>
      <c r="BD276" s="119"/>
      <c r="BE276" s="119"/>
      <c r="BF276" s="119"/>
      <c r="BG276" s="119"/>
      <c r="BH276" s="119"/>
      <c r="BI276" s="119"/>
      <c r="BJ276" s="119"/>
      <c r="BK276" s="119"/>
      <c r="BL276" s="119"/>
      <c r="BM276" s="119"/>
      <c r="BN276" s="119"/>
      <c r="BP276" s="208">
        <f t="shared" si="48"/>
        <v>8.4499999999999993</v>
      </c>
      <c r="BQ276" s="208">
        <f t="shared" si="49"/>
        <v>8.4500000000000011</v>
      </c>
      <c r="BR276" s="208">
        <f t="shared" si="50"/>
        <v>8.4499999999999993</v>
      </c>
      <c r="BS276" s="217" t="str">
        <f t="shared" si="42"/>
        <v>Repetidos</v>
      </c>
    </row>
    <row r="277" spans="1:71" ht="14.25" thickTop="1" thickBot="1" x14ac:dyDescent="0.25">
      <c r="A277" s="216" t="s">
        <v>60</v>
      </c>
      <c r="B277" s="20" t="s">
        <v>47</v>
      </c>
      <c r="C277" s="6"/>
      <c r="D277" s="56"/>
      <c r="E277" s="58"/>
      <c r="F277" s="69"/>
      <c r="G277" s="69"/>
      <c r="H277" s="69"/>
      <c r="I277" s="69"/>
      <c r="J277" s="69"/>
      <c r="K277" s="69"/>
      <c r="L277" s="44"/>
      <c r="M277" s="227" t="s">
        <v>115</v>
      </c>
      <c r="N277" s="127" t="str">
        <f>IF(SUM(M278:N285)=0,"",IF(AND(M278=N278,M258=N258,M280=N280,M281=N281,M282=N282,M283=N283,M284=N284,M285=N285),"Repetido",""))</f>
        <v/>
      </c>
      <c r="O277" s="127" t="str">
        <f>IF(SUM(N278:O285)=0,"",IF(AND(N278=O278,N258=O279,N280=O280,N281=O281,N282=O282,N283=O283,N284=O284,N285=O285),"Repetido",""))</f>
        <v>Repetido</v>
      </c>
      <c r="P277" s="127" t="str">
        <f t="shared" ref="P277:BL277" si="52">IF(SUM(O278:P285)=0,"",IF(AND(O278=P278,O279=P279,O280=P280,O281=P281,O282=P282,O283=P283,O284=P284,O285=P285),"Repetido",""))</f>
        <v/>
      </c>
      <c r="Q277" s="127" t="str">
        <f t="shared" si="52"/>
        <v/>
      </c>
      <c r="R277" s="127" t="str">
        <f t="shared" si="52"/>
        <v/>
      </c>
      <c r="S277" s="127" t="str">
        <f t="shared" si="52"/>
        <v>Repetido</v>
      </c>
      <c r="T277" s="127" t="str">
        <f t="shared" si="52"/>
        <v/>
      </c>
      <c r="U277" s="127" t="str">
        <f t="shared" si="52"/>
        <v/>
      </c>
      <c r="V277" s="127" t="str">
        <f t="shared" si="52"/>
        <v>Repetido</v>
      </c>
      <c r="W277" s="127" t="str">
        <f t="shared" si="52"/>
        <v/>
      </c>
      <c r="X277" s="127" t="str">
        <f t="shared" si="52"/>
        <v/>
      </c>
      <c r="Y277" s="127" t="str">
        <f t="shared" si="52"/>
        <v/>
      </c>
      <c r="Z277" s="127" t="str">
        <f t="shared" si="52"/>
        <v>Repetido</v>
      </c>
      <c r="AA277" s="127" t="str">
        <f t="shared" si="52"/>
        <v/>
      </c>
      <c r="AB277" s="127" t="str">
        <f t="shared" si="52"/>
        <v/>
      </c>
      <c r="AC277" s="127" t="str">
        <f t="shared" si="52"/>
        <v/>
      </c>
      <c r="AD277" s="127" t="str">
        <f t="shared" si="52"/>
        <v/>
      </c>
      <c r="AE277" s="127" t="str">
        <f t="shared" si="52"/>
        <v/>
      </c>
      <c r="AF277" s="127" t="str">
        <f t="shared" si="52"/>
        <v/>
      </c>
      <c r="AG277" s="127" t="str">
        <f t="shared" si="52"/>
        <v/>
      </c>
      <c r="AH277" s="127" t="str">
        <f t="shared" si="52"/>
        <v/>
      </c>
      <c r="AI277" s="127" t="str">
        <f t="shared" si="52"/>
        <v/>
      </c>
      <c r="AJ277" s="127" t="str">
        <f t="shared" si="52"/>
        <v/>
      </c>
      <c r="AK277" s="127" t="str">
        <f t="shared" si="52"/>
        <v/>
      </c>
      <c r="AL277" s="127" t="str">
        <f t="shared" si="52"/>
        <v/>
      </c>
      <c r="AM277" s="127" t="str">
        <f t="shared" si="52"/>
        <v/>
      </c>
      <c r="AN277" s="127" t="str">
        <f t="shared" si="52"/>
        <v/>
      </c>
      <c r="AO277" s="127" t="str">
        <f t="shared" si="52"/>
        <v/>
      </c>
      <c r="AP277" s="127" t="str">
        <f t="shared" si="52"/>
        <v/>
      </c>
      <c r="AQ277" s="127" t="str">
        <f t="shared" si="52"/>
        <v/>
      </c>
      <c r="AR277" s="127" t="str">
        <f t="shared" si="52"/>
        <v/>
      </c>
      <c r="AS277" s="127" t="str">
        <f t="shared" si="52"/>
        <v/>
      </c>
      <c r="AT277" s="127" t="str">
        <f t="shared" si="52"/>
        <v/>
      </c>
      <c r="AU277" s="127" t="str">
        <f t="shared" si="52"/>
        <v/>
      </c>
      <c r="AV277" s="127" t="str">
        <f t="shared" si="52"/>
        <v/>
      </c>
      <c r="AW277" s="127" t="str">
        <f t="shared" si="52"/>
        <v/>
      </c>
      <c r="AX277" s="127" t="str">
        <f t="shared" si="52"/>
        <v/>
      </c>
      <c r="AY277" s="127" t="str">
        <f t="shared" si="52"/>
        <v/>
      </c>
      <c r="AZ277" s="127" t="str">
        <f t="shared" si="52"/>
        <v/>
      </c>
      <c r="BA277" s="127" t="str">
        <f t="shared" si="52"/>
        <v/>
      </c>
      <c r="BB277" s="127" t="str">
        <f t="shared" si="52"/>
        <v/>
      </c>
      <c r="BC277" s="127" t="str">
        <f t="shared" si="52"/>
        <v/>
      </c>
      <c r="BD277" s="127" t="str">
        <f t="shared" si="52"/>
        <v/>
      </c>
      <c r="BE277" s="127" t="str">
        <f t="shared" si="52"/>
        <v/>
      </c>
      <c r="BF277" s="127" t="str">
        <f t="shared" si="52"/>
        <v/>
      </c>
      <c r="BG277" s="127" t="str">
        <f t="shared" si="52"/>
        <v/>
      </c>
      <c r="BH277" s="127" t="str">
        <f t="shared" si="52"/>
        <v/>
      </c>
      <c r="BI277" s="127" t="str">
        <f t="shared" si="52"/>
        <v/>
      </c>
      <c r="BJ277" s="127" t="str">
        <f t="shared" si="52"/>
        <v/>
      </c>
      <c r="BK277" s="127" t="str">
        <f t="shared" si="52"/>
        <v/>
      </c>
      <c r="BL277" s="127" t="str">
        <f t="shared" si="52"/>
        <v/>
      </c>
      <c r="BM277" s="127" t="str">
        <f>IF(SUM(BL278:BM285)=0,"",IF(AND(BL278=BM278,BL279=BM279,BL280=BM280,BL281=BM281,BL282=BM282,BL283=BM283,BL284=BM284,BL285=BM285),"Repetido",""))</f>
        <v/>
      </c>
      <c r="BN277" s="127" t="str">
        <f>IF(SUM(BM278:BN285)=0,"",IF(AND(BM278=BN278,BM279=BN279,BM280=BN280,BM281=BN281,BM282=BN282,BM283=BN283,BM284=BN284,BM285=BN285),"Repetido",""))</f>
        <v/>
      </c>
      <c r="BP277" s="211"/>
      <c r="BQ277" s="211"/>
      <c r="BR277" s="211"/>
    </row>
    <row r="278" spans="1:71" ht="14.25" thickTop="1" thickBot="1" x14ac:dyDescent="0.25">
      <c r="B278" s="9" t="s">
        <v>21</v>
      </c>
      <c r="C278" s="10" t="s">
        <v>22</v>
      </c>
      <c r="D278" s="30"/>
      <c r="E278" s="30"/>
      <c r="F278" s="70"/>
      <c r="G278" s="70"/>
      <c r="H278" s="70"/>
      <c r="I278" s="54">
        <v>278</v>
      </c>
      <c r="J278" s="59" t="str">
        <f>HLOOKUP($J$1,$L$1:BN278,I278)</f>
        <v>xxx</v>
      </c>
      <c r="K278" s="59" t="str">
        <f>HLOOKUP($K$1,$L$1:BN278,I278)</f>
        <v>xxx</v>
      </c>
      <c r="L278" s="38"/>
      <c r="M278" s="118" t="s">
        <v>71</v>
      </c>
      <c r="N278" s="118" t="s">
        <v>71</v>
      </c>
      <c r="O278" s="118" t="s">
        <v>71</v>
      </c>
      <c r="P278" s="118" t="s">
        <v>71</v>
      </c>
      <c r="Q278" s="118" t="s">
        <v>71</v>
      </c>
      <c r="R278" s="118" t="s">
        <v>71</v>
      </c>
      <c r="S278" s="118" t="s">
        <v>71</v>
      </c>
      <c r="T278" s="118" t="s">
        <v>71</v>
      </c>
      <c r="U278" s="118" t="s">
        <v>71</v>
      </c>
      <c r="V278" s="118" t="s">
        <v>71</v>
      </c>
      <c r="W278" s="150" t="s">
        <v>71</v>
      </c>
      <c r="X278" s="150" t="s">
        <v>71</v>
      </c>
      <c r="Y278" s="150" t="s">
        <v>71</v>
      </c>
      <c r="Z278" s="150" t="s">
        <v>71</v>
      </c>
      <c r="AA278" s="150" t="s">
        <v>71</v>
      </c>
      <c r="AB278" s="159" t="s">
        <v>71</v>
      </c>
      <c r="AC278" s="118" t="s">
        <v>71</v>
      </c>
      <c r="AD278" s="118" t="s">
        <v>71</v>
      </c>
      <c r="AE278" s="118" t="s">
        <v>71</v>
      </c>
      <c r="AF278" s="118" t="s">
        <v>71</v>
      </c>
      <c r="AG278" s="118" t="s">
        <v>71</v>
      </c>
      <c r="AH278" s="118" t="s">
        <v>71</v>
      </c>
      <c r="AI278" s="118" t="s">
        <v>71</v>
      </c>
      <c r="AJ278" s="118" t="s">
        <v>71</v>
      </c>
      <c r="AK278" s="118" t="s">
        <v>71</v>
      </c>
      <c r="AL278" s="118" t="s">
        <v>71</v>
      </c>
      <c r="AM278" s="118" t="s">
        <v>71</v>
      </c>
      <c r="AN278" s="118" t="s">
        <v>71</v>
      </c>
      <c r="AO278" s="118" t="s">
        <v>71</v>
      </c>
      <c r="AP278" s="118" t="s">
        <v>71</v>
      </c>
      <c r="AQ278" s="118" t="s">
        <v>71</v>
      </c>
      <c r="AR278" s="118" t="s">
        <v>71</v>
      </c>
      <c r="AS278" s="118" t="s">
        <v>71</v>
      </c>
      <c r="AT278" s="118" t="s">
        <v>71</v>
      </c>
      <c r="AU278" s="118" t="s">
        <v>71</v>
      </c>
      <c r="AV278" s="118" t="s">
        <v>71</v>
      </c>
      <c r="AW278" s="118" t="s">
        <v>71</v>
      </c>
      <c r="AX278" s="118" t="s">
        <v>71</v>
      </c>
      <c r="AY278" s="118" t="s">
        <v>71</v>
      </c>
      <c r="AZ278" s="118" t="s">
        <v>71</v>
      </c>
      <c r="BA278" s="118" t="s">
        <v>71</v>
      </c>
      <c r="BB278" s="118" t="s">
        <v>71</v>
      </c>
      <c r="BC278" s="118" t="s">
        <v>71</v>
      </c>
      <c r="BD278" s="118" t="s">
        <v>71</v>
      </c>
      <c r="BE278" s="118" t="s">
        <v>71</v>
      </c>
      <c r="BF278" s="118" t="s">
        <v>71</v>
      </c>
      <c r="BG278" s="118" t="s">
        <v>71</v>
      </c>
      <c r="BH278" s="118" t="s">
        <v>71</v>
      </c>
      <c r="BI278" s="118" t="s">
        <v>71</v>
      </c>
      <c r="BJ278" s="118" t="s">
        <v>71</v>
      </c>
      <c r="BK278" s="118" t="s">
        <v>71</v>
      </c>
      <c r="BL278" s="118" t="s">
        <v>71</v>
      </c>
      <c r="BM278" s="118" t="s">
        <v>71</v>
      </c>
      <c r="BN278" s="118" t="s">
        <v>71</v>
      </c>
      <c r="BP278" s="213" t="str">
        <f t="shared" si="39"/>
        <v>xxx</v>
      </c>
      <c r="BQ278" s="213" t="str">
        <f t="shared" si="40"/>
        <v>xxx</v>
      </c>
      <c r="BR278" s="213" t="str">
        <f t="shared" si="41"/>
        <v>xxx</v>
      </c>
      <c r="BS278" s="207" t="str">
        <f t="shared" si="42"/>
        <v/>
      </c>
    </row>
    <row r="279" spans="1:71" ht="14.25" thickTop="1" thickBot="1" x14ac:dyDescent="0.25">
      <c r="B279" s="9" t="s">
        <v>23</v>
      </c>
      <c r="C279" s="10" t="s">
        <v>24</v>
      </c>
      <c r="D279" s="24"/>
      <c r="E279" s="24"/>
      <c r="F279" s="37"/>
      <c r="G279" s="37"/>
      <c r="H279" s="37"/>
      <c r="I279" s="54">
        <v>279</v>
      </c>
      <c r="J279" s="59" t="str">
        <f>HLOOKUP($J$1,$L$1:BN279,I279)</f>
        <v>xxx</v>
      </c>
      <c r="K279" s="59" t="str">
        <f>HLOOKUP($K$1,$L$1:BN279,I279)</f>
        <v>xxx</v>
      </c>
      <c r="L279" s="39"/>
      <c r="M279" s="118" t="s">
        <v>71</v>
      </c>
      <c r="N279" s="118" t="s">
        <v>71</v>
      </c>
      <c r="O279" s="118" t="s">
        <v>71</v>
      </c>
      <c r="P279" s="118" t="s">
        <v>71</v>
      </c>
      <c r="Q279" s="118" t="s">
        <v>71</v>
      </c>
      <c r="R279" s="118" t="s">
        <v>71</v>
      </c>
      <c r="S279" s="118" t="s">
        <v>71</v>
      </c>
      <c r="T279" s="118" t="s">
        <v>71</v>
      </c>
      <c r="U279" s="118" t="s">
        <v>71</v>
      </c>
      <c r="V279" s="118" t="s">
        <v>71</v>
      </c>
      <c r="W279" s="151" t="s">
        <v>71</v>
      </c>
      <c r="X279" s="151" t="s">
        <v>71</v>
      </c>
      <c r="Y279" s="151" t="s">
        <v>71</v>
      </c>
      <c r="Z279" s="151" t="s">
        <v>71</v>
      </c>
      <c r="AA279" s="151" t="s">
        <v>71</v>
      </c>
      <c r="AB279" s="118" t="s">
        <v>71</v>
      </c>
      <c r="AC279" s="118" t="s">
        <v>71</v>
      </c>
      <c r="AD279" s="118" t="s">
        <v>71</v>
      </c>
      <c r="AE279" s="118" t="s">
        <v>71</v>
      </c>
      <c r="AF279" s="118" t="s">
        <v>71</v>
      </c>
      <c r="AG279" s="118" t="s">
        <v>71</v>
      </c>
      <c r="AH279" s="118" t="s">
        <v>71</v>
      </c>
      <c r="AI279" s="118" t="s">
        <v>71</v>
      </c>
      <c r="AJ279" s="118" t="s">
        <v>71</v>
      </c>
      <c r="AK279" s="118" t="s">
        <v>71</v>
      </c>
      <c r="AL279" s="118" t="s">
        <v>71</v>
      </c>
      <c r="AM279" s="118" t="s">
        <v>71</v>
      </c>
      <c r="AN279" s="118" t="s">
        <v>71</v>
      </c>
      <c r="AO279" s="118" t="s">
        <v>71</v>
      </c>
      <c r="AP279" s="118" t="s">
        <v>71</v>
      </c>
      <c r="AQ279" s="118" t="s">
        <v>71</v>
      </c>
      <c r="AR279" s="118" t="s">
        <v>71</v>
      </c>
      <c r="AS279" s="118" t="s">
        <v>71</v>
      </c>
      <c r="AT279" s="118" t="s">
        <v>71</v>
      </c>
      <c r="AU279" s="118" t="s">
        <v>71</v>
      </c>
      <c r="AV279" s="118" t="s">
        <v>71</v>
      </c>
      <c r="AW279" s="118" t="s">
        <v>71</v>
      </c>
      <c r="AX279" s="118" t="s">
        <v>71</v>
      </c>
      <c r="AY279" s="118" t="s">
        <v>71</v>
      </c>
      <c r="AZ279" s="118" t="s">
        <v>71</v>
      </c>
      <c r="BA279" s="118" t="s">
        <v>71</v>
      </c>
      <c r="BB279" s="118" t="s">
        <v>71</v>
      </c>
      <c r="BC279" s="118" t="s">
        <v>71</v>
      </c>
      <c r="BD279" s="118" t="s">
        <v>71</v>
      </c>
      <c r="BE279" s="118" t="s">
        <v>71</v>
      </c>
      <c r="BF279" s="118" t="s">
        <v>71</v>
      </c>
      <c r="BG279" s="118" t="s">
        <v>71</v>
      </c>
      <c r="BH279" s="118" t="s">
        <v>71</v>
      </c>
      <c r="BI279" s="118" t="s">
        <v>71</v>
      </c>
      <c r="BJ279" s="118" t="s">
        <v>71</v>
      </c>
      <c r="BK279" s="118" t="s">
        <v>71</v>
      </c>
      <c r="BL279" s="118" t="s">
        <v>71</v>
      </c>
      <c r="BM279" s="118" t="s">
        <v>71</v>
      </c>
      <c r="BN279" s="118" t="s">
        <v>71</v>
      </c>
      <c r="BP279" s="213" t="str">
        <f>IF(M258="xxx","xxx",MIN(M279:BN279))</f>
        <v>xxx</v>
      </c>
      <c r="BQ279" s="213" t="str">
        <f>IF(M258="xxx","xxx",AVERAGE(M279:BN279))</f>
        <v>xxx</v>
      </c>
      <c r="BR279" s="213" t="str">
        <f>IF(M258="xxx","xxx",MAX(M279:BN279))</f>
        <v>xxx</v>
      </c>
      <c r="BS279" s="207" t="str">
        <f t="shared" si="42"/>
        <v/>
      </c>
    </row>
    <row r="280" spans="1:71" ht="14.25" thickTop="1" thickBot="1" x14ac:dyDescent="0.25">
      <c r="B280" s="9" t="s">
        <v>25</v>
      </c>
      <c r="C280" s="10" t="s">
        <v>26</v>
      </c>
      <c r="D280" s="24"/>
      <c r="E280" s="24"/>
      <c r="F280" s="37"/>
      <c r="G280" s="37"/>
      <c r="H280" s="37"/>
      <c r="I280" s="54">
        <v>280</v>
      </c>
      <c r="J280" s="59" t="str">
        <f>HLOOKUP($J$1,$L$1:BN280,I280)</f>
        <v>xxx</v>
      </c>
      <c r="K280" s="59" t="str">
        <f>HLOOKUP($K$1,$L$1:BN280,I280)</f>
        <v>xxx</v>
      </c>
      <c r="L280" s="39"/>
      <c r="M280" s="131" t="s">
        <v>71</v>
      </c>
      <c r="N280" s="131" t="s">
        <v>71</v>
      </c>
      <c r="O280" s="131" t="s">
        <v>71</v>
      </c>
      <c r="P280" s="131" t="s">
        <v>71</v>
      </c>
      <c r="Q280" s="131" t="s">
        <v>71</v>
      </c>
      <c r="R280" s="131" t="s">
        <v>71</v>
      </c>
      <c r="S280" s="131" t="s">
        <v>71</v>
      </c>
      <c r="T280" s="131" t="s">
        <v>71</v>
      </c>
      <c r="U280" s="131" t="s">
        <v>71</v>
      </c>
      <c r="V280" s="131" t="s">
        <v>71</v>
      </c>
      <c r="W280" s="131" t="s">
        <v>71</v>
      </c>
      <c r="X280" s="131" t="s">
        <v>71</v>
      </c>
      <c r="Y280" s="131" t="s">
        <v>71</v>
      </c>
      <c r="Z280" s="131" t="s">
        <v>71</v>
      </c>
      <c r="AA280" s="131" t="s">
        <v>71</v>
      </c>
      <c r="AB280" s="131" t="s">
        <v>71</v>
      </c>
      <c r="AC280" s="131" t="s">
        <v>71</v>
      </c>
      <c r="AD280" s="131" t="s">
        <v>71</v>
      </c>
      <c r="AE280" s="131" t="s">
        <v>71</v>
      </c>
      <c r="AF280" s="131" t="s">
        <v>71</v>
      </c>
      <c r="AG280" s="131" t="s">
        <v>71</v>
      </c>
      <c r="AH280" s="131" t="s">
        <v>71</v>
      </c>
      <c r="AI280" s="131" t="s">
        <v>71</v>
      </c>
      <c r="AJ280" s="131" t="s">
        <v>71</v>
      </c>
      <c r="AK280" s="131" t="s">
        <v>71</v>
      </c>
      <c r="AL280" s="131" t="s">
        <v>71</v>
      </c>
      <c r="AM280" s="131" t="s">
        <v>71</v>
      </c>
      <c r="AN280" s="131" t="s">
        <v>71</v>
      </c>
      <c r="AO280" s="131" t="s">
        <v>71</v>
      </c>
      <c r="AP280" s="131" t="s">
        <v>71</v>
      </c>
      <c r="AQ280" s="131" t="s">
        <v>71</v>
      </c>
      <c r="AR280" s="131" t="s">
        <v>71</v>
      </c>
      <c r="AS280" s="131" t="s">
        <v>71</v>
      </c>
      <c r="AT280" s="131" t="s">
        <v>71</v>
      </c>
      <c r="AU280" s="131" t="s">
        <v>71</v>
      </c>
      <c r="AV280" s="131" t="s">
        <v>71</v>
      </c>
      <c r="AW280" s="131" t="s">
        <v>71</v>
      </c>
      <c r="AX280" s="131" t="s">
        <v>71</v>
      </c>
      <c r="AY280" s="131" t="s">
        <v>71</v>
      </c>
      <c r="AZ280" s="131" t="s">
        <v>71</v>
      </c>
      <c r="BA280" s="131" t="s">
        <v>71</v>
      </c>
      <c r="BB280" s="131" t="s">
        <v>71</v>
      </c>
      <c r="BC280" s="131" t="s">
        <v>71</v>
      </c>
      <c r="BD280" s="131" t="s">
        <v>71</v>
      </c>
      <c r="BE280" s="131" t="s">
        <v>71</v>
      </c>
      <c r="BF280" s="131" t="s">
        <v>71</v>
      </c>
      <c r="BG280" s="131" t="s">
        <v>71</v>
      </c>
      <c r="BH280" s="131" t="s">
        <v>71</v>
      </c>
      <c r="BI280" s="131" t="s">
        <v>71</v>
      </c>
      <c r="BJ280" s="131" t="s">
        <v>71</v>
      </c>
      <c r="BK280" s="131" t="s">
        <v>71</v>
      </c>
      <c r="BL280" s="131" t="s">
        <v>71</v>
      </c>
      <c r="BM280" s="131" t="s">
        <v>71</v>
      </c>
      <c r="BN280" s="131" t="s">
        <v>71</v>
      </c>
      <c r="BP280" s="213" t="str">
        <f t="shared" si="39"/>
        <v>xxx</v>
      </c>
      <c r="BQ280" s="213" t="str">
        <f t="shared" si="40"/>
        <v>xxx</v>
      </c>
      <c r="BR280" s="213" t="str">
        <f t="shared" si="41"/>
        <v>xxx</v>
      </c>
      <c r="BS280" s="207" t="str">
        <f t="shared" si="42"/>
        <v/>
      </c>
    </row>
    <row r="281" spans="1:71" ht="14.25" thickTop="1" thickBot="1" x14ac:dyDescent="0.25">
      <c r="B281" s="9" t="s">
        <v>27</v>
      </c>
      <c r="C281" s="10" t="s">
        <v>28</v>
      </c>
      <c r="D281" s="24"/>
      <c r="E281" s="24"/>
      <c r="F281" s="37"/>
      <c r="G281" s="37"/>
      <c r="H281" s="37"/>
      <c r="I281" s="54">
        <v>281</v>
      </c>
      <c r="J281" s="59" t="str">
        <f>HLOOKUP($J$1,$L$1:BN281,I281)</f>
        <v>xxx</v>
      </c>
      <c r="K281" s="59" t="str">
        <f>HLOOKUP($K$1,$L$1:BN281,I281)</f>
        <v>xxx</v>
      </c>
      <c r="L281" s="39"/>
      <c r="M281" s="131" t="s">
        <v>71</v>
      </c>
      <c r="N281" s="118" t="s">
        <v>71</v>
      </c>
      <c r="O281" s="118" t="s">
        <v>71</v>
      </c>
      <c r="P281" s="118" t="s">
        <v>71</v>
      </c>
      <c r="Q281" s="118" t="s">
        <v>71</v>
      </c>
      <c r="R281" s="118" t="s">
        <v>71</v>
      </c>
      <c r="S281" s="118" t="s">
        <v>71</v>
      </c>
      <c r="T281" s="118" t="s">
        <v>71</v>
      </c>
      <c r="U281" s="118" t="s">
        <v>71</v>
      </c>
      <c r="V281" s="118" t="s">
        <v>71</v>
      </c>
      <c r="W281" s="151" t="s">
        <v>71</v>
      </c>
      <c r="X281" s="151" t="s">
        <v>71</v>
      </c>
      <c r="Y281" s="151" t="s">
        <v>71</v>
      </c>
      <c r="Z281" s="151" t="s">
        <v>71</v>
      </c>
      <c r="AA281" s="151" t="s">
        <v>71</v>
      </c>
      <c r="AB281" s="118" t="s">
        <v>71</v>
      </c>
      <c r="AC281" s="118" t="s">
        <v>71</v>
      </c>
      <c r="AD281" s="118" t="s">
        <v>71</v>
      </c>
      <c r="AE281" s="118" t="s">
        <v>71</v>
      </c>
      <c r="AF281" s="118" t="s">
        <v>71</v>
      </c>
      <c r="AG281" s="118" t="s">
        <v>71</v>
      </c>
      <c r="AH281" s="118" t="s">
        <v>71</v>
      </c>
      <c r="AI281" s="118" t="s">
        <v>71</v>
      </c>
      <c r="AJ281" s="118" t="s">
        <v>71</v>
      </c>
      <c r="AK281" s="118" t="s">
        <v>71</v>
      </c>
      <c r="AL281" s="118" t="s">
        <v>71</v>
      </c>
      <c r="AM281" s="118" t="s">
        <v>71</v>
      </c>
      <c r="AN281" s="118" t="s">
        <v>71</v>
      </c>
      <c r="AO281" s="118" t="s">
        <v>71</v>
      </c>
      <c r="AP281" s="118" t="s">
        <v>71</v>
      </c>
      <c r="AQ281" s="118" t="s">
        <v>71</v>
      </c>
      <c r="AR281" s="118" t="s">
        <v>71</v>
      </c>
      <c r="AS281" s="118" t="s">
        <v>71</v>
      </c>
      <c r="AT281" s="118" t="s">
        <v>71</v>
      </c>
      <c r="AU281" s="118" t="s">
        <v>71</v>
      </c>
      <c r="AV281" s="118" t="s">
        <v>71</v>
      </c>
      <c r="AW281" s="118" t="s">
        <v>71</v>
      </c>
      <c r="AX281" s="118" t="s">
        <v>71</v>
      </c>
      <c r="AY281" s="118" t="s">
        <v>71</v>
      </c>
      <c r="AZ281" s="118" t="s">
        <v>71</v>
      </c>
      <c r="BA281" s="118" t="s">
        <v>71</v>
      </c>
      <c r="BB281" s="118" t="s">
        <v>71</v>
      </c>
      <c r="BC281" s="118" t="s">
        <v>71</v>
      </c>
      <c r="BD281" s="118" t="s">
        <v>71</v>
      </c>
      <c r="BE281" s="118" t="s">
        <v>71</v>
      </c>
      <c r="BF281" s="118" t="s">
        <v>71</v>
      </c>
      <c r="BG281" s="118" t="s">
        <v>71</v>
      </c>
      <c r="BH281" s="118" t="s">
        <v>71</v>
      </c>
      <c r="BI281" s="118" t="s">
        <v>71</v>
      </c>
      <c r="BJ281" s="118" t="s">
        <v>71</v>
      </c>
      <c r="BK281" s="118" t="s">
        <v>71</v>
      </c>
      <c r="BL281" s="118" t="s">
        <v>71</v>
      </c>
      <c r="BM281" s="118" t="s">
        <v>71</v>
      </c>
      <c r="BN281" s="118" t="s">
        <v>71</v>
      </c>
      <c r="BP281" s="213" t="str">
        <f t="shared" si="39"/>
        <v>xxx</v>
      </c>
      <c r="BQ281" s="213" t="str">
        <f t="shared" si="40"/>
        <v>xxx</v>
      </c>
      <c r="BR281" s="213" t="str">
        <f t="shared" si="41"/>
        <v>xxx</v>
      </c>
      <c r="BS281" s="207" t="str">
        <f t="shared" si="42"/>
        <v/>
      </c>
    </row>
    <row r="282" spans="1:71" ht="14.25" thickTop="1" thickBot="1" x14ac:dyDescent="0.25">
      <c r="B282" s="9" t="s">
        <v>87</v>
      </c>
      <c r="C282" s="10" t="s">
        <v>26</v>
      </c>
      <c r="D282" s="24"/>
      <c r="E282" s="24"/>
      <c r="F282" s="37"/>
      <c r="G282" s="37"/>
      <c r="H282" s="37"/>
      <c r="I282" s="54">
        <v>282</v>
      </c>
      <c r="J282" s="59">
        <f>HLOOKUP($J$1,$L$1:BN282,I282)</f>
        <v>173.33</v>
      </c>
      <c r="K282" s="59">
        <f>HLOOKUP($K$1,$L$1:BN282,I282)</f>
        <v>240</v>
      </c>
      <c r="L282" s="39"/>
      <c r="M282" s="119">
        <v>110</v>
      </c>
      <c r="N282" s="119">
        <v>180</v>
      </c>
      <c r="O282" s="119">
        <v>180</v>
      </c>
      <c r="P282" s="119">
        <v>180</v>
      </c>
      <c r="Q282" s="119">
        <v>330</v>
      </c>
      <c r="R282" s="119">
        <v>306.67</v>
      </c>
      <c r="S282" s="119">
        <v>306.67</v>
      </c>
      <c r="T282" s="119">
        <v>323.33</v>
      </c>
      <c r="U282" s="119">
        <v>316.67</v>
      </c>
      <c r="V282" s="119">
        <v>316.67</v>
      </c>
      <c r="W282" s="148">
        <v>305</v>
      </c>
      <c r="X282" s="148">
        <v>305</v>
      </c>
      <c r="Y282" s="148">
        <v>260</v>
      </c>
      <c r="Z282" s="148">
        <v>260</v>
      </c>
      <c r="AA282" s="148">
        <v>170</v>
      </c>
      <c r="AB282" s="148">
        <v>173.33</v>
      </c>
      <c r="AC282" s="119">
        <v>240</v>
      </c>
      <c r="AD282" s="119"/>
      <c r="AE282" s="119"/>
      <c r="AF282" s="119"/>
      <c r="AG282" s="119"/>
      <c r="AH282" s="119"/>
      <c r="AI282" s="119"/>
      <c r="AJ282" s="119"/>
      <c r="AK282" s="119"/>
      <c r="AL282" s="119"/>
      <c r="AM282" s="119"/>
      <c r="AN282" s="119"/>
      <c r="AO282" s="119"/>
      <c r="AP282" s="119"/>
      <c r="AQ282" s="119"/>
      <c r="AR282" s="119"/>
      <c r="AS282" s="119"/>
      <c r="AT282" s="119"/>
      <c r="AU282" s="119"/>
      <c r="AV282" s="119"/>
      <c r="AW282" s="119"/>
      <c r="AX282" s="119"/>
      <c r="AY282" s="119"/>
      <c r="AZ282" s="119"/>
      <c r="BA282" s="119"/>
      <c r="BB282" s="119"/>
      <c r="BC282" s="119"/>
      <c r="BD282" s="119"/>
      <c r="BE282" s="119"/>
      <c r="BF282" s="119"/>
      <c r="BG282" s="119"/>
      <c r="BH282" s="119"/>
      <c r="BI282" s="119"/>
      <c r="BJ282" s="119"/>
      <c r="BK282" s="119"/>
      <c r="BL282" s="119"/>
      <c r="BM282" s="119"/>
      <c r="BN282" s="119"/>
      <c r="BP282" s="208">
        <f t="shared" si="39"/>
        <v>110</v>
      </c>
      <c r="BQ282" s="208">
        <f t="shared" si="40"/>
        <v>250.78470588235294</v>
      </c>
      <c r="BR282" s="208">
        <f t="shared" si="41"/>
        <v>330</v>
      </c>
      <c r="BS282" s="207" t="str">
        <f t="shared" si="42"/>
        <v/>
      </c>
    </row>
    <row r="283" spans="1:71" ht="14.25" thickTop="1" thickBot="1" x14ac:dyDescent="0.25">
      <c r="B283" s="9" t="s">
        <v>30</v>
      </c>
      <c r="C283" s="10" t="s">
        <v>26</v>
      </c>
      <c r="D283" s="24"/>
      <c r="E283" s="24"/>
      <c r="F283" s="37"/>
      <c r="G283" s="37"/>
      <c r="H283" s="37"/>
      <c r="I283" s="54">
        <v>283</v>
      </c>
      <c r="J283" s="59">
        <f>HLOOKUP($J$1,$L$1:BN283,I283)</f>
        <v>24</v>
      </c>
      <c r="K283" s="59">
        <f>HLOOKUP($K$1,$L$1:BN283,I283)</f>
        <v>24</v>
      </c>
      <c r="L283" s="39"/>
      <c r="M283" s="119">
        <v>26.17</v>
      </c>
      <c r="N283" s="119">
        <v>22</v>
      </c>
      <c r="O283" s="119">
        <v>22</v>
      </c>
      <c r="P283" s="119">
        <v>23</v>
      </c>
      <c r="Q283" s="119">
        <v>29.67</v>
      </c>
      <c r="R283" s="119">
        <v>29</v>
      </c>
      <c r="S283" s="119">
        <v>29</v>
      </c>
      <c r="T283" s="119">
        <v>23</v>
      </c>
      <c r="U283" s="119">
        <v>23</v>
      </c>
      <c r="V283" s="119">
        <v>23</v>
      </c>
      <c r="W283" s="148">
        <v>26</v>
      </c>
      <c r="X283" s="148">
        <v>34.17</v>
      </c>
      <c r="Y283" s="148">
        <v>32.17</v>
      </c>
      <c r="Z283" s="148">
        <v>32.17</v>
      </c>
      <c r="AA283" s="148">
        <v>30</v>
      </c>
      <c r="AB283" s="148">
        <v>24</v>
      </c>
      <c r="AC283" s="119">
        <v>24</v>
      </c>
      <c r="AD283" s="119"/>
      <c r="AE283" s="119"/>
      <c r="AF283" s="119"/>
      <c r="AG283" s="119"/>
      <c r="AH283" s="119"/>
      <c r="AI283" s="119"/>
      <c r="AJ283" s="119"/>
      <c r="AK283" s="119"/>
      <c r="AL283" s="119"/>
      <c r="AM283" s="119"/>
      <c r="AN283" s="119"/>
      <c r="AO283" s="119"/>
      <c r="AP283" s="119"/>
      <c r="AQ283" s="119"/>
      <c r="AR283" s="119"/>
      <c r="AS283" s="119"/>
      <c r="AT283" s="119"/>
      <c r="AU283" s="119"/>
      <c r="AV283" s="119"/>
      <c r="AW283" s="119"/>
      <c r="AX283" s="119"/>
      <c r="AY283" s="119"/>
      <c r="AZ283" s="119"/>
      <c r="BA283" s="119"/>
      <c r="BB283" s="119"/>
      <c r="BC283" s="119"/>
      <c r="BD283" s="119"/>
      <c r="BE283" s="119"/>
      <c r="BF283" s="119"/>
      <c r="BG283" s="119"/>
      <c r="BH283" s="119"/>
      <c r="BI283" s="119"/>
      <c r="BJ283" s="119"/>
      <c r="BK283" s="119"/>
      <c r="BL283" s="119"/>
      <c r="BM283" s="119"/>
      <c r="BN283" s="119"/>
      <c r="BP283" s="208">
        <f t="shared" si="39"/>
        <v>22</v>
      </c>
      <c r="BQ283" s="208">
        <f t="shared" si="40"/>
        <v>26.608823529411769</v>
      </c>
      <c r="BR283" s="208">
        <f t="shared" si="41"/>
        <v>34.17</v>
      </c>
      <c r="BS283" s="207" t="str">
        <f t="shared" si="42"/>
        <v/>
      </c>
    </row>
    <row r="284" spans="1:71" ht="14.25" thickTop="1" thickBot="1" x14ac:dyDescent="0.25">
      <c r="B284" s="9" t="s">
        <v>31</v>
      </c>
      <c r="C284" s="10" t="s">
        <v>26</v>
      </c>
      <c r="D284" s="24"/>
      <c r="E284" s="24"/>
      <c r="F284" s="37"/>
      <c r="G284" s="37"/>
      <c r="H284" s="37"/>
      <c r="I284" s="54">
        <v>284</v>
      </c>
      <c r="J284" s="59">
        <f>HLOOKUP($J$1,$L$1:BN284,I284)</f>
        <v>67.17</v>
      </c>
      <c r="K284" s="59">
        <f>HLOOKUP($K$1,$L$1:BN284,I284)</f>
        <v>66.5</v>
      </c>
      <c r="L284" s="39"/>
      <c r="M284" s="119">
        <v>70</v>
      </c>
      <c r="N284" s="119">
        <v>69</v>
      </c>
      <c r="O284" s="119">
        <v>69</v>
      </c>
      <c r="P284" s="119">
        <v>65.5</v>
      </c>
      <c r="Q284" s="119">
        <v>66</v>
      </c>
      <c r="R284" s="119">
        <v>65.67</v>
      </c>
      <c r="S284" s="119">
        <v>65.67</v>
      </c>
      <c r="T284" s="119">
        <v>65.900000000000006</v>
      </c>
      <c r="U284" s="119">
        <v>66.17</v>
      </c>
      <c r="V284" s="119">
        <v>66.17</v>
      </c>
      <c r="W284" s="148">
        <v>67.5</v>
      </c>
      <c r="X284" s="148">
        <v>67.5</v>
      </c>
      <c r="Y284" s="148">
        <v>67.83</v>
      </c>
      <c r="Z284" s="148">
        <v>67.83</v>
      </c>
      <c r="AA284" s="148">
        <v>64</v>
      </c>
      <c r="AB284" s="148">
        <v>67.17</v>
      </c>
      <c r="AC284" s="119">
        <v>66.5</v>
      </c>
      <c r="AD284" s="119"/>
      <c r="AE284" s="119"/>
      <c r="AF284" s="119"/>
      <c r="AG284" s="119"/>
      <c r="AH284" s="119"/>
      <c r="AI284" s="119"/>
      <c r="AJ284" s="119"/>
      <c r="AK284" s="119"/>
      <c r="AL284" s="119"/>
      <c r="AM284" s="119"/>
      <c r="AN284" s="119"/>
      <c r="AO284" s="119"/>
      <c r="AP284" s="119"/>
      <c r="AQ284" s="119"/>
      <c r="AR284" s="119"/>
      <c r="AS284" s="119"/>
      <c r="AT284" s="119"/>
      <c r="AU284" s="119"/>
      <c r="AV284" s="119"/>
      <c r="AW284" s="119"/>
      <c r="AX284" s="119"/>
      <c r="AY284" s="119"/>
      <c r="AZ284" s="119"/>
      <c r="BA284" s="119"/>
      <c r="BB284" s="119"/>
      <c r="BC284" s="119"/>
      <c r="BD284" s="119"/>
      <c r="BE284" s="119"/>
      <c r="BF284" s="119"/>
      <c r="BG284" s="119"/>
      <c r="BH284" s="119"/>
      <c r="BI284" s="119"/>
      <c r="BJ284" s="119"/>
      <c r="BK284" s="119"/>
      <c r="BL284" s="119"/>
      <c r="BM284" s="119"/>
      <c r="BN284" s="119"/>
      <c r="BP284" s="208">
        <f t="shared" si="39"/>
        <v>64</v>
      </c>
      <c r="BQ284" s="208">
        <f t="shared" si="40"/>
        <v>66.906470588235294</v>
      </c>
      <c r="BR284" s="208">
        <f t="shared" si="41"/>
        <v>70</v>
      </c>
      <c r="BS284" s="207" t="str">
        <f t="shared" si="42"/>
        <v/>
      </c>
    </row>
    <row r="285" spans="1:71" ht="14.25" thickTop="1" thickBot="1" x14ac:dyDescent="0.25">
      <c r="B285" s="9" t="s">
        <v>32</v>
      </c>
      <c r="C285" s="10" t="s">
        <v>28</v>
      </c>
      <c r="D285" s="25"/>
      <c r="E285" s="25"/>
      <c r="F285" s="37"/>
      <c r="G285" s="37"/>
      <c r="H285" s="37"/>
      <c r="I285" s="54">
        <v>285</v>
      </c>
      <c r="J285" s="59" t="str">
        <f>HLOOKUP($J$1,$L$1:BN285,I285)</f>
        <v>xxx</v>
      </c>
      <c r="K285" s="59" t="str">
        <f>HLOOKUP($K$1,$L$1:BN285,I285)</f>
        <v>xxx</v>
      </c>
      <c r="L285" s="40"/>
      <c r="M285" s="131" t="s">
        <v>71</v>
      </c>
      <c r="N285" s="118" t="s">
        <v>71</v>
      </c>
      <c r="O285" s="118" t="s">
        <v>71</v>
      </c>
      <c r="P285" s="118" t="s">
        <v>71</v>
      </c>
      <c r="Q285" s="118" t="s">
        <v>71</v>
      </c>
      <c r="R285" s="118" t="s">
        <v>71</v>
      </c>
      <c r="S285" s="118" t="s">
        <v>71</v>
      </c>
      <c r="T285" s="118" t="s">
        <v>71</v>
      </c>
      <c r="U285" s="118" t="s">
        <v>71</v>
      </c>
      <c r="V285" s="118" t="s">
        <v>71</v>
      </c>
      <c r="W285" s="152" t="s">
        <v>71</v>
      </c>
      <c r="X285" s="152" t="s">
        <v>71</v>
      </c>
      <c r="Y285" s="152" t="s">
        <v>71</v>
      </c>
      <c r="Z285" s="152" t="s">
        <v>71</v>
      </c>
      <c r="AA285" s="152" t="s">
        <v>71</v>
      </c>
      <c r="AB285" s="161" t="s">
        <v>71</v>
      </c>
      <c r="AC285" s="118" t="s">
        <v>71</v>
      </c>
      <c r="AD285" s="118" t="s">
        <v>71</v>
      </c>
      <c r="AE285" s="118" t="s">
        <v>71</v>
      </c>
      <c r="AF285" s="118" t="s">
        <v>71</v>
      </c>
      <c r="AG285" s="118" t="s">
        <v>71</v>
      </c>
      <c r="AH285" s="118" t="s">
        <v>71</v>
      </c>
      <c r="AI285" s="118" t="s">
        <v>71</v>
      </c>
      <c r="AJ285" s="118" t="s">
        <v>71</v>
      </c>
      <c r="AK285" s="118" t="s">
        <v>71</v>
      </c>
      <c r="AL285" s="118" t="s">
        <v>71</v>
      </c>
      <c r="AM285" s="118" t="s">
        <v>71</v>
      </c>
      <c r="AN285" s="118" t="s">
        <v>71</v>
      </c>
      <c r="AO285" s="118" t="s">
        <v>71</v>
      </c>
      <c r="AP285" s="118" t="s">
        <v>71</v>
      </c>
      <c r="AQ285" s="118" t="s">
        <v>71</v>
      </c>
      <c r="AR285" s="118" t="s">
        <v>71</v>
      </c>
      <c r="AS285" s="118" t="s">
        <v>71</v>
      </c>
      <c r="AT285" s="118" t="s">
        <v>71</v>
      </c>
      <c r="AU285" s="118" t="s">
        <v>71</v>
      </c>
      <c r="AV285" s="118" t="s">
        <v>71</v>
      </c>
      <c r="AW285" s="118" t="s">
        <v>71</v>
      </c>
      <c r="AX285" s="118" t="s">
        <v>71</v>
      </c>
      <c r="AY285" s="118" t="s">
        <v>71</v>
      </c>
      <c r="AZ285" s="118" t="s">
        <v>71</v>
      </c>
      <c r="BA285" s="118" t="s">
        <v>71</v>
      </c>
      <c r="BB285" s="118" t="s">
        <v>71</v>
      </c>
      <c r="BC285" s="118" t="s">
        <v>71</v>
      </c>
      <c r="BD285" s="118" t="s">
        <v>71</v>
      </c>
      <c r="BE285" s="118" t="s">
        <v>71</v>
      </c>
      <c r="BF285" s="118" t="s">
        <v>71</v>
      </c>
      <c r="BG285" s="118" t="s">
        <v>71</v>
      </c>
      <c r="BH285" s="118" t="s">
        <v>71</v>
      </c>
      <c r="BI285" s="118" t="s">
        <v>71</v>
      </c>
      <c r="BJ285" s="118" t="s">
        <v>71</v>
      </c>
      <c r="BK285" s="118" t="s">
        <v>71</v>
      </c>
      <c r="BL285" s="118" t="s">
        <v>71</v>
      </c>
      <c r="BM285" s="118" t="s">
        <v>71</v>
      </c>
      <c r="BN285" s="118" t="s">
        <v>71</v>
      </c>
      <c r="BP285" s="213" t="str">
        <f t="shared" si="39"/>
        <v>xxx</v>
      </c>
      <c r="BQ285" s="213" t="str">
        <f t="shared" si="40"/>
        <v>xxx</v>
      </c>
      <c r="BR285" s="213" t="str">
        <f t="shared" si="41"/>
        <v>xxx</v>
      </c>
      <c r="BS285" s="207" t="str">
        <f t="shared" si="42"/>
        <v/>
      </c>
    </row>
    <row r="286" spans="1:71" ht="14.25" thickTop="1" thickBot="1" x14ac:dyDescent="0.25">
      <c r="B286" s="20" t="s">
        <v>48</v>
      </c>
      <c r="C286" s="6"/>
      <c r="D286" s="56"/>
      <c r="E286" s="58"/>
      <c r="F286" s="69"/>
      <c r="G286" s="69"/>
      <c r="H286" s="69"/>
      <c r="I286" s="69"/>
      <c r="J286" s="69"/>
      <c r="K286" s="69"/>
      <c r="L286" s="69"/>
      <c r="M286" s="227" t="s">
        <v>115</v>
      </c>
      <c r="N286" s="127" t="str">
        <f>IF(SUM(M287:N297)=0,"",IF(AND(M287=N287,M288=N288,M289=N289,M290=N290,M291=N291,M292=N292,M293=N293,M294=N294,M295=N295,M296=N296,M297=N297),"Repetido",""))</f>
        <v/>
      </c>
      <c r="O286" s="127" t="str">
        <f t="shared" ref="O286:BL286" si="53">IF(SUM(N287:O297)=0,"",IF(AND(N287=O287,N288=O288,N289=O289,N290=O290,N291=O291,N292=O292,N293=O293,N294=O294,N295=O295,N296=O296,N297=O297),"Repetido",""))</f>
        <v/>
      </c>
      <c r="P286" s="127" t="str">
        <f t="shared" si="53"/>
        <v/>
      </c>
      <c r="Q286" s="127" t="str">
        <f t="shared" si="53"/>
        <v/>
      </c>
      <c r="R286" s="127" t="str">
        <f t="shared" si="53"/>
        <v/>
      </c>
      <c r="S286" s="127" t="str">
        <f t="shared" si="53"/>
        <v>Repetido</v>
      </c>
      <c r="T286" s="127" t="str">
        <f t="shared" si="53"/>
        <v/>
      </c>
      <c r="U286" s="127" t="str">
        <f t="shared" si="53"/>
        <v/>
      </c>
      <c r="V286" s="127" t="str">
        <f t="shared" si="53"/>
        <v>Repetido</v>
      </c>
      <c r="W286" s="127" t="str">
        <f t="shared" si="53"/>
        <v/>
      </c>
      <c r="X286" s="127" t="str">
        <f t="shared" si="53"/>
        <v/>
      </c>
      <c r="Y286" s="127" t="str">
        <f t="shared" si="53"/>
        <v/>
      </c>
      <c r="Z286" s="127" t="str">
        <f t="shared" si="53"/>
        <v>Repetido</v>
      </c>
      <c r="AA286" s="127" t="str">
        <f t="shared" si="53"/>
        <v/>
      </c>
      <c r="AB286" s="127" t="str">
        <f t="shared" si="53"/>
        <v/>
      </c>
      <c r="AC286" s="127" t="str">
        <f t="shared" si="53"/>
        <v/>
      </c>
      <c r="AD286" s="127" t="str">
        <f t="shared" si="53"/>
        <v/>
      </c>
      <c r="AE286" s="127" t="str">
        <f t="shared" si="53"/>
        <v/>
      </c>
      <c r="AF286" s="127" t="str">
        <f t="shared" si="53"/>
        <v/>
      </c>
      <c r="AG286" s="127" t="str">
        <f t="shared" si="53"/>
        <v/>
      </c>
      <c r="AH286" s="127" t="str">
        <f t="shared" si="53"/>
        <v/>
      </c>
      <c r="AI286" s="127" t="str">
        <f t="shared" si="53"/>
        <v/>
      </c>
      <c r="AJ286" s="127" t="str">
        <f t="shared" si="53"/>
        <v/>
      </c>
      <c r="AK286" s="127" t="str">
        <f t="shared" si="53"/>
        <v/>
      </c>
      <c r="AL286" s="127" t="str">
        <f t="shared" si="53"/>
        <v/>
      </c>
      <c r="AM286" s="127" t="str">
        <f t="shared" si="53"/>
        <v/>
      </c>
      <c r="AN286" s="127" t="str">
        <f t="shared" si="53"/>
        <v/>
      </c>
      <c r="AO286" s="127" t="str">
        <f t="shared" si="53"/>
        <v/>
      </c>
      <c r="AP286" s="127" t="str">
        <f t="shared" si="53"/>
        <v/>
      </c>
      <c r="AQ286" s="127" t="str">
        <f t="shared" si="53"/>
        <v/>
      </c>
      <c r="AR286" s="127" t="str">
        <f t="shared" si="53"/>
        <v/>
      </c>
      <c r="AS286" s="127" t="str">
        <f t="shared" si="53"/>
        <v/>
      </c>
      <c r="AT286" s="127" t="str">
        <f t="shared" si="53"/>
        <v/>
      </c>
      <c r="AU286" s="127" t="str">
        <f t="shared" si="53"/>
        <v/>
      </c>
      <c r="AV286" s="127" t="str">
        <f t="shared" si="53"/>
        <v/>
      </c>
      <c r="AW286" s="127" t="str">
        <f t="shared" si="53"/>
        <v/>
      </c>
      <c r="AX286" s="127" t="str">
        <f t="shared" si="53"/>
        <v/>
      </c>
      <c r="AY286" s="127" t="str">
        <f t="shared" si="53"/>
        <v/>
      </c>
      <c r="AZ286" s="127" t="str">
        <f t="shared" si="53"/>
        <v/>
      </c>
      <c r="BA286" s="127" t="str">
        <f t="shared" si="53"/>
        <v/>
      </c>
      <c r="BB286" s="127" t="str">
        <f t="shared" si="53"/>
        <v/>
      </c>
      <c r="BC286" s="127" t="str">
        <f t="shared" si="53"/>
        <v/>
      </c>
      <c r="BD286" s="127" t="str">
        <f t="shared" si="53"/>
        <v/>
      </c>
      <c r="BE286" s="127" t="str">
        <f t="shared" si="53"/>
        <v/>
      </c>
      <c r="BF286" s="127" t="str">
        <f t="shared" si="53"/>
        <v/>
      </c>
      <c r="BG286" s="127" t="str">
        <f t="shared" si="53"/>
        <v/>
      </c>
      <c r="BH286" s="127" t="str">
        <f t="shared" si="53"/>
        <v/>
      </c>
      <c r="BI286" s="127" t="str">
        <f t="shared" si="53"/>
        <v/>
      </c>
      <c r="BJ286" s="127" t="str">
        <f t="shared" si="53"/>
        <v/>
      </c>
      <c r="BK286" s="127" t="str">
        <f t="shared" si="53"/>
        <v/>
      </c>
      <c r="BL286" s="127" t="str">
        <f t="shared" si="53"/>
        <v/>
      </c>
      <c r="BM286" s="127" t="str">
        <f>IF(SUM(BL287:BM297)=0,"",IF(AND(BL287=BM287,BL288=BM288,BL289=BM289,BL290=BM290,BL291=BM291,BL292=BM292,BL293=BM293,BL294=BM294,BL295=BM295,BL296=BM296,BL297=BM297),"Repetido",""))</f>
        <v/>
      </c>
      <c r="BN286" s="127" t="str">
        <f>IF(SUM(BM287:BN297)=0,"",IF(AND(BM287=BN287,BM288=BN288,BM289=BN289,BM290=BN290,BM291=BN291,BM292=BN292,BM293=BN293,BM294=BN294,BM295=BN295,BM296=BN296,BM297=BN297),"Repetido",""))</f>
        <v/>
      </c>
      <c r="BP286" s="211"/>
      <c r="BQ286" s="211"/>
      <c r="BR286" s="211"/>
      <c r="BS286" s="207"/>
    </row>
    <row r="287" spans="1:71" ht="14.25" thickTop="1" thickBot="1" x14ac:dyDescent="0.25">
      <c r="B287" s="15" t="s">
        <v>34</v>
      </c>
      <c r="C287" s="16" t="s">
        <v>22</v>
      </c>
      <c r="D287" s="26"/>
      <c r="E287" s="26"/>
      <c r="F287" s="71"/>
      <c r="G287" s="71"/>
      <c r="H287" s="71"/>
      <c r="I287" s="54">
        <v>287</v>
      </c>
      <c r="J287" s="59">
        <f>HLOOKUP($J$1,$L$1:BN287,I287)</f>
        <v>145</v>
      </c>
      <c r="K287" s="59">
        <f>HLOOKUP($K$1,$L$1:BN287,I287)</f>
        <v>144</v>
      </c>
      <c r="L287" s="41"/>
      <c r="M287" s="119">
        <v>142</v>
      </c>
      <c r="N287" s="119">
        <v>140</v>
      </c>
      <c r="O287" s="119">
        <v>140</v>
      </c>
      <c r="P287" s="119">
        <v>140</v>
      </c>
      <c r="Q287" s="119">
        <v>141</v>
      </c>
      <c r="R287" s="119">
        <v>142</v>
      </c>
      <c r="S287" s="119">
        <v>142</v>
      </c>
      <c r="T287" s="119">
        <v>143</v>
      </c>
      <c r="U287" s="153">
        <v>144</v>
      </c>
      <c r="V287" s="153">
        <v>144</v>
      </c>
      <c r="W287" s="153">
        <v>147</v>
      </c>
      <c r="X287" s="153">
        <v>146.66999999999999</v>
      </c>
      <c r="Y287" s="153">
        <v>146.33000000000001</v>
      </c>
      <c r="Z287" s="153">
        <v>146.33000000000001</v>
      </c>
      <c r="AA287" s="176" t="s">
        <v>120</v>
      </c>
      <c r="AB287" s="137">
        <v>145</v>
      </c>
      <c r="AC287" s="119">
        <v>144</v>
      </c>
      <c r="AD287" s="119"/>
      <c r="AE287" s="137"/>
      <c r="AF287" s="119"/>
      <c r="AG287" s="119"/>
      <c r="AH287" s="119"/>
      <c r="AI287" s="153"/>
      <c r="AJ287" s="153"/>
      <c r="AK287" s="119"/>
      <c r="AL287" s="119"/>
      <c r="AM287" s="119"/>
      <c r="AN287" s="119"/>
      <c r="AO287" s="119"/>
      <c r="AP287" s="119"/>
      <c r="AQ287" s="119"/>
      <c r="AR287" s="119"/>
      <c r="AS287" s="119"/>
      <c r="AT287" s="119"/>
      <c r="AU287" s="119"/>
      <c r="AV287" s="119"/>
      <c r="AW287" s="119"/>
      <c r="AX287" s="119"/>
      <c r="AY287" s="119"/>
      <c r="AZ287" s="119"/>
      <c r="BA287" s="119"/>
      <c r="BB287" s="119"/>
      <c r="BC287" s="119"/>
      <c r="BD287" s="119"/>
      <c r="BE287" s="119"/>
      <c r="BF287" s="119"/>
      <c r="BG287" s="119"/>
      <c r="BH287" s="119"/>
      <c r="BI287" s="119"/>
      <c r="BJ287" s="119"/>
      <c r="BK287" s="119"/>
      <c r="BL287" s="119"/>
      <c r="BM287" s="119"/>
      <c r="BN287" s="119"/>
      <c r="BP287" s="208">
        <f t="shared" si="39"/>
        <v>140</v>
      </c>
      <c r="BQ287" s="208">
        <f t="shared" si="40"/>
        <v>143.333125</v>
      </c>
      <c r="BR287" s="208">
        <f t="shared" si="41"/>
        <v>147</v>
      </c>
      <c r="BS287" s="207" t="str">
        <f t="shared" si="42"/>
        <v/>
      </c>
    </row>
    <row r="288" spans="1:71" ht="14.25" thickTop="1" thickBot="1" x14ac:dyDescent="0.25">
      <c r="B288" s="15" t="s">
        <v>35</v>
      </c>
      <c r="C288" s="16" t="s">
        <v>22</v>
      </c>
      <c r="D288" s="27"/>
      <c r="E288" s="27"/>
      <c r="F288" s="71"/>
      <c r="G288" s="71"/>
      <c r="H288" s="71"/>
      <c r="I288" s="54">
        <v>288</v>
      </c>
      <c r="J288" s="59">
        <f>HLOOKUP($J$1,$L$1:BN288,I288)</f>
        <v>138</v>
      </c>
      <c r="K288" s="59">
        <f>HLOOKUP($K$1,$L$1:BN288,I288)</f>
        <v>137</v>
      </c>
      <c r="L288" s="42"/>
      <c r="M288" s="119">
        <v>135</v>
      </c>
      <c r="N288" s="119">
        <v>134</v>
      </c>
      <c r="O288" s="119">
        <v>134</v>
      </c>
      <c r="P288" s="119">
        <v>135</v>
      </c>
      <c r="Q288" s="119">
        <v>135</v>
      </c>
      <c r="R288" s="119">
        <v>136</v>
      </c>
      <c r="S288" s="119">
        <v>136</v>
      </c>
      <c r="T288" s="119">
        <v>137</v>
      </c>
      <c r="U288" s="154">
        <v>138</v>
      </c>
      <c r="V288" s="154">
        <v>138</v>
      </c>
      <c r="W288" s="154">
        <v>140</v>
      </c>
      <c r="X288" s="154">
        <v>140</v>
      </c>
      <c r="Y288" s="154">
        <v>140</v>
      </c>
      <c r="Z288" s="154">
        <v>140</v>
      </c>
      <c r="AA288" s="177" t="s">
        <v>120</v>
      </c>
      <c r="AB288" s="138">
        <v>138</v>
      </c>
      <c r="AC288" s="119">
        <v>137</v>
      </c>
      <c r="AD288" s="119"/>
      <c r="AE288" s="138"/>
      <c r="AF288" s="119"/>
      <c r="AG288" s="119"/>
      <c r="AH288" s="119"/>
      <c r="AI288" s="154"/>
      <c r="AJ288" s="154"/>
      <c r="AK288" s="119"/>
      <c r="AL288" s="119"/>
      <c r="AM288" s="119"/>
      <c r="AN288" s="119"/>
      <c r="AO288" s="119"/>
      <c r="AP288" s="119"/>
      <c r="AQ288" s="119"/>
      <c r="AR288" s="119"/>
      <c r="AS288" s="119"/>
      <c r="AT288" s="119"/>
      <c r="AU288" s="119"/>
      <c r="AV288" s="119"/>
      <c r="AW288" s="119"/>
      <c r="AX288" s="119"/>
      <c r="AY288" s="119"/>
      <c r="AZ288" s="119"/>
      <c r="BA288" s="119"/>
      <c r="BB288" s="119"/>
      <c r="BC288" s="119"/>
      <c r="BD288" s="119"/>
      <c r="BE288" s="119"/>
      <c r="BF288" s="119"/>
      <c r="BG288" s="119"/>
      <c r="BH288" s="119"/>
      <c r="BI288" s="119"/>
      <c r="BJ288" s="119"/>
      <c r="BK288" s="119"/>
      <c r="BL288" s="119"/>
      <c r="BM288" s="119"/>
      <c r="BN288" s="119"/>
      <c r="BP288" s="208">
        <f t="shared" si="39"/>
        <v>134</v>
      </c>
      <c r="BQ288" s="208">
        <f t="shared" si="40"/>
        <v>137.0625</v>
      </c>
      <c r="BR288" s="208">
        <f t="shared" si="41"/>
        <v>140</v>
      </c>
      <c r="BS288" s="207" t="str">
        <f t="shared" si="42"/>
        <v/>
      </c>
    </row>
    <row r="289" spans="1:71" ht="14.25" thickTop="1" thickBot="1" x14ac:dyDescent="0.25">
      <c r="B289" s="15" t="s">
        <v>36</v>
      </c>
      <c r="C289" s="16" t="s">
        <v>37</v>
      </c>
      <c r="D289" s="27"/>
      <c r="E289" s="27"/>
      <c r="F289" s="71"/>
      <c r="G289" s="71"/>
      <c r="H289" s="71"/>
      <c r="I289" s="54">
        <v>289</v>
      </c>
      <c r="J289" s="59">
        <f>HLOOKUP($J$1,$L$1:BN289,I289)</f>
        <v>1200</v>
      </c>
      <c r="K289" s="59">
        <f>HLOOKUP($K$1,$L$1:BN289,I289)</f>
        <v>1200</v>
      </c>
      <c r="L289" s="42"/>
      <c r="M289" s="119">
        <v>1100</v>
      </c>
      <c r="N289" s="119">
        <v>1100</v>
      </c>
      <c r="O289" s="119">
        <v>1100</v>
      </c>
      <c r="P289" s="119">
        <v>1100</v>
      </c>
      <c r="Q289" s="119">
        <v>1100</v>
      </c>
      <c r="R289" s="119">
        <v>1100</v>
      </c>
      <c r="S289" s="119">
        <v>1100</v>
      </c>
      <c r="T289" s="119">
        <v>1100</v>
      </c>
      <c r="U289" s="154">
        <v>1100</v>
      </c>
      <c r="V289" s="154">
        <v>1100</v>
      </c>
      <c r="W289" s="154">
        <v>1200</v>
      </c>
      <c r="X289" s="154">
        <v>1200</v>
      </c>
      <c r="Y289" s="154">
        <v>1200</v>
      </c>
      <c r="Z289" s="154">
        <v>1200</v>
      </c>
      <c r="AA289" s="177">
        <v>1200</v>
      </c>
      <c r="AB289" s="138">
        <v>1200</v>
      </c>
      <c r="AC289" s="119">
        <v>1200</v>
      </c>
      <c r="AD289" s="119"/>
      <c r="AE289" s="138"/>
      <c r="AF289" s="119"/>
      <c r="AG289" s="119"/>
      <c r="AH289" s="119"/>
      <c r="AI289" s="154"/>
      <c r="AJ289" s="154"/>
      <c r="AK289" s="119"/>
      <c r="AL289" s="119"/>
      <c r="AM289" s="119"/>
      <c r="AN289" s="119"/>
      <c r="AO289" s="119"/>
      <c r="AP289" s="119"/>
      <c r="AQ289" s="119"/>
      <c r="AR289" s="119"/>
      <c r="AS289" s="119"/>
      <c r="AT289" s="119"/>
      <c r="AU289" s="119"/>
      <c r="AV289" s="119"/>
      <c r="AW289" s="119"/>
      <c r="AX289" s="119"/>
      <c r="AY289" s="119"/>
      <c r="AZ289" s="119"/>
      <c r="BA289" s="119"/>
      <c r="BB289" s="119"/>
      <c r="BC289" s="119"/>
      <c r="BD289" s="119"/>
      <c r="BE289" s="119"/>
      <c r="BF289" s="119"/>
      <c r="BG289" s="119"/>
      <c r="BH289" s="119"/>
      <c r="BI289" s="119"/>
      <c r="BJ289" s="119"/>
      <c r="BK289" s="119"/>
      <c r="BL289" s="119"/>
      <c r="BM289" s="119"/>
      <c r="BN289" s="119"/>
      <c r="BP289" s="208">
        <f t="shared" si="39"/>
        <v>1100</v>
      </c>
      <c r="BQ289" s="208">
        <f t="shared" si="40"/>
        <v>1141.1764705882354</v>
      </c>
      <c r="BR289" s="208">
        <f t="shared" si="41"/>
        <v>1200</v>
      </c>
      <c r="BS289" s="207" t="str">
        <f t="shared" si="42"/>
        <v/>
      </c>
    </row>
    <row r="290" spans="1:71" ht="14.25" thickTop="1" thickBot="1" x14ac:dyDescent="0.25">
      <c r="B290" s="15" t="s">
        <v>77</v>
      </c>
      <c r="C290" s="16" t="s">
        <v>37</v>
      </c>
      <c r="D290" s="27"/>
      <c r="E290" s="27"/>
      <c r="F290" s="71"/>
      <c r="G290" s="71"/>
      <c r="H290" s="71"/>
      <c r="I290" s="54">
        <v>290</v>
      </c>
      <c r="J290" s="59">
        <f>HLOOKUP($J$1,$L$1:BN290,I290)</f>
        <v>1416.5</v>
      </c>
      <c r="K290" s="59">
        <f>HLOOKUP($K$1,$L$1:BN290,I290)</f>
        <v>1415.5</v>
      </c>
      <c r="L290" s="42"/>
      <c r="M290" s="119">
        <v>1433.33</v>
      </c>
      <c r="N290" s="119">
        <v>1433.33</v>
      </c>
      <c r="O290" s="119">
        <v>1433</v>
      </c>
      <c r="P290" s="119">
        <v>1433</v>
      </c>
      <c r="Q290" s="119">
        <v>1433</v>
      </c>
      <c r="R290" s="119">
        <v>1433</v>
      </c>
      <c r="S290" s="119">
        <v>1433</v>
      </c>
      <c r="T290" s="119">
        <v>1433</v>
      </c>
      <c r="U290" s="154">
        <v>1433</v>
      </c>
      <c r="V290" s="154">
        <v>1433</v>
      </c>
      <c r="W290" s="154">
        <v>1416.5</v>
      </c>
      <c r="X290" s="154">
        <v>1416.5</v>
      </c>
      <c r="Y290" s="154">
        <v>1416.5</v>
      </c>
      <c r="Z290" s="154">
        <v>1416.5</v>
      </c>
      <c r="AA290" s="177">
        <v>1416.5</v>
      </c>
      <c r="AB290" s="138">
        <v>1416.5</v>
      </c>
      <c r="AC290" s="119">
        <v>1415.5</v>
      </c>
      <c r="AD290" s="119"/>
      <c r="AE290" s="138"/>
      <c r="AF290" s="119"/>
      <c r="AG290" s="119"/>
      <c r="AH290" s="119"/>
      <c r="AI290" s="154"/>
      <c r="AJ290" s="154"/>
      <c r="AK290" s="119"/>
      <c r="AL290" s="119"/>
      <c r="AM290" s="119"/>
      <c r="AN290" s="119"/>
      <c r="AO290" s="119"/>
      <c r="AP290" s="119"/>
      <c r="AQ290" s="119"/>
      <c r="AR290" s="119"/>
      <c r="AS290" s="119"/>
      <c r="AT290" s="119"/>
      <c r="AU290" s="119"/>
      <c r="AV290" s="119"/>
      <c r="AW290" s="119"/>
      <c r="AX290" s="119"/>
      <c r="AY290" s="119"/>
      <c r="AZ290" s="119"/>
      <c r="BA290" s="119"/>
      <c r="BB290" s="119"/>
      <c r="BC290" s="119"/>
      <c r="BD290" s="119"/>
      <c r="BE290" s="119"/>
      <c r="BF290" s="119"/>
      <c r="BG290" s="119"/>
      <c r="BH290" s="119"/>
      <c r="BI290" s="119"/>
      <c r="BJ290" s="119"/>
      <c r="BK290" s="119"/>
      <c r="BL290" s="119"/>
      <c r="BM290" s="119"/>
      <c r="BN290" s="119"/>
      <c r="BP290" s="208">
        <f t="shared" si="39"/>
        <v>1415.5</v>
      </c>
      <c r="BQ290" s="208">
        <f t="shared" si="40"/>
        <v>1426.1858823529412</v>
      </c>
      <c r="BR290" s="208">
        <f t="shared" si="41"/>
        <v>1433.33</v>
      </c>
      <c r="BS290" s="207" t="str">
        <f t="shared" si="42"/>
        <v/>
      </c>
    </row>
    <row r="291" spans="1:71" ht="14.25" thickTop="1" thickBot="1" x14ac:dyDescent="0.25">
      <c r="B291" s="15" t="s">
        <v>38</v>
      </c>
      <c r="C291" s="16" t="s">
        <v>37</v>
      </c>
      <c r="D291" s="27"/>
      <c r="E291" s="27"/>
      <c r="F291" s="71"/>
      <c r="G291" s="71"/>
      <c r="H291" s="71"/>
      <c r="I291" s="54">
        <v>291</v>
      </c>
      <c r="J291" s="59">
        <f>HLOOKUP($J$1,$L$1:BN291,I291)</f>
        <v>1925.33</v>
      </c>
      <c r="K291" s="59">
        <f>HLOOKUP($K$1,$L$1:BN291,I291)</f>
        <v>1925.33</v>
      </c>
      <c r="L291" s="42"/>
      <c r="M291" s="119">
        <v>1966.67</v>
      </c>
      <c r="N291" s="119">
        <v>1976</v>
      </c>
      <c r="O291" s="119">
        <v>1976</v>
      </c>
      <c r="P291" s="119">
        <v>1976</v>
      </c>
      <c r="Q291" s="119">
        <v>1976</v>
      </c>
      <c r="R291" s="119">
        <v>1976</v>
      </c>
      <c r="S291" s="119">
        <v>1976</v>
      </c>
      <c r="T291" s="119">
        <v>1976</v>
      </c>
      <c r="U291" s="154">
        <v>1976</v>
      </c>
      <c r="V291" s="154">
        <v>1976</v>
      </c>
      <c r="W291" s="154">
        <v>1925.33</v>
      </c>
      <c r="X291" s="154">
        <v>1925.33</v>
      </c>
      <c r="Y291" s="154">
        <v>1925.33</v>
      </c>
      <c r="Z291" s="154">
        <v>1925.33</v>
      </c>
      <c r="AA291" s="177">
        <v>1925.33</v>
      </c>
      <c r="AB291" s="138">
        <v>1925.33</v>
      </c>
      <c r="AC291" s="119">
        <v>1925.33</v>
      </c>
      <c r="AD291" s="119"/>
      <c r="AE291" s="138"/>
      <c r="AF291" s="119"/>
      <c r="AG291" s="119"/>
      <c r="AH291" s="119"/>
      <c r="AI291" s="154"/>
      <c r="AJ291" s="154"/>
      <c r="AK291" s="119"/>
      <c r="AL291" s="119"/>
      <c r="AM291" s="119"/>
      <c r="AN291" s="119"/>
      <c r="AO291" s="119"/>
      <c r="AP291" s="119"/>
      <c r="AQ291" s="119"/>
      <c r="AR291" s="119"/>
      <c r="AS291" s="119"/>
      <c r="AT291" s="119"/>
      <c r="AU291" s="119"/>
      <c r="AV291" s="119"/>
      <c r="AW291" s="119"/>
      <c r="AX291" s="119"/>
      <c r="AY291" s="119"/>
      <c r="AZ291" s="119"/>
      <c r="BA291" s="119"/>
      <c r="BB291" s="119"/>
      <c r="BC291" s="119"/>
      <c r="BD291" s="119"/>
      <c r="BE291" s="119"/>
      <c r="BF291" s="119"/>
      <c r="BG291" s="119"/>
      <c r="BH291" s="119"/>
      <c r="BI291" s="119"/>
      <c r="BJ291" s="119"/>
      <c r="BK291" s="119"/>
      <c r="BL291" s="119"/>
      <c r="BM291" s="119"/>
      <c r="BN291" s="119"/>
      <c r="BP291" s="208">
        <f t="shared" si="39"/>
        <v>1925.33</v>
      </c>
      <c r="BQ291" s="208">
        <f t="shared" si="40"/>
        <v>1954.58705882353</v>
      </c>
      <c r="BR291" s="208">
        <f t="shared" si="41"/>
        <v>1976</v>
      </c>
      <c r="BS291" s="207" t="str">
        <f t="shared" si="42"/>
        <v/>
      </c>
    </row>
    <row r="292" spans="1:71" ht="14.25" thickTop="1" thickBot="1" x14ac:dyDescent="0.25">
      <c r="B292" s="15" t="s">
        <v>78</v>
      </c>
      <c r="C292" s="16" t="s">
        <v>37</v>
      </c>
      <c r="D292" s="27"/>
      <c r="E292" s="27"/>
      <c r="F292" s="71"/>
      <c r="G292" s="71"/>
      <c r="H292" s="71"/>
      <c r="I292" s="54">
        <v>292</v>
      </c>
      <c r="J292" s="59">
        <f>HLOOKUP($J$1,$L$1:BN292,I292)</f>
        <v>1333.33</v>
      </c>
      <c r="K292" s="59">
        <f>HLOOKUP($K$1,$L$1:BN292,I292)</f>
        <v>1333.33</v>
      </c>
      <c r="L292" s="42"/>
      <c r="M292" s="119">
        <v>1300</v>
      </c>
      <c r="N292" s="119">
        <v>1300</v>
      </c>
      <c r="O292" s="119">
        <v>1300</v>
      </c>
      <c r="P292" s="119">
        <v>1300</v>
      </c>
      <c r="Q292" s="119">
        <v>1300</v>
      </c>
      <c r="R292" s="119">
        <v>1300</v>
      </c>
      <c r="S292" s="119">
        <v>1300</v>
      </c>
      <c r="T292" s="119">
        <v>1300</v>
      </c>
      <c r="U292" s="154">
        <v>1300</v>
      </c>
      <c r="V292" s="154">
        <v>1300</v>
      </c>
      <c r="W292" s="154">
        <v>1333.33</v>
      </c>
      <c r="X292" s="154">
        <v>1333.33</v>
      </c>
      <c r="Y292" s="154">
        <v>1333.33</v>
      </c>
      <c r="Z292" s="154">
        <v>1333.33</v>
      </c>
      <c r="AA292" s="177">
        <v>1333.33</v>
      </c>
      <c r="AB292" s="138">
        <v>1333.33</v>
      </c>
      <c r="AC292" s="119">
        <v>1333.33</v>
      </c>
      <c r="AD292" s="119"/>
      <c r="AE292" s="138"/>
      <c r="AF292" s="119"/>
      <c r="AG292" s="119"/>
      <c r="AH292" s="119"/>
      <c r="AI292" s="154"/>
      <c r="AJ292" s="154"/>
      <c r="AK292" s="119"/>
      <c r="AL292" s="119"/>
      <c r="AM292" s="119"/>
      <c r="AN292" s="119"/>
      <c r="AO292" s="119"/>
      <c r="AP292" s="119"/>
      <c r="AQ292" s="119"/>
      <c r="AR292" s="119"/>
      <c r="AS292" s="119"/>
      <c r="AT292" s="119"/>
      <c r="AU292" s="119"/>
      <c r="AV292" s="119"/>
      <c r="AW292" s="119"/>
      <c r="AX292" s="119"/>
      <c r="AY292" s="119"/>
      <c r="AZ292" s="119"/>
      <c r="BA292" s="119"/>
      <c r="BB292" s="119"/>
      <c r="BC292" s="119"/>
      <c r="BD292" s="119"/>
      <c r="BE292" s="119"/>
      <c r="BF292" s="119"/>
      <c r="BG292" s="119"/>
      <c r="BH292" s="119"/>
      <c r="BI292" s="119"/>
      <c r="BJ292" s="119"/>
      <c r="BK292" s="119"/>
      <c r="BL292" s="119"/>
      <c r="BM292" s="119"/>
      <c r="BN292" s="119"/>
      <c r="BP292" s="208">
        <f t="shared" ref="BP292:BP355" si="54">IF(M292="xxx","xxx",MIN(M292:BN292))</f>
        <v>1300</v>
      </c>
      <c r="BQ292" s="208">
        <f t="shared" ref="BQ292:BQ355" si="55">IF(M292="xxx","xxx",AVERAGE(M292:BN292))</f>
        <v>1313.7241176470591</v>
      </c>
      <c r="BR292" s="208">
        <f t="shared" ref="BR292:BR355" si="56">IF(M292="xxx","xxx",MAX(M292:BN292))</f>
        <v>1333.33</v>
      </c>
      <c r="BS292" s="207" t="str">
        <f t="shared" ref="BS292:BS355" si="57">IF(BP292="xxx","",IF(AND(BP292=BQ292,BQ292=BR292),"Repetidos",""))</f>
        <v/>
      </c>
    </row>
    <row r="293" spans="1:71" ht="14.25" thickTop="1" thickBot="1" x14ac:dyDescent="0.25">
      <c r="B293" s="15" t="s">
        <v>88</v>
      </c>
      <c r="C293" s="16" t="s">
        <v>37</v>
      </c>
      <c r="D293" s="27"/>
      <c r="E293" s="27"/>
      <c r="F293" s="71"/>
      <c r="G293" s="71"/>
      <c r="H293" s="71"/>
      <c r="I293" s="54">
        <v>293</v>
      </c>
      <c r="J293" s="59">
        <f>HLOOKUP($J$1,$L$1:BN293,I293)</f>
        <v>1533.33</v>
      </c>
      <c r="K293" s="59">
        <f>HLOOKUP($K$1,$L$1:BN293,I293)</f>
        <v>1533.33</v>
      </c>
      <c r="L293" s="42"/>
      <c r="M293" s="119">
        <v>1383.33</v>
      </c>
      <c r="N293" s="119">
        <v>1500</v>
      </c>
      <c r="O293" s="119">
        <v>1500</v>
      </c>
      <c r="P293" s="119">
        <v>1500</v>
      </c>
      <c r="Q293" s="119">
        <v>1500</v>
      </c>
      <c r="R293" s="119">
        <v>1600</v>
      </c>
      <c r="S293" s="119">
        <v>1600</v>
      </c>
      <c r="T293" s="119">
        <v>1600</v>
      </c>
      <c r="U293" s="154">
        <v>1600</v>
      </c>
      <c r="V293" s="154">
        <v>1600</v>
      </c>
      <c r="W293" s="154">
        <v>1533.33</v>
      </c>
      <c r="X293" s="154">
        <v>1533.33</v>
      </c>
      <c r="Y293" s="154">
        <v>1533.33</v>
      </c>
      <c r="Z293" s="154">
        <v>1533.33</v>
      </c>
      <c r="AA293" s="177">
        <v>1533.33</v>
      </c>
      <c r="AB293" s="138">
        <v>1533.33</v>
      </c>
      <c r="AC293" s="119">
        <v>1533.33</v>
      </c>
      <c r="AD293" s="119"/>
      <c r="AE293" s="138"/>
      <c r="AF293" s="119"/>
      <c r="AG293" s="119"/>
      <c r="AH293" s="119"/>
      <c r="AI293" s="154"/>
      <c r="AJ293" s="154"/>
      <c r="AK293" s="119"/>
      <c r="AL293" s="119"/>
      <c r="AM293" s="119"/>
      <c r="AN293" s="119"/>
      <c r="AO293" s="119"/>
      <c r="AP293" s="119"/>
      <c r="AQ293" s="119"/>
      <c r="AR293" s="119"/>
      <c r="AS293" s="119"/>
      <c r="AT293" s="119"/>
      <c r="AU293" s="119"/>
      <c r="AV293" s="119"/>
      <c r="AW293" s="119"/>
      <c r="AX293" s="119"/>
      <c r="AY293" s="119"/>
      <c r="AZ293" s="119"/>
      <c r="BA293" s="119"/>
      <c r="BB293" s="119"/>
      <c r="BC293" s="119"/>
      <c r="BD293" s="119"/>
      <c r="BE293" s="119"/>
      <c r="BF293" s="119"/>
      <c r="BG293" s="119"/>
      <c r="BH293" s="119"/>
      <c r="BI293" s="119"/>
      <c r="BJ293" s="119"/>
      <c r="BK293" s="119"/>
      <c r="BL293" s="119"/>
      <c r="BM293" s="119"/>
      <c r="BN293" s="119"/>
      <c r="BP293" s="208">
        <f t="shared" si="54"/>
        <v>1383.33</v>
      </c>
      <c r="BQ293" s="208">
        <f t="shared" si="55"/>
        <v>1536.272941176471</v>
      </c>
      <c r="BR293" s="208">
        <f t="shared" si="56"/>
        <v>1600</v>
      </c>
      <c r="BS293" s="207" t="str">
        <f t="shared" si="57"/>
        <v/>
      </c>
    </row>
    <row r="294" spans="1:71" ht="14.25" thickTop="1" thickBot="1" x14ac:dyDescent="0.25">
      <c r="B294" s="15" t="s">
        <v>89</v>
      </c>
      <c r="C294" s="16" t="s">
        <v>37</v>
      </c>
      <c r="D294" s="27"/>
      <c r="E294" s="27"/>
      <c r="F294" s="71"/>
      <c r="G294" s="71"/>
      <c r="H294" s="71"/>
      <c r="I294" s="54">
        <v>294</v>
      </c>
      <c r="J294" s="59">
        <f>HLOOKUP($J$1,$L$1:BN294,I294)</f>
        <v>1800</v>
      </c>
      <c r="K294" s="59">
        <f>HLOOKUP($K$1,$L$1:BN294,I294)</f>
        <v>1800</v>
      </c>
      <c r="L294" s="42"/>
      <c r="M294" s="119">
        <v>2000</v>
      </c>
      <c r="N294" s="119">
        <v>2000</v>
      </c>
      <c r="O294" s="119">
        <v>2000</v>
      </c>
      <c r="P294" s="119">
        <v>2000</v>
      </c>
      <c r="Q294" s="119">
        <v>2000</v>
      </c>
      <c r="R294" s="119">
        <v>2000</v>
      </c>
      <c r="S294" s="119">
        <v>2000</v>
      </c>
      <c r="T294" s="119">
        <v>2000</v>
      </c>
      <c r="U294" s="154">
        <v>2000</v>
      </c>
      <c r="V294" s="154">
        <v>2000</v>
      </c>
      <c r="W294" s="154">
        <v>1800</v>
      </c>
      <c r="X294" s="154">
        <v>1800</v>
      </c>
      <c r="Y294" s="154">
        <v>1800</v>
      </c>
      <c r="Z294" s="154">
        <v>1800</v>
      </c>
      <c r="AA294" s="177">
        <v>1800</v>
      </c>
      <c r="AB294" s="138">
        <v>1800</v>
      </c>
      <c r="AC294" s="119">
        <v>1800</v>
      </c>
      <c r="AD294" s="119"/>
      <c r="AE294" s="138"/>
      <c r="AF294" s="119"/>
      <c r="AG294" s="119"/>
      <c r="AH294" s="119"/>
      <c r="AI294" s="154"/>
      <c r="AJ294" s="154"/>
      <c r="AK294" s="119"/>
      <c r="AL294" s="119"/>
      <c r="AM294" s="119"/>
      <c r="AN294" s="119"/>
      <c r="AO294" s="119"/>
      <c r="AP294" s="119"/>
      <c r="AQ294" s="119"/>
      <c r="AR294" s="119"/>
      <c r="AS294" s="119"/>
      <c r="AT294" s="119"/>
      <c r="AU294" s="119"/>
      <c r="AV294" s="119"/>
      <c r="AW294" s="119"/>
      <c r="AX294" s="119"/>
      <c r="AY294" s="119"/>
      <c r="AZ294" s="119"/>
      <c r="BA294" s="119"/>
      <c r="BB294" s="119"/>
      <c r="BC294" s="119"/>
      <c r="BD294" s="119"/>
      <c r="BE294" s="119"/>
      <c r="BF294" s="119"/>
      <c r="BG294" s="119"/>
      <c r="BH294" s="119"/>
      <c r="BI294" s="119"/>
      <c r="BJ294" s="119"/>
      <c r="BK294" s="119"/>
      <c r="BL294" s="119"/>
      <c r="BM294" s="119"/>
      <c r="BN294" s="119"/>
      <c r="BP294" s="208">
        <f t="shared" si="54"/>
        <v>1800</v>
      </c>
      <c r="BQ294" s="208">
        <f t="shared" si="55"/>
        <v>1917.6470588235295</v>
      </c>
      <c r="BR294" s="208">
        <f t="shared" si="56"/>
        <v>2000</v>
      </c>
      <c r="BS294" s="207" t="str">
        <f t="shared" si="57"/>
        <v/>
      </c>
    </row>
    <row r="295" spans="1:71" ht="14.25" thickTop="1" thickBot="1" x14ac:dyDescent="0.25">
      <c r="B295" s="15" t="s">
        <v>39</v>
      </c>
      <c r="C295" s="16" t="s">
        <v>22</v>
      </c>
      <c r="D295" s="27"/>
      <c r="E295" s="27"/>
      <c r="F295" s="71"/>
      <c r="G295" s="71"/>
      <c r="H295" s="71"/>
      <c r="I295" s="54">
        <v>295</v>
      </c>
      <c r="J295" s="59">
        <f>HLOOKUP($J$1,$L$1:BN295,I295)</f>
        <v>72</v>
      </c>
      <c r="K295" s="59">
        <f>HLOOKUP($K$1,$L$1:BN295,I295)</f>
        <v>72</v>
      </c>
      <c r="L295" s="42"/>
      <c r="M295" s="119">
        <v>72</v>
      </c>
      <c r="N295" s="119">
        <v>72</v>
      </c>
      <c r="O295" s="119">
        <v>72</v>
      </c>
      <c r="P295" s="119">
        <v>72</v>
      </c>
      <c r="Q295" s="119">
        <v>72</v>
      </c>
      <c r="R295" s="119">
        <v>72</v>
      </c>
      <c r="S295" s="119">
        <v>72</v>
      </c>
      <c r="T295" s="119">
        <v>72</v>
      </c>
      <c r="U295" s="154">
        <v>72</v>
      </c>
      <c r="V295" s="154">
        <v>72</v>
      </c>
      <c r="W295" s="154">
        <v>72</v>
      </c>
      <c r="X295" s="154">
        <v>72</v>
      </c>
      <c r="Y295" s="154">
        <v>72</v>
      </c>
      <c r="Z295" s="154">
        <v>72</v>
      </c>
      <c r="AA295" s="177">
        <v>72</v>
      </c>
      <c r="AB295" s="138">
        <v>72</v>
      </c>
      <c r="AC295" s="119">
        <v>72</v>
      </c>
      <c r="AD295" s="119"/>
      <c r="AE295" s="138"/>
      <c r="AF295" s="119"/>
      <c r="AG295" s="119"/>
      <c r="AH295" s="119"/>
      <c r="AI295" s="154"/>
      <c r="AJ295" s="154"/>
      <c r="AK295" s="119"/>
      <c r="AL295" s="119"/>
      <c r="AM295" s="119"/>
      <c r="AN295" s="119"/>
      <c r="AO295" s="119"/>
      <c r="AP295" s="119"/>
      <c r="AQ295" s="119"/>
      <c r="AR295" s="119"/>
      <c r="AS295" s="119"/>
      <c r="AT295" s="119"/>
      <c r="AU295" s="119"/>
      <c r="AV295" s="119"/>
      <c r="AW295" s="119"/>
      <c r="AX295" s="119"/>
      <c r="AY295" s="119"/>
      <c r="AZ295" s="119"/>
      <c r="BA295" s="119"/>
      <c r="BB295" s="119"/>
      <c r="BC295" s="119"/>
      <c r="BD295" s="119"/>
      <c r="BE295" s="119"/>
      <c r="BF295" s="119"/>
      <c r="BG295" s="119"/>
      <c r="BH295" s="119"/>
      <c r="BI295" s="119"/>
      <c r="BJ295" s="119"/>
      <c r="BK295" s="119"/>
      <c r="BL295" s="119"/>
      <c r="BM295" s="119"/>
      <c r="BN295" s="119"/>
      <c r="BP295" s="208">
        <f t="shared" si="54"/>
        <v>72</v>
      </c>
      <c r="BQ295" s="208">
        <f t="shared" si="55"/>
        <v>72</v>
      </c>
      <c r="BR295" s="208">
        <f t="shared" si="56"/>
        <v>72</v>
      </c>
      <c r="BS295" s="207" t="str">
        <f t="shared" si="57"/>
        <v>Repetidos</v>
      </c>
    </row>
    <row r="296" spans="1:71" ht="14.25" thickTop="1" thickBot="1" x14ac:dyDescent="0.25">
      <c r="B296" s="15" t="s">
        <v>40</v>
      </c>
      <c r="C296" s="16" t="s">
        <v>22</v>
      </c>
      <c r="D296" s="27"/>
      <c r="E296" s="27"/>
      <c r="F296" s="71"/>
      <c r="G296" s="71"/>
      <c r="H296" s="71"/>
      <c r="I296" s="54">
        <v>296</v>
      </c>
      <c r="J296" s="59">
        <f>HLOOKUP($J$1,$L$1:BN296,I296)</f>
        <v>72</v>
      </c>
      <c r="K296" s="59">
        <f>HLOOKUP($K$1,$L$1:BN296,I296)</f>
        <v>72</v>
      </c>
      <c r="L296" s="42"/>
      <c r="M296" s="119">
        <v>72</v>
      </c>
      <c r="N296" s="119">
        <v>72</v>
      </c>
      <c r="O296" s="119">
        <v>72</v>
      </c>
      <c r="P296" s="119">
        <v>72</v>
      </c>
      <c r="Q296" s="119">
        <v>72</v>
      </c>
      <c r="R296" s="119">
        <v>72</v>
      </c>
      <c r="S296" s="119">
        <v>72</v>
      </c>
      <c r="T296" s="119">
        <v>72</v>
      </c>
      <c r="U296" s="154">
        <v>72</v>
      </c>
      <c r="V296" s="154">
        <v>72</v>
      </c>
      <c r="W296" s="154">
        <v>72</v>
      </c>
      <c r="X296" s="154">
        <v>72</v>
      </c>
      <c r="Y296" s="154">
        <v>72</v>
      </c>
      <c r="Z296" s="154">
        <v>72</v>
      </c>
      <c r="AA296" s="177">
        <v>72</v>
      </c>
      <c r="AB296" s="138">
        <v>72</v>
      </c>
      <c r="AC296" s="119">
        <v>72</v>
      </c>
      <c r="AD296" s="119"/>
      <c r="AE296" s="138"/>
      <c r="AF296" s="119"/>
      <c r="AG296" s="119"/>
      <c r="AH296" s="119"/>
      <c r="AI296" s="154"/>
      <c r="AJ296" s="154"/>
      <c r="AK296" s="119"/>
      <c r="AL296" s="119"/>
      <c r="AM296" s="119"/>
      <c r="AN296" s="119"/>
      <c r="AO296" s="119"/>
      <c r="AP296" s="119"/>
      <c r="AQ296" s="119"/>
      <c r="AR296" s="119"/>
      <c r="AS296" s="119"/>
      <c r="AT296" s="119"/>
      <c r="AU296" s="119"/>
      <c r="AV296" s="119"/>
      <c r="AW296" s="119"/>
      <c r="AX296" s="119"/>
      <c r="AY296" s="119"/>
      <c r="AZ296" s="119"/>
      <c r="BA296" s="119"/>
      <c r="BB296" s="119"/>
      <c r="BC296" s="119"/>
      <c r="BD296" s="119"/>
      <c r="BE296" s="119"/>
      <c r="BF296" s="119"/>
      <c r="BG296" s="119"/>
      <c r="BH296" s="119"/>
      <c r="BI296" s="119"/>
      <c r="BJ296" s="119"/>
      <c r="BK296" s="119"/>
      <c r="BL296" s="119"/>
      <c r="BM296" s="119"/>
      <c r="BN296" s="119"/>
      <c r="BP296" s="208">
        <f t="shared" si="54"/>
        <v>72</v>
      </c>
      <c r="BQ296" s="208">
        <f t="shared" si="55"/>
        <v>72</v>
      </c>
      <c r="BR296" s="208">
        <f t="shared" si="56"/>
        <v>72</v>
      </c>
      <c r="BS296" s="207" t="str">
        <f t="shared" si="57"/>
        <v>Repetidos</v>
      </c>
    </row>
    <row r="297" spans="1:71" ht="14.25" thickTop="1" thickBot="1" x14ac:dyDescent="0.25">
      <c r="B297" s="15" t="s">
        <v>41</v>
      </c>
      <c r="C297" s="16" t="s">
        <v>42</v>
      </c>
      <c r="D297" s="27"/>
      <c r="E297" s="27"/>
      <c r="F297" s="71"/>
      <c r="G297" s="71"/>
      <c r="H297" s="71"/>
      <c r="I297" s="54">
        <v>297</v>
      </c>
      <c r="J297" s="59" t="str">
        <f>HLOOKUP($J$1,$L$1:BN297,I297)</f>
        <v>SC</v>
      </c>
      <c r="K297" s="59" t="str">
        <f>HLOOKUP($K$1,$L$1:BN297,I297)</f>
        <v>SC</v>
      </c>
      <c r="L297" s="42"/>
      <c r="M297" s="119" t="s">
        <v>120</v>
      </c>
      <c r="N297" s="119" t="s">
        <v>120</v>
      </c>
      <c r="O297" s="119" t="s">
        <v>120</v>
      </c>
      <c r="P297" s="119" t="s">
        <v>120</v>
      </c>
      <c r="Q297" s="119" t="s">
        <v>120</v>
      </c>
      <c r="R297" s="119" t="s">
        <v>120</v>
      </c>
      <c r="S297" s="119" t="s">
        <v>120</v>
      </c>
      <c r="T297" s="119" t="s">
        <v>120</v>
      </c>
      <c r="U297" s="163" t="s">
        <v>120</v>
      </c>
      <c r="V297" s="163" t="s">
        <v>120</v>
      </c>
      <c r="W297" s="155" t="s">
        <v>120</v>
      </c>
      <c r="X297" s="155" t="s">
        <v>120</v>
      </c>
      <c r="Y297" s="155" t="s">
        <v>120</v>
      </c>
      <c r="Z297" s="155" t="s">
        <v>120</v>
      </c>
      <c r="AA297" s="178" t="s">
        <v>120</v>
      </c>
      <c r="AB297" s="139" t="s">
        <v>120</v>
      </c>
      <c r="AC297" s="119" t="s">
        <v>120</v>
      </c>
      <c r="AD297" s="119"/>
      <c r="AE297" s="139"/>
      <c r="AF297" s="119"/>
      <c r="AG297" s="119"/>
      <c r="AH297" s="119"/>
      <c r="AI297" s="155"/>
      <c r="AJ297" s="155"/>
      <c r="AK297" s="119"/>
      <c r="AL297" s="119"/>
      <c r="AM297" s="119"/>
      <c r="AN297" s="119"/>
      <c r="AO297" s="119"/>
      <c r="AP297" s="119"/>
      <c r="AQ297" s="119"/>
      <c r="AR297" s="119"/>
      <c r="AS297" s="119"/>
      <c r="AT297" s="119"/>
      <c r="AU297" s="119"/>
      <c r="AV297" s="119"/>
      <c r="AW297" s="119"/>
      <c r="AX297" s="119"/>
      <c r="AY297" s="119"/>
      <c r="AZ297" s="119"/>
      <c r="BA297" s="119"/>
      <c r="BB297" s="119"/>
      <c r="BC297" s="119"/>
      <c r="BD297" s="119"/>
      <c r="BE297" s="119"/>
      <c r="BF297" s="119"/>
      <c r="BG297" s="119"/>
      <c r="BH297" s="119"/>
      <c r="BI297" s="119"/>
      <c r="BJ297" s="119"/>
      <c r="BK297" s="119"/>
      <c r="BL297" s="119"/>
      <c r="BM297" s="119"/>
      <c r="BN297" s="119"/>
      <c r="BP297" s="208">
        <f t="shared" si="54"/>
        <v>0</v>
      </c>
      <c r="BQ297" s="208" t="e">
        <f t="shared" si="55"/>
        <v>#DIV/0!</v>
      </c>
      <c r="BR297" s="208">
        <f t="shared" si="56"/>
        <v>0</v>
      </c>
      <c r="BS297" s="207" t="e">
        <f t="shared" si="57"/>
        <v>#DIV/0!</v>
      </c>
    </row>
    <row r="298" spans="1:71" ht="14.25" thickTop="1" thickBot="1" x14ac:dyDescent="0.25">
      <c r="A298" s="216" t="s">
        <v>61</v>
      </c>
      <c r="B298" s="20" t="s">
        <v>47</v>
      </c>
      <c r="C298" s="6"/>
      <c r="D298" s="56"/>
      <c r="E298" s="58"/>
      <c r="F298" s="69"/>
      <c r="G298" s="69"/>
      <c r="H298" s="69"/>
      <c r="I298" s="69"/>
      <c r="J298" s="69"/>
      <c r="K298" s="69"/>
      <c r="L298" s="69"/>
      <c r="M298" s="227"/>
      <c r="N298" s="127" t="str">
        <f>IF(SUM(M299:N306)=0,"",IF(AND(M299=N299,M300=N300,M301=N301,M302=N302,M303=N303,M304=N304,M305=N305,M306=N306),"Repetido",""))</f>
        <v/>
      </c>
      <c r="O298" s="127" t="str">
        <f t="shared" ref="O298:BL298" si="58">IF(SUM(N299:O306)=0,"",IF(AND(N299=O299,N300=O300,N301=O301,N302=O302,N303=O303,N304=O304,N305=O305,N306=O306),"Repetido",""))</f>
        <v/>
      </c>
      <c r="P298" s="127" t="str">
        <f t="shared" si="58"/>
        <v/>
      </c>
      <c r="Q298" s="127" t="str">
        <f t="shared" si="58"/>
        <v/>
      </c>
      <c r="R298" s="127" t="str">
        <f t="shared" si="58"/>
        <v/>
      </c>
      <c r="S298" s="127" t="str">
        <f t="shared" si="58"/>
        <v/>
      </c>
      <c r="T298" s="127" t="str">
        <f t="shared" si="58"/>
        <v/>
      </c>
      <c r="U298" s="127" t="str">
        <f t="shared" si="58"/>
        <v/>
      </c>
      <c r="V298" s="127" t="str">
        <f t="shared" si="58"/>
        <v/>
      </c>
      <c r="W298" s="127" t="str">
        <f t="shared" si="58"/>
        <v/>
      </c>
      <c r="X298" s="127" t="str">
        <f t="shared" si="58"/>
        <v/>
      </c>
      <c r="Y298" s="127" t="str">
        <f t="shared" si="58"/>
        <v/>
      </c>
      <c r="Z298" s="127" t="str">
        <f t="shared" si="58"/>
        <v/>
      </c>
      <c r="AA298" s="127" t="str">
        <f t="shared" si="58"/>
        <v/>
      </c>
      <c r="AB298" s="127" t="str">
        <f t="shared" si="58"/>
        <v/>
      </c>
      <c r="AC298" s="127" t="str">
        <f t="shared" si="58"/>
        <v/>
      </c>
      <c r="AD298" s="127" t="str">
        <f t="shared" si="58"/>
        <v/>
      </c>
      <c r="AE298" s="127" t="str">
        <f t="shared" si="58"/>
        <v/>
      </c>
      <c r="AF298" s="127" t="str">
        <f t="shared" si="58"/>
        <v/>
      </c>
      <c r="AG298" s="127" t="str">
        <f t="shared" si="58"/>
        <v/>
      </c>
      <c r="AH298" s="127" t="str">
        <f t="shared" si="58"/>
        <v/>
      </c>
      <c r="AI298" s="127" t="str">
        <f t="shared" si="58"/>
        <v/>
      </c>
      <c r="AJ298" s="127" t="str">
        <f t="shared" si="58"/>
        <v/>
      </c>
      <c r="AK298" s="127" t="str">
        <f t="shared" si="58"/>
        <v/>
      </c>
      <c r="AL298" s="127" t="str">
        <f t="shared" si="58"/>
        <v/>
      </c>
      <c r="AM298" s="127" t="str">
        <f t="shared" si="58"/>
        <v/>
      </c>
      <c r="AN298" s="127" t="str">
        <f t="shared" si="58"/>
        <v/>
      </c>
      <c r="AO298" s="127" t="str">
        <f t="shared" si="58"/>
        <v/>
      </c>
      <c r="AP298" s="127" t="str">
        <f t="shared" si="58"/>
        <v/>
      </c>
      <c r="AQ298" s="127" t="str">
        <f t="shared" si="58"/>
        <v/>
      </c>
      <c r="AR298" s="127" t="str">
        <f t="shared" si="58"/>
        <v/>
      </c>
      <c r="AS298" s="127" t="str">
        <f t="shared" si="58"/>
        <v/>
      </c>
      <c r="AT298" s="127" t="str">
        <f t="shared" si="58"/>
        <v/>
      </c>
      <c r="AU298" s="127" t="str">
        <f t="shared" si="58"/>
        <v/>
      </c>
      <c r="AV298" s="127" t="str">
        <f t="shared" si="58"/>
        <v/>
      </c>
      <c r="AW298" s="127" t="str">
        <f t="shared" si="58"/>
        <v/>
      </c>
      <c r="AX298" s="127" t="str">
        <f t="shared" si="58"/>
        <v/>
      </c>
      <c r="AY298" s="127" t="str">
        <f t="shared" si="58"/>
        <v/>
      </c>
      <c r="AZ298" s="127" t="str">
        <f t="shared" si="58"/>
        <v/>
      </c>
      <c r="BA298" s="127" t="str">
        <f t="shared" si="58"/>
        <v/>
      </c>
      <c r="BB298" s="127" t="str">
        <f t="shared" si="58"/>
        <v/>
      </c>
      <c r="BC298" s="127" t="str">
        <f t="shared" si="58"/>
        <v/>
      </c>
      <c r="BD298" s="127" t="str">
        <f t="shared" si="58"/>
        <v/>
      </c>
      <c r="BE298" s="127" t="str">
        <f t="shared" si="58"/>
        <v/>
      </c>
      <c r="BF298" s="127" t="str">
        <f t="shared" si="58"/>
        <v/>
      </c>
      <c r="BG298" s="127" t="str">
        <f t="shared" si="58"/>
        <v/>
      </c>
      <c r="BH298" s="127" t="str">
        <f t="shared" si="58"/>
        <v/>
      </c>
      <c r="BI298" s="127" t="str">
        <f t="shared" si="58"/>
        <v/>
      </c>
      <c r="BJ298" s="127" t="str">
        <f t="shared" si="58"/>
        <v/>
      </c>
      <c r="BK298" s="127" t="str">
        <f t="shared" si="58"/>
        <v/>
      </c>
      <c r="BL298" s="127" t="str">
        <f t="shared" si="58"/>
        <v/>
      </c>
      <c r="BM298" s="127" t="str">
        <f>IF(SUM(BL299:BM306)=0,"",IF(AND(BL299=BM299,BL300=BM300,BL301=BM301,BL302=BM302,BL303=BM303,BL304=BM304,BL305=BM305,BL306=BM306),"Repetido",""))</f>
        <v/>
      </c>
      <c r="BN298" s="127" t="str">
        <f>IF(SUM(BM299:BN306)=0,"",IF(AND(BM299=BN299,BM300=BN300,BM301=BN301,BM302=BN302,BM303=BN303,BM304=BN304,BM305=BN305,BM306=BN306),"Repetido",""))</f>
        <v/>
      </c>
      <c r="BP298" s="211"/>
      <c r="BQ298" s="211"/>
      <c r="BR298" s="211"/>
      <c r="BS298" s="207"/>
    </row>
    <row r="299" spans="1:71" ht="14.25" thickTop="1" thickBot="1" x14ac:dyDescent="0.25">
      <c r="B299" s="9" t="s">
        <v>21</v>
      </c>
      <c r="C299" s="10" t="s">
        <v>22</v>
      </c>
      <c r="D299" s="30"/>
      <c r="E299" s="30"/>
      <c r="F299" s="70"/>
      <c r="G299" s="70"/>
      <c r="H299" s="70"/>
      <c r="I299" s="54">
        <v>299</v>
      </c>
      <c r="J299" s="59" t="str">
        <f>HLOOKUP($J$1,$L$1:BN299,I299)</f>
        <v>xxx</v>
      </c>
      <c r="K299" s="59" t="str">
        <f>HLOOKUP($K$1,$L$1:BN299,I299)</f>
        <v>xxx</v>
      </c>
      <c r="L299" s="38"/>
      <c r="M299" s="131" t="s">
        <v>71</v>
      </c>
      <c r="N299" s="118" t="s">
        <v>71</v>
      </c>
      <c r="O299" s="118" t="s">
        <v>71</v>
      </c>
      <c r="P299" s="118" t="s">
        <v>71</v>
      </c>
      <c r="Q299" s="118" t="s">
        <v>71</v>
      </c>
      <c r="R299" s="118" t="s">
        <v>71</v>
      </c>
      <c r="S299" s="118" t="s">
        <v>71</v>
      </c>
      <c r="T299" s="118" t="s">
        <v>71</v>
      </c>
      <c r="U299" s="118" t="s">
        <v>71</v>
      </c>
      <c r="V299" s="118" t="s">
        <v>71</v>
      </c>
      <c r="W299" s="118" t="s">
        <v>71</v>
      </c>
      <c r="X299" s="118" t="s">
        <v>71</v>
      </c>
      <c r="Y299" s="118" t="s">
        <v>71</v>
      </c>
      <c r="Z299" s="118" t="s">
        <v>71</v>
      </c>
      <c r="AA299" s="118" t="s">
        <v>71</v>
      </c>
      <c r="AB299" s="118" t="s">
        <v>71</v>
      </c>
      <c r="AC299" s="118" t="s">
        <v>71</v>
      </c>
      <c r="AD299" s="118" t="s">
        <v>71</v>
      </c>
      <c r="AE299" s="118" t="s">
        <v>71</v>
      </c>
      <c r="AF299" s="118" t="s">
        <v>71</v>
      </c>
      <c r="AG299" s="118" t="s">
        <v>71</v>
      </c>
      <c r="AH299" s="118" t="s">
        <v>71</v>
      </c>
      <c r="AI299" s="118" t="s">
        <v>71</v>
      </c>
      <c r="AJ299" s="118" t="s">
        <v>71</v>
      </c>
      <c r="AK299" s="118" t="s">
        <v>71</v>
      </c>
      <c r="AL299" s="118" t="s">
        <v>71</v>
      </c>
      <c r="AM299" s="118" t="s">
        <v>71</v>
      </c>
      <c r="AN299" s="118" t="s">
        <v>71</v>
      </c>
      <c r="AO299" s="118" t="s">
        <v>71</v>
      </c>
      <c r="AP299" s="118" t="s">
        <v>71</v>
      </c>
      <c r="AQ299" s="118" t="s">
        <v>71</v>
      </c>
      <c r="AR299" s="118" t="s">
        <v>71</v>
      </c>
      <c r="AS299" s="118" t="s">
        <v>71</v>
      </c>
      <c r="AT299" s="118" t="s">
        <v>71</v>
      </c>
      <c r="AU299" s="118" t="s">
        <v>71</v>
      </c>
      <c r="AV299" s="118" t="s">
        <v>71</v>
      </c>
      <c r="AW299" s="118" t="s">
        <v>71</v>
      </c>
      <c r="AX299" s="118" t="s">
        <v>71</v>
      </c>
      <c r="AY299" s="118" t="s">
        <v>71</v>
      </c>
      <c r="AZ299" s="118" t="s">
        <v>71</v>
      </c>
      <c r="BA299" s="118" t="s">
        <v>71</v>
      </c>
      <c r="BB299" s="118" t="s">
        <v>71</v>
      </c>
      <c r="BC299" s="118" t="s">
        <v>71</v>
      </c>
      <c r="BD299" s="118" t="s">
        <v>71</v>
      </c>
      <c r="BE299" s="118" t="s">
        <v>71</v>
      </c>
      <c r="BF299" s="118" t="s">
        <v>71</v>
      </c>
      <c r="BG299" s="118" t="s">
        <v>71</v>
      </c>
      <c r="BH299" s="118" t="s">
        <v>71</v>
      </c>
      <c r="BI299" s="118" t="s">
        <v>71</v>
      </c>
      <c r="BJ299" s="118" t="s">
        <v>71</v>
      </c>
      <c r="BK299" s="118" t="s">
        <v>71</v>
      </c>
      <c r="BL299" s="118" t="s">
        <v>71</v>
      </c>
      <c r="BM299" s="118" t="s">
        <v>71</v>
      </c>
      <c r="BN299" s="118" t="s">
        <v>71</v>
      </c>
      <c r="BP299" s="213" t="str">
        <f t="shared" si="54"/>
        <v>xxx</v>
      </c>
      <c r="BQ299" s="213" t="str">
        <f t="shared" si="55"/>
        <v>xxx</v>
      </c>
      <c r="BR299" s="213" t="str">
        <f t="shared" si="56"/>
        <v>xxx</v>
      </c>
      <c r="BS299" s="207" t="str">
        <f t="shared" si="57"/>
        <v/>
      </c>
    </row>
    <row r="300" spans="1:71" ht="14.25" thickTop="1" thickBot="1" x14ac:dyDescent="0.25">
      <c r="B300" s="9" t="s">
        <v>23</v>
      </c>
      <c r="C300" s="10" t="s">
        <v>24</v>
      </c>
      <c r="D300" s="24"/>
      <c r="E300" s="24"/>
      <c r="F300" s="37"/>
      <c r="G300" s="37"/>
      <c r="H300" s="37"/>
      <c r="I300" s="54">
        <v>300</v>
      </c>
      <c r="J300" s="59" t="str">
        <f>HLOOKUP($J$1,$L$1:BN300,I300)</f>
        <v>xxx</v>
      </c>
      <c r="K300" s="59" t="str">
        <f>HLOOKUP($K$1,$L$1:BN300,I300)</f>
        <v>xxx</v>
      </c>
      <c r="L300" s="39"/>
      <c r="M300" s="131" t="s">
        <v>71</v>
      </c>
      <c r="N300" s="118" t="s">
        <v>71</v>
      </c>
      <c r="O300" s="118" t="s">
        <v>71</v>
      </c>
      <c r="P300" s="118" t="s">
        <v>71</v>
      </c>
      <c r="Q300" s="118" t="s">
        <v>71</v>
      </c>
      <c r="R300" s="118" t="s">
        <v>71</v>
      </c>
      <c r="S300" s="118" t="s">
        <v>71</v>
      </c>
      <c r="T300" s="118" t="s">
        <v>71</v>
      </c>
      <c r="U300" s="118" t="s">
        <v>71</v>
      </c>
      <c r="V300" s="118" t="s">
        <v>71</v>
      </c>
      <c r="W300" s="118" t="s">
        <v>71</v>
      </c>
      <c r="X300" s="118" t="s">
        <v>71</v>
      </c>
      <c r="Y300" s="118" t="s">
        <v>71</v>
      </c>
      <c r="Z300" s="118" t="s">
        <v>71</v>
      </c>
      <c r="AA300" s="118" t="s">
        <v>71</v>
      </c>
      <c r="AB300" s="118" t="s">
        <v>71</v>
      </c>
      <c r="AC300" s="118" t="s">
        <v>71</v>
      </c>
      <c r="AD300" s="118" t="s">
        <v>71</v>
      </c>
      <c r="AE300" s="118" t="s">
        <v>71</v>
      </c>
      <c r="AF300" s="118" t="s">
        <v>71</v>
      </c>
      <c r="AG300" s="118" t="s">
        <v>71</v>
      </c>
      <c r="AH300" s="118" t="s">
        <v>71</v>
      </c>
      <c r="AI300" s="118" t="s">
        <v>71</v>
      </c>
      <c r="AJ300" s="118" t="s">
        <v>71</v>
      </c>
      <c r="AK300" s="118" t="s">
        <v>71</v>
      </c>
      <c r="AL300" s="118" t="s">
        <v>71</v>
      </c>
      <c r="AM300" s="118" t="s">
        <v>71</v>
      </c>
      <c r="AN300" s="118" t="s">
        <v>71</v>
      </c>
      <c r="AO300" s="118" t="s">
        <v>71</v>
      </c>
      <c r="AP300" s="118" t="s">
        <v>71</v>
      </c>
      <c r="AQ300" s="118" t="s">
        <v>71</v>
      </c>
      <c r="AR300" s="118" t="s">
        <v>71</v>
      </c>
      <c r="AS300" s="118" t="s">
        <v>71</v>
      </c>
      <c r="AT300" s="118" t="s">
        <v>71</v>
      </c>
      <c r="AU300" s="118" t="s">
        <v>71</v>
      </c>
      <c r="AV300" s="118" t="s">
        <v>71</v>
      </c>
      <c r="AW300" s="118" t="s">
        <v>71</v>
      </c>
      <c r="AX300" s="118" t="s">
        <v>71</v>
      </c>
      <c r="AY300" s="118" t="s">
        <v>71</v>
      </c>
      <c r="AZ300" s="118" t="s">
        <v>71</v>
      </c>
      <c r="BA300" s="118" t="s">
        <v>71</v>
      </c>
      <c r="BB300" s="118" t="s">
        <v>71</v>
      </c>
      <c r="BC300" s="118" t="s">
        <v>71</v>
      </c>
      <c r="BD300" s="118" t="s">
        <v>71</v>
      </c>
      <c r="BE300" s="118" t="s">
        <v>71</v>
      </c>
      <c r="BF300" s="118" t="s">
        <v>71</v>
      </c>
      <c r="BG300" s="118" t="s">
        <v>71</v>
      </c>
      <c r="BH300" s="118" t="s">
        <v>71</v>
      </c>
      <c r="BI300" s="118" t="s">
        <v>71</v>
      </c>
      <c r="BJ300" s="118" t="s">
        <v>71</v>
      </c>
      <c r="BK300" s="118" t="s">
        <v>71</v>
      </c>
      <c r="BL300" s="118" t="s">
        <v>71</v>
      </c>
      <c r="BM300" s="118" t="s">
        <v>71</v>
      </c>
      <c r="BN300" s="118" t="s">
        <v>71</v>
      </c>
      <c r="BP300" s="213" t="str">
        <f t="shared" si="54"/>
        <v>xxx</v>
      </c>
      <c r="BQ300" s="213" t="str">
        <f t="shared" si="55"/>
        <v>xxx</v>
      </c>
      <c r="BR300" s="213" t="str">
        <f t="shared" si="56"/>
        <v>xxx</v>
      </c>
      <c r="BS300" s="207" t="str">
        <f t="shared" si="57"/>
        <v/>
      </c>
    </row>
    <row r="301" spans="1:71" ht="14.25" thickTop="1" thickBot="1" x14ac:dyDescent="0.25">
      <c r="B301" s="9" t="s">
        <v>25</v>
      </c>
      <c r="C301" s="10" t="s">
        <v>26</v>
      </c>
      <c r="D301" s="24"/>
      <c r="E301" s="24"/>
      <c r="F301" s="37"/>
      <c r="G301" s="37"/>
      <c r="H301" s="37"/>
      <c r="I301" s="54">
        <v>301</v>
      </c>
      <c r="J301" s="59" t="str">
        <f>HLOOKUP($J$1,$L$1:BN301,I301)</f>
        <v>xxx</v>
      </c>
      <c r="K301" s="59" t="str">
        <f>HLOOKUP($K$1,$L$1:BN301,I301)</f>
        <v>xxx</v>
      </c>
      <c r="L301" s="39"/>
      <c r="M301" s="131" t="s">
        <v>71</v>
      </c>
      <c r="N301" s="131" t="s">
        <v>71</v>
      </c>
      <c r="O301" s="131" t="s">
        <v>71</v>
      </c>
      <c r="P301" s="131" t="s">
        <v>71</v>
      </c>
      <c r="Q301" s="131" t="s">
        <v>71</v>
      </c>
      <c r="R301" s="131" t="s">
        <v>71</v>
      </c>
      <c r="S301" s="131" t="s">
        <v>71</v>
      </c>
      <c r="T301" s="131" t="s">
        <v>71</v>
      </c>
      <c r="U301" s="131" t="s">
        <v>71</v>
      </c>
      <c r="V301" s="131" t="s">
        <v>71</v>
      </c>
      <c r="W301" s="131" t="s">
        <v>71</v>
      </c>
      <c r="X301" s="131" t="s">
        <v>71</v>
      </c>
      <c r="Y301" s="131" t="s">
        <v>71</v>
      </c>
      <c r="Z301" s="131" t="s">
        <v>71</v>
      </c>
      <c r="AA301" s="131" t="s">
        <v>71</v>
      </c>
      <c r="AB301" s="131" t="s">
        <v>71</v>
      </c>
      <c r="AC301" s="131" t="s">
        <v>71</v>
      </c>
      <c r="AD301" s="131" t="s">
        <v>71</v>
      </c>
      <c r="AE301" s="131" t="s">
        <v>71</v>
      </c>
      <c r="AF301" s="131" t="s">
        <v>71</v>
      </c>
      <c r="AG301" s="131" t="s">
        <v>71</v>
      </c>
      <c r="AH301" s="131" t="s">
        <v>71</v>
      </c>
      <c r="AI301" s="131" t="s">
        <v>71</v>
      </c>
      <c r="AJ301" s="131" t="s">
        <v>71</v>
      </c>
      <c r="AK301" s="131" t="s">
        <v>71</v>
      </c>
      <c r="AL301" s="131" t="s">
        <v>71</v>
      </c>
      <c r="AM301" s="131" t="s">
        <v>71</v>
      </c>
      <c r="AN301" s="131" t="s">
        <v>71</v>
      </c>
      <c r="AO301" s="131" t="s">
        <v>71</v>
      </c>
      <c r="AP301" s="131" t="s">
        <v>71</v>
      </c>
      <c r="AQ301" s="131" t="s">
        <v>71</v>
      </c>
      <c r="AR301" s="131" t="s">
        <v>71</v>
      </c>
      <c r="AS301" s="131" t="s">
        <v>71</v>
      </c>
      <c r="AT301" s="131" t="s">
        <v>71</v>
      </c>
      <c r="AU301" s="131" t="s">
        <v>71</v>
      </c>
      <c r="AV301" s="131" t="s">
        <v>71</v>
      </c>
      <c r="AW301" s="131" t="s">
        <v>71</v>
      </c>
      <c r="AX301" s="131" t="s">
        <v>71</v>
      </c>
      <c r="AY301" s="131" t="s">
        <v>71</v>
      </c>
      <c r="AZ301" s="131" t="s">
        <v>71</v>
      </c>
      <c r="BA301" s="131" t="s">
        <v>71</v>
      </c>
      <c r="BB301" s="131" t="s">
        <v>71</v>
      </c>
      <c r="BC301" s="131" t="s">
        <v>71</v>
      </c>
      <c r="BD301" s="131" t="s">
        <v>71</v>
      </c>
      <c r="BE301" s="131" t="s">
        <v>71</v>
      </c>
      <c r="BF301" s="131" t="s">
        <v>71</v>
      </c>
      <c r="BG301" s="131" t="s">
        <v>71</v>
      </c>
      <c r="BH301" s="131" t="s">
        <v>71</v>
      </c>
      <c r="BI301" s="131" t="s">
        <v>71</v>
      </c>
      <c r="BJ301" s="131" t="s">
        <v>71</v>
      </c>
      <c r="BK301" s="131" t="s">
        <v>71</v>
      </c>
      <c r="BL301" s="131" t="s">
        <v>71</v>
      </c>
      <c r="BM301" s="131" t="s">
        <v>71</v>
      </c>
      <c r="BN301" s="131" t="s">
        <v>71</v>
      </c>
      <c r="BP301" s="213" t="str">
        <f t="shared" si="54"/>
        <v>xxx</v>
      </c>
      <c r="BQ301" s="213" t="str">
        <f t="shared" si="55"/>
        <v>xxx</v>
      </c>
      <c r="BR301" s="213" t="str">
        <f t="shared" si="56"/>
        <v>xxx</v>
      </c>
      <c r="BS301" s="207" t="str">
        <f t="shared" si="57"/>
        <v/>
      </c>
    </row>
    <row r="302" spans="1:71" ht="14.25" thickTop="1" thickBot="1" x14ac:dyDescent="0.25">
      <c r="B302" s="9" t="s">
        <v>27</v>
      </c>
      <c r="C302" s="10" t="s">
        <v>28</v>
      </c>
      <c r="D302" s="24"/>
      <c r="E302" s="24"/>
      <c r="F302" s="37"/>
      <c r="G302" s="37"/>
      <c r="H302" s="37"/>
      <c r="I302" s="54">
        <v>302</v>
      </c>
      <c r="J302" s="59" t="str">
        <f>HLOOKUP($J$1,$L$1:BN302,I302)</f>
        <v>xxx</v>
      </c>
      <c r="K302" s="59" t="str">
        <f>HLOOKUP($K$1,$L$1:BN302,I302)</f>
        <v>xxx</v>
      </c>
      <c r="L302" s="39"/>
      <c r="M302" s="131" t="s">
        <v>71</v>
      </c>
      <c r="N302" s="131" t="s">
        <v>71</v>
      </c>
      <c r="O302" s="131" t="s">
        <v>71</v>
      </c>
      <c r="P302" s="131" t="s">
        <v>71</v>
      </c>
      <c r="Q302" s="131" t="s">
        <v>71</v>
      </c>
      <c r="R302" s="131" t="s">
        <v>71</v>
      </c>
      <c r="S302" s="131" t="s">
        <v>71</v>
      </c>
      <c r="T302" s="131" t="s">
        <v>71</v>
      </c>
      <c r="U302" s="131" t="s">
        <v>71</v>
      </c>
      <c r="V302" s="131" t="s">
        <v>71</v>
      </c>
      <c r="W302" s="131" t="s">
        <v>71</v>
      </c>
      <c r="X302" s="131" t="s">
        <v>71</v>
      </c>
      <c r="Y302" s="131" t="s">
        <v>71</v>
      </c>
      <c r="Z302" s="131" t="s">
        <v>71</v>
      </c>
      <c r="AA302" s="131" t="s">
        <v>71</v>
      </c>
      <c r="AB302" s="131" t="s">
        <v>71</v>
      </c>
      <c r="AC302" s="131" t="s">
        <v>71</v>
      </c>
      <c r="AD302" s="131" t="s">
        <v>71</v>
      </c>
      <c r="AE302" s="131" t="s">
        <v>71</v>
      </c>
      <c r="AF302" s="131" t="s">
        <v>71</v>
      </c>
      <c r="AG302" s="131" t="s">
        <v>71</v>
      </c>
      <c r="AH302" s="131" t="s">
        <v>71</v>
      </c>
      <c r="AI302" s="131" t="s">
        <v>71</v>
      </c>
      <c r="AJ302" s="131" t="s">
        <v>71</v>
      </c>
      <c r="AK302" s="131" t="s">
        <v>71</v>
      </c>
      <c r="AL302" s="131" t="s">
        <v>71</v>
      </c>
      <c r="AM302" s="131" t="s">
        <v>71</v>
      </c>
      <c r="AN302" s="131" t="s">
        <v>71</v>
      </c>
      <c r="AO302" s="131" t="s">
        <v>71</v>
      </c>
      <c r="AP302" s="131" t="s">
        <v>71</v>
      </c>
      <c r="AQ302" s="131" t="s">
        <v>71</v>
      </c>
      <c r="AR302" s="131" t="s">
        <v>71</v>
      </c>
      <c r="AS302" s="131" t="s">
        <v>71</v>
      </c>
      <c r="AT302" s="131" t="s">
        <v>71</v>
      </c>
      <c r="AU302" s="131" t="s">
        <v>71</v>
      </c>
      <c r="AV302" s="131" t="s">
        <v>71</v>
      </c>
      <c r="AW302" s="131" t="s">
        <v>71</v>
      </c>
      <c r="AX302" s="131" t="s">
        <v>71</v>
      </c>
      <c r="AY302" s="131" t="s">
        <v>71</v>
      </c>
      <c r="AZ302" s="131" t="s">
        <v>71</v>
      </c>
      <c r="BA302" s="131" t="s">
        <v>71</v>
      </c>
      <c r="BB302" s="131" t="s">
        <v>71</v>
      </c>
      <c r="BC302" s="131" t="s">
        <v>71</v>
      </c>
      <c r="BD302" s="131" t="s">
        <v>71</v>
      </c>
      <c r="BE302" s="131" t="s">
        <v>71</v>
      </c>
      <c r="BF302" s="131" t="s">
        <v>71</v>
      </c>
      <c r="BG302" s="131" t="s">
        <v>71</v>
      </c>
      <c r="BH302" s="131" t="s">
        <v>71</v>
      </c>
      <c r="BI302" s="131" t="s">
        <v>71</v>
      </c>
      <c r="BJ302" s="131" t="s">
        <v>71</v>
      </c>
      <c r="BK302" s="131" t="s">
        <v>71</v>
      </c>
      <c r="BL302" s="131" t="s">
        <v>71</v>
      </c>
      <c r="BM302" s="131" t="s">
        <v>71</v>
      </c>
      <c r="BN302" s="131" t="s">
        <v>71</v>
      </c>
      <c r="BP302" s="213" t="str">
        <f t="shared" si="54"/>
        <v>xxx</v>
      </c>
      <c r="BQ302" s="213" t="str">
        <f t="shared" si="55"/>
        <v>xxx</v>
      </c>
      <c r="BR302" s="213" t="str">
        <f t="shared" si="56"/>
        <v>xxx</v>
      </c>
      <c r="BS302" s="207" t="str">
        <f t="shared" si="57"/>
        <v/>
      </c>
    </row>
    <row r="303" spans="1:71" ht="14.25" thickTop="1" thickBot="1" x14ac:dyDescent="0.25">
      <c r="B303" s="9" t="s">
        <v>87</v>
      </c>
      <c r="C303" s="10" t="s">
        <v>26</v>
      </c>
      <c r="D303" s="24"/>
      <c r="E303" s="24"/>
      <c r="F303" s="37"/>
      <c r="G303" s="37"/>
      <c r="H303" s="37"/>
      <c r="I303" s="54">
        <v>303</v>
      </c>
      <c r="J303" s="59" t="str">
        <f>HLOOKUP($J$1,$L$1:BN303,I303)</f>
        <v>xxx</v>
      </c>
      <c r="K303" s="59" t="str">
        <f>HLOOKUP($K$1,$L$1:BN303,I303)</f>
        <v>xxx</v>
      </c>
      <c r="L303" s="39"/>
      <c r="M303" s="131" t="s">
        <v>71</v>
      </c>
      <c r="N303" s="131" t="s">
        <v>71</v>
      </c>
      <c r="O303" s="131" t="s">
        <v>71</v>
      </c>
      <c r="P303" s="131" t="s">
        <v>71</v>
      </c>
      <c r="Q303" s="131" t="s">
        <v>71</v>
      </c>
      <c r="R303" s="131" t="s">
        <v>71</v>
      </c>
      <c r="S303" s="131" t="s">
        <v>71</v>
      </c>
      <c r="T303" s="131" t="s">
        <v>71</v>
      </c>
      <c r="U303" s="131" t="s">
        <v>71</v>
      </c>
      <c r="V303" s="131" t="s">
        <v>71</v>
      </c>
      <c r="W303" s="131" t="s">
        <v>71</v>
      </c>
      <c r="X303" s="131" t="s">
        <v>71</v>
      </c>
      <c r="Y303" s="131" t="s">
        <v>71</v>
      </c>
      <c r="Z303" s="131" t="s">
        <v>71</v>
      </c>
      <c r="AA303" s="131" t="s">
        <v>71</v>
      </c>
      <c r="AB303" s="131" t="s">
        <v>71</v>
      </c>
      <c r="AC303" s="131" t="s">
        <v>71</v>
      </c>
      <c r="AD303" s="131" t="s">
        <v>71</v>
      </c>
      <c r="AE303" s="131" t="s">
        <v>71</v>
      </c>
      <c r="AF303" s="131" t="s">
        <v>71</v>
      </c>
      <c r="AG303" s="131" t="s">
        <v>71</v>
      </c>
      <c r="AH303" s="131" t="s">
        <v>71</v>
      </c>
      <c r="AI303" s="131" t="s">
        <v>71</v>
      </c>
      <c r="AJ303" s="131" t="s">
        <v>71</v>
      </c>
      <c r="AK303" s="131" t="s">
        <v>71</v>
      </c>
      <c r="AL303" s="131" t="s">
        <v>71</v>
      </c>
      <c r="AM303" s="131" t="s">
        <v>71</v>
      </c>
      <c r="AN303" s="131" t="s">
        <v>71</v>
      </c>
      <c r="AO303" s="131" t="s">
        <v>71</v>
      </c>
      <c r="AP303" s="131" t="s">
        <v>71</v>
      </c>
      <c r="AQ303" s="131" t="s">
        <v>71</v>
      </c>
      <c r="AR303" s="131" t="s">
        <v>71</v>
      </c>
      <c r="AS303" s="131" t="s">
        <v>71</v>
      </c>
      <c r="AT303" s="131" t="s">
        <v>71</v>
      </c>
      <c r="AU303" s="131" t="s">
        <v>71</v>
      </c>
      <c r="AV303" s="131" t="s">
        <v>71</v>
      </c>
      <c r="AW303" s="131" t="s">
        <v>71</v>
      </c>
      <c r="AX303" s="131" t="s">
        <v>71</v>
      </c>
      <c r="AY303" s="131" t="s">
        <v>71</v>
      </c>
      <c r="AZ303" s="131" t="s">
        <v>71</v>
      </c>
      <c r="BA303" s="131" t="s">
        <v>71</v>
      </c>
      <c r="BB303" s="131" t="s">
        <v>71</v>
      </c>
      <c r="BC303" s="131" t="s">
        <v>71</v>
      </c>
      <c r="BD303" s="131" t="s">
        <v>71</v>
      </c>
      <c r="BE303" s="131" t="s">
        <v>71</v>
      </c>
      <c r="BF303" s="131" t="s">
        <v>71</v>
      </c>
      <c r="BG303" s="131" t="s">
        <v>71</v>
      </c>
      <c r="BH303" s="131" t="s">
        <v>71</v>
      </c>
      <c r="BI303" s="131" t="s">
        <v>71</v>
      </c>
      <c r="BJ303" s="131" t="s">
        <v>71</v>
      </c>
      <c r="BK303" s="131" t="s">
        <v>71</v>
      </c>
      <c r="BL303" s="131" t="s">
        <v>71</v>
      </c>
      <c r="BM303" s="131" t="s">
        <v>71</v>
      </c>
      <c r="BN303" s="131" t="s">
        <v>71</v>
      </c>
      <c r="BP303" s="213" t="str">
        <f t="shared" si="54"/>
        <v>xxx</v>
      </c>
      <c r="BQ303" s="213" t="str">
        <f t="shared" si="55"/>
        <v>xxx</v>
      </c>
      <c r="BR303" s="213" t="str">
        <f t="shared" si="56"/>
        <v>xxx</v>
      </c>
      <c r="BS303" s="207" t="str">
        <f t="shared" si="57"/>
        <v/>
      </c>
    </row>
    <row r="304" spans="1:71" ht="14.25" thickTop="1" thickBot="1" x14ac:dyDescent="0.25">
      <c r="B304" s="9" t="s">
        <v>30</v>
      </c>
      <c r="C304" s="10" t="s">
        <v>26</v>
      </c>
      <c r="D304" s="24"/>
      <c r="E304" s="24"/>
      <c r="F304" s="37"/>
      <c r="G304" s="37"/>
      <c r="H304" s="37"/>
      <c r="I304" s="54">
        <v>304</v>
      </c>
      <c r="J304" s="59" t="str">
        <f>HLOOKUP($J$1,$L$1:BN304,I304)</f>
        <v>xxx</v>
      </c>
      <c r="K304" s="59" t="str">
        <f>HLOOKUP($K$1,$L$1:BN304,I304)</f>
        <v>xxx</v>
      </c>
      <c r="L304" s="39"/>
      <c r="M304" s="131" t="s">
        <v>71</v>
      </c>
      <c r="N304" s="131" t="s">
        <v>71</v>
      </c>
      <c r="O304" s="131" t="s">
        <v>71</v>
      </c>
      <c r="P304" s="131" t="s">
        <v>71</v>
      </c>
      <c r="Q304" s="131" t="s">
        <v>71</v>
      </c>
      <c r="R304" s="131" t="s">
        <v>71</v>
      </c>
      <c r="S304" s="131" t="s">
        <v>71</v>
      </c>
      <c r="T304" s="131" t="s">
        <v>71</v>
      </c>
      <c r="U304" s="131" t="s">
        <v>71</v>
      </c>
      <c r="V304" s="131" t="s">
        <v>71</v>
      </c>
      <c r="W304" s="131" t="s">
        <v>71</v>
      </c>
      <c r="X304" s="131" t="s">
        <v>71</v>
      </c>
      <c r="Y304" s="131" t="s">
        <v>71</v>
      </c>
      <c r="Z304" s="131" t="s">
        <v>71</v>
      </c>
      <c r="AA304" s="131" t="s">
        <v>71</v>
      </c>
      <c r="AB304" s="131" t="s">
        <v>71</v>
      </c>
      <c r="AC304" s="131" t="s">
        <v>71</v>
      </c>
      <c r="AD304" s="131" t="s">
        <v>71</v>
      </c>
      <c r="AE304" s="131" t="s">
        <v>71</v>
      </c>
      <c r="AF304" s="131" t="s">
        <v>71</v>
      </c>
      <c r="AG304" s="131" t="s">
        <v>71</v>
      </c>
      <c r="AH304" s="131" t="s">
        <v>71</v>
      </c>
      <c r="AI304" s="131" t="s">
        <v>71</v>
      </c>
      <c r="AJ304" s="131" t="s">
        <v>71</v>
      </c>
      <c r="AK304" s="131" t="s">
        <v>71</v>
      </c>
      <c r="AL304" s="131" t="s">
        <v>71</v>
      </c>
      <c r="AM304" s="131" t="s">
        <v>71</v>
      </c>
      <c r="AN304" s="131" t="s">
        <v>71</v>
      </c>
      <c r="AO304" s="131" t="s">
        <v>71</v>
      </c>
      <c r="AP304" s="131" t="s">
        <v>71</v>
      </c>
      <c r="AQ304" s="131" t="s">
        <v>71</v>
      </c>
      <c r="AR304" s="131" t="s">
        <v>71</v>
      </c>
      <c r="AS304" s="131" t="s">
        <v>71</v>
      </c>
      <c r="AT304" s="131" t="s">
        <v>71</v>
      </c>
      <c r="AU304" s="131" t="s">
        <v>71</v>
      </c>
      <c r="AV304" s="131" t="s">
        <v>71</v>
      </c>
      <c r="AW304" s="131" t="s">
        <v>71</v>
      </c>
      <c r="AX304" s="131" t="s">
        <v>71</v>
      </c>
      <c r="AY304" s="131" t="s">
        <v>71</v>
      </c>
      <c r="AZ304" s="131" t="s">
        <v>71</v>
      </c>
      <c r="BA304" s="131" t="s">
        <v>71</v>
      </c>
      <c r="BB304" s="131" t="s">
        <v>71</v>
      </c>
      <c r="BC304" s="131" t="s">
        <v>71</v>
      </c>
      <c r="BD304" s="131" t="s">
        <v>71</v>
      </c>
      <c r="BE304" s="131" t="s">
        <v>71</v>
      </c>
      <c r="BF304" s="131" t="s">
        <v>71</v>
      </c>
      <c r="BG304" s="131" t="s">
        <v>71</v>
      </c>
      <c r="BH304" s="131" t="s">
        <v>71</v>
      </c>
      <c r="BI304" s="131" t="s">
        <v>71</v>
      </c>
      <c r="BJ304" s="131" t="s">
        <v>71</v>
      </c>
      <c r="BK304" s="131" t="s">
        <v>71</v>
      </c>
      <c r="BL304" s="131" t="s">
        <v>71</v>
      </c>
      <c r="BM304" s="131" t="s">
        <v>71</v>
      </c>
      <c r="BN304" s="131" t="s">
        <v>71</v>
      </c>
      <c r="BP304" s="213" t="str">
        <f t="shared" si="54"/>
        <v>xxx</v>
      </c>
      <c r="BQ304" s="213" t="str">
        <f t="shared" si="55"/>
        <v>xxx</v>
      </c>
      <c r="BR304" s="213" t="str">
        <f t="shared" si="56"/>
        <v>xxx</v>
      </c>
      <c r="BS304" s="207" t="str">
        <f t="shared" si="57"/>
        <v/>
      </c>
    </row>
    <row r="305" spans="1:71" ht="14.25" thickTop="1" thickBot="1" x14ac:dyDescent="0.25">
      <c r="B305" s="9" t="s">
        <v>31</v>
      </c>
      <c r="C305" s="10" t="s">
        <v>26</v>
      </c>
      <c r="D305" s="24"/>
      <c r="E305" s="24"/>
      <c r="F305" s="37"/>
      <c r="G305" s="37"/>
      <c r="H305" s="37"/>
      <c r="I305" s="54">
        <v>305</v>
      </c>
      <c r="J305" s="59" t="str">
        <f>HLOOKUP($J$1,$L$1:BN305,I305)</f>
        <v>xxx</v>
      </c>
      <c r="K305" s="59" t="str">
        <f>HLOOKUP($K$1,$L$1:BN305,I305)</f>
        <v>xxx</v>
      </c>
      <c r="L305" s="39"/>
      <c r="M305" s="131" t="s">
        <v>71</v>
      </c>
      <c r="N305" s="131" t="s">
        <v>71</v>
      </c>
      <c r="O305" s="131" t="s">
        <v>71</v>
      </c>
      <c r="P305" s="131" t="s">
        <v>71</v>
      </c>
      <c r="Q305" s="131" t="s">
        <v>71</v>
      </c>
      <c r="R305" s="131" t="s">
        <v>71</v>
      </c>
      <c r="S305" s="131" t="s">
        <v>71</v>
      </c>
      <c r="T305" s="131" t="s">
        <v>71</v>
      </c>
      <c r="U305" s="131" t="s">
        <v>71</v>
      </c>
      <c r="V305" s="131" t="s">
        <v>71</v>
      </c>
      <c r="W305" s="131" t="s">
        <v>71</v>
      </c>
      <c r="X305" s="131" t="s">
        <v>71</v>
      </c>
      <c r="Y305" s="131" t="s">
        <v>71</v>
      </c>
      <c r="Z305" s="131" t="s">
        <v>71</v>
      </c>
      <c r="AA305" s="131" t="s">
        <v>71</v>
      </c>
      <c r="AB305" s="131" t="s">
        <v>71</v>
      </c>
      <c r="AC305" s="131" t="s">
        <v>71</v>
      </c>
      <c r="AD305" s="131" t="s">
        <v>71</v>
      </c>
      <c r="AE305" s="131" t="s">
        <v>71</v>
      </c>
      <c r="AF305" s="131" t="s">
        <v>71</v>
      </c>
      <c r="AG305" s="131" t="s">
        <v>71</v>
      </c>
      <c r="AH305" s="131" t="s">
        <v>71</v>
      </c>
      <c r="AI305" s="131" t="s">
        <v>71</v>
      </c>
      <c r="AJ305" s="131" t="s">
        <v>71</v>
      </c>
      <c r="AK305" s="131" t="s">
        <v>71</v>
      </c>
      <c r="AL305" s="131" t="s">
        <v>71</v>
      </c>
      <c r="AM305" s="131" t="s">
        <v>71</v>
      </c>
      <c r="AN305" s="131" t="s">
        <v>71</v>
      </c>
      <c r="AO305" s="131" t="s">
        <v>71</v>
      </c>
      <c r="AP305" s="131" t="s">
        <v>71</v>
      </c>
      <c r="AQ305" s="131" t="s">
        <v>71</v>
      </c>
      <c r="AR305" s="131" t="s">
        <v>71</v>
      </c>
      <c r="AS305" s="131" t="s">
        <v>71</v>
      </c>
      <c r="AT305" s="131" t="s">
        <v>71</v>
      </c>
      <c r="AU305" s="131" t="s">
        <v>71</v>
      </c>
      <c r="AV305" s="131" t="s">
        <v>71</v>
      </c>
      <c r="AW305" s="131" t="s">
        <v>71</v>
      </c>
      <c r="AX305" s="131" t="s">
        <v>71</v>
      </c>
      <c r="AY305" s="131" t="s">
        <v>71</v>
      </c>
      <c r="AZ305" s="131" t="s">
        <v>71</v>
      </c>
      <c r="BA305" s="131" t="s">
        <v>71</v>
      </c>
      <c r="BB305" s="131" t="s">
        <v>71</v>
      </c>
      <c r="BC305" s="131" t="s">
        <v>71</v>
      </c>
      <c r="BD305" s="131" t="s">
        <v>71</v>
      </c>
      <c r="BE305" s="131" t="s">
        <v>71</v>
      </c>
      <c r="BF305" s="131" t="s">
        <v>71</v>
      </c>
      <c r="BG305" s="131" t="s">
        <v>71</v>
      </c>
      <c r="BH305" s="131" t="s">
        <v>71</v>
      </c>
      <c r="BI305" s="131" t="s">
        <v>71</v>
      </c>
      <c r="BJ305" s="131" t="s">
        <v>71</v>
      </c>
      <c r="BK305" s="131" t="s">
        <v>71</v>
      </c>
      <c r="BL305" s="131" t="s">
        <v>71</v>
      </c>
      <c r="BM305" s="131" t="s">
        <v>71</v>
      </c>
      <c r="BN305" s="131" t="s">
        <v>71</v>
      </c>
      <c r="BP305" s="213" t="str">
        <f t="shared" si="54"/>
        <v>xxx</v>
      </c>
      <c r="BQ305" s="213" t="str">
        <f t="shared" si="55"/>
        <v>xxx</v>
      </c>
      <c r="BR305" s="213" t="str">
        <f t="shared" si="56"/>
        <v>xxx</v>
      </c>
      <c r="BS305" s="207" t="str">
        <f t="shared" si="57"/>
        <v/>
      </c>
    </row>
    <row r="306" spans="1:71" ht="14.25" thickTop="1" thickBot="1" x14ac:dyDescent="0.25">
      <c r="B306" s="9" t="s">
        <v>32</v>
      </c>
      <c r="C306" s="10" t="s">
        <v>28</v>
      </c>
      <c r="D306" s="25"/>
      <c r="E306" s="25"/>
      <c r="F306" s="37"/>
      <c r="G306" s="37"/>
      <c r="H306" s="37"/>
      <c r="I306" s="54">
        <v>306</v>
      </c>
      <c r="J306" s="59" t="str">
        <f>HLOOKUP($J$1,$L$1:BN306,I306)</f>
        <v>xxx</v>
      </c>
      <c r="K306" s="59" t="str">
        <f>HLOOKUP($K$1,$L$1:BN306,I306)</f>
        <v>xxx</v>
      </c>
      <c r="L306" s="40"/>
      <c r="M306" s="131" t="s">
        <v>71</v>
      </c>
      <c r="N306" s="118" t="s">
        <v>71</v>
      </c>
      <c r="O306" s="118" t="s">
        <v>71</v>
      </c>
      <c r="P306" s="118" t="s">
        <v>71</v>
      </c>
      <c r="Q306" s="118" t="s">
        <v>71</v>
      </c>
      <c r="R306" s="118" t="s">
        <v>71</v>
      </c>
      <c r="S306" s="118" t="s">
        <v>71</v>
      </c>
      <c r="T306" s="118" t="s">
        <v>71</v>
      </c>
      <c r="U306" s="118" t="s">
        <v>71</v>
      </c>
      <c r="V306" s="118" t="s">
        <v>71</v>
      </c>
      <c r="W306" s="118" t="s">
        <v>71</v>
      </c>
      <c r="X306" s="118" t="s">
        <v>71</v>
      </c>
      <c r="Y306" s="118" t="s">
        <v>71</v>
      </c>
      <c r="Z306" s="118" t="s">
        <v>71</v>
      </c>
      <c r="AA306" s="118" t="s">
        <v>71</v>
      </c>
      <c r="AB306" s="118" t="s">
        <v>71</v>
      </c>
      <c r="AC306" s="118" t="s">
        <v>71</v>
      </c>
      <c r="AD306" s="118" t="s">
        <v>71</v>
      </c>
      <c r="AE306" s="118" t="s">
        <v>71</v>
      </c>
      <c r="AF306" s="118" t="s">
        <v>71</v>
      </c>
      <c r="AG306" s="118" t="s">
        <v>71</v>
      </c>
      <c r="AH306" s="118" t="s">
        <v>71</v>
      </c>
      <c r="AI306" s="118" t="s">
        <v>71</v>
      </c>
      <c r="AJ306" s="118" t="s">
        <v>71</v>
      </c>
      <c r="AK306" s="118" t="s">
        <v>71</v>
      </c>
      <c r="AL306" s="118" t="s">
        <v>71</v>
      </c>
      <c r="AM306" s="118" t="s">
        <v>71</v>
      </c>
      <c r="AN306" s="118" t="s">
        <v>71</v>
      </c>
      <c r="AO306" s="118" t="s">
        <v>71</v>
      </c>
      <c r="AP306" s="118" t="s">
        <v>71</v>
      </c>
      <c r="AQ306" s="118" t="s">
        <v>71</v>
      </c>
      <c r="AR306" s="118" t="s">
        <v>71</v>
      </c>
      <c r="AS306" s="118" t="s">
        <v>71</v>
      </c>
      <c r="AT306" s="118" t="s">
        <v>71</v>
      </c>
      <c r="AU306" s="118" t="s">
        <v>71</v>
      </c>
      <c r="AV306" s="118" t="s">
        <v>71</v>
      </c>
      <c r="AW306" s="118" t="s">
        <v>71</v>
      </c>
      <c r="AX306" s="118" t="s">
        <v>71</v>
      </c>
      <c r="AY306" s="118" t="s">
        <v>71</v>
      </c>
      <c r="AZ306" s="118" t="s">
        <v>71</v>
      </c>
      <c r="BA306" s="118" t="s">
        <v>71</v>
      </c>
      <c r="BB306" s="118" t="s">
        <v>71</v>
      </c>
      <c r="BC306" s="118" t="s">
        <v>71</v>
      </c>
      <c r="BD306" s="118" t="s">
        <v>71</v>
      </c>
      <c r="BE306" s="118" t="s">
        <v>71</v>
      </c>
      <c r="BF306" s="118" t="s">
        <v>71</v>
      </c>
      <c r="BG306" s="118" t="s">
        <v>71</v>
      </c>
      <c r="BH306" s="118" t="s">
        <v>71</v>
      </c>
      <c r="BI306" s="118" t="s">
        <v>71</v>
      </c>
      <c r="BJ306" s="118" t="s">
        <v>71</v>
      </c>
      <c r="BK306" s="118" t="s">
        <v>71</v>
      </c>
      <c r="BL306" s="118" t="s">
        <v>71</v>
      </c>
      <c r="BM306" s="118" t="s">
        <v>71</v>
      </c>
      <c r="BN306" s="118" t="s">
        <v>71</v>
      </c>
      <c r="BP306" s="213" t="str">
        <f t="shared" si="54"/>
        <v>xxx</v>
      </c>
      <c r="BQ306" s="213" t="str">
        <f t="shared" si="55"/>
        <v>xxx</v>
      </c>
      <c r="BR306" s="213" t="str">
        <f t="shared" si="56"/>
        <v>xxx</v>
      </c>
      <c r="BS306" s="207" t="str">
        <f t="shared" si="57"/>
        <v/>
      </c>
    </row>
    <row r="307" spans="1:71" ht="14.25" thickTop="1" thickBot="1" x14ac:dyDescent="0.25">
      <c r="B307" s="20" t="s">
        <v>48</v>
      </c>
      <c r="C307" s="6"/>
      <c r="D307" s="56"/>
      <c r="E307" s="58"/>
      <c r="F307" s="69"/>
      <c r="G307" s="69"/>
      <c r="H307" s="69"/>
      <c r="I307" s="69"/>
      <c r="J307" s="69"/>
      <c r="K307" s="69"/>
      <c r="L307" s="69"/>
      <c r="M307" s="227"/>
      <c r="N307" s="127" t="str">
        <f>IF(SUM(M308:N318)=0,"",IF(AND(M308=N308,M309=N309,M310=N310,M311=N311,M312=N312,M313=N313,M314=N314,M315=N315,M316=N316,M317=N317,M318=N318),"Repetido",""))</f>
        <v/>
      </c>
      <c r="O307" s="127" t="str">
        <f t="shared" ref="O307:BI307" si="59">IF(SUM(N308:O318)=0,"",IF(AND(N308=O308,N309=O309,N310=O310,N311=O311,N312=O312,N313=O313,N314=O314,N315=O315,N316=O316,N317=O317,N318=O318),"Repetido",""))</f>
        <v/>
      </c>
      <c r="P307" s="127" t="str">
        <f t="shared" si="59"/>
        <v/>
      </c>
      <c r="Q307" s="127" t="str">
        <f t="shared" si="59"/>
        <v/>
      </c>
      <c r="R307" s="127" t="str">
        <f t="shared" si="59"/>
        <v/>
      </c>
      <c r="S307" s="127" t="str">
        <f t="shared" si="59"/>
        <v/>
      </c>
      <c r="T307" s="127" t="str">
        <f t="shared" si="59"/>
        <v/>
      </c>
      <c r="U307" s="127" t="str">
        <f t="shared" si="59"/>
        <v/>
      </c>
      <c r="V307" s="127" t="str">
        <f t="shared" si="59"/>
        <v>Repetido</v>
      </c>
      <c r="W307" s="127" t="str">
        <f t="shared" si="59"/>
        <v/>
      </c>
      <c r="X307" s="127" t="str">
        <f t="shared" si="59"/>
        <v>Repetido</v>
      </c>
      <c r="Y307" s="127" t="str">
        <f t="shared" si="59"/>
        <v/>
      </c>
      <c r="Z307" s="127" t="str">
        <f t="shared" si="59"/>
        <v/>
      </c>
      <c r="AA307" s="127" t="str">
        <f t="shared" si="59"/>
        <v/>
      </c>
      <c r="AB307" s="127" t="str">
        <f t="shared" si="59"/>
        <v/>
      </c>
      <c r="AC307" s="127" t="str">
        <f t="shared" si="59"/>
        <v/>
      </c>
      <c r="AD307" s="127" t="str">
        <f t="shared" si="59"/>
        <v/>
      </c>
      <c r="AE307" s="127" t="str">
        <f t="shared" si="59"/>
        <v/>
      </c>
      <c r="AF307" s="127" t="str">
        <f t="shared" si="59"/>
        <v/>
      </c>
      <c r="AG307" s="127" t="str">
        <f t="shared" si="59"/>
        <v/>
      </c>
      <c r="AH307" s="127" t="str">
        <f t="shared" si="59"/>
        <v/>
      </c>
      <c r="AI307" s="127" t="str">
        <f t="shared" si="59"/>
        <v/>
      </c>
      <c r="AJ307" s="127" t="str">
        <f t="shared" si="59"/>
        <v/>
      </c>
      <c r="AK307" s="127" t="str">
        <f t="shared" si="59"/>
        <v/>
      </c>
      <c r="AL307" s="127" t="str">
        <f t="shared" si="59"/>
        <v/>
      </c>
      <c r="AM307" s="127" t="str">
        <f t="shared" si="59"/>
        <v/>
      </c>
      <c r="AN307" s="127" t="str">
        <f t="shared" si="59"/>
        <v/>
      </c>
      <c r="AO307" s="127" t="str">
        <f t="shared" si="59"/>
        <v/>
      </c>
      <c r="AP307" s="127" t="str">
        <f t="shared" si="59"/>
        <v/>
      </c>
      <c r="AQ307" s="127" t="str">
        <f t="shared" si="59"/>
        <v/>
      </c>
      <c r="AR307" s="127" t="str">
        <f t="shared" si="59"/>
        <v/>
      </c>
      <c r="AS307" s="127" t="str">
        <f t="shared" si="59"/>
        <v/>
      </c>
      <c r="AT307" s="127" t="str">
        <f t="shared" si="59"/>
        <v/>
      </c>
      <c r="AU307" s="127" t="str">
        <f t="shared" si="59"/>
        <v/>
      </c>
      <c r="AV307" s="127" t="str">
        <f t="shared" si="59"/>
        <v/>
      </c>
      <c r="AW307" s="127" t="str">
        <f t="shared" si="59"/>
        <v/>
      </c>
      <c r="AX307" s="127" t="str">
        <f t="shared" si="59"/>
        <v/>
      </c>
      <c r="AY307" s="127" t="str">
        <f t="shared" si="59"/>
        <v/>
      </c>
      <c r="AZ307" s="127" t="str">
        <f t="shared" si="59"/>
        <v/>
      </c>
      <c r="BA307" s="127" t="str">
        <f t="shared" si="59"/>
        <v/>
      </c>
      <c r="BB307" s="127" t="str">
        <f t="shared" si="59"/>
        <v/>
      </c>
      <c r="BC307" s="127" t="str">
        <f t="shared" si="59"/>
        <v/>
      </c>
      <c r="BD307" s="127" t="str">
        <f t="shared" si="59"/>
        <v/>
      </c>
      <c r="BE307" s="127" t="str">
        <f t="shared" si="59"/>
        <v/>
      </c>
      <c r="BF307" s="127" t="str">
        <f t="shared" si="59"/>
        <v/>
      </c>
      <c r="BG307" s="127" t="str">
        <f t="shared" si="59"/>
        <v/>
      </c>
      <c r="BH307" s="127" t="str">
        <f t="shared" si="59"/>
        <v/>
      </c>
      <c r="BI307" s="127" t="str">
        <f t="shared" si="59"/>
        <v/>
      </c>
      <c r="BJ307" s="127" t="str">
        <f>IF(SUM(BI308:BJ318)=0,"",IF(AND(BI308=BJ308,BI309=BJ309,BI310=BJ310,BI311=BJ311,BI312=BJ312,BI313=BJ313,BI314=BJ314,BI315=BJ315,BI316=BJ316,BI317=BJ317,BI318=BJ318),"Repetido",""))</f>
        <v/>
      </c>
      <c r="BK307" s="127" t="str">
        <f>IF(SUM(BJ308:BK318)=0,"",IF(AND(BJ308=BK308,BJ309=BK309,BJ310=BK310,BJ311=BK311,BJ312=BK312,BJ313=BK313,BJ314=BK314,BJ315=BK315,BJ316=BK316,BJ317=BK317,BJ318=BK318),"Repetido",""))</f>
        <v/>
      </c>
      <c r="BL307" s="127" t="str">
        <f>IF(SUM(BK308:BL318)=0,"",IF(AND(BK308=BL308,BK309=BL309,BK310=BL310,BK311=BL311,BK312=BL312,BK313=BL313,BK314=BL314,BK315=BL315,BK316=BL316,BK317=BL317,BK318=BL318),"Repetido",""))</f>
        <v/>
      </c>
      <c r="BM307" s="127" t="str">
        <f>IF(SUM(BL308:BM318)=0,"",IF(AND(BL308=BM308,BL309=BM309,BL310=BM310,BL311=BM311,BL312=BM312,BL313=BM313,BL314=BM314,BL315=BM315,BL316=BM316,BL317=BM317,BL318=BM318),"Repetido",""))</f>
        <v/>
      </c>
      <c r="BN307" s="127" t="str">
        <f>IF(SUM(BM308:BN318)=0,"",IF(AND(BM308=BN308,BM309=BN309,BM310=BN310,BM311=BN311,BM312=BN312,BM313=BN313,BM314=BN314,BM315=BN315,BM316=BN316,BM317=BN317,BM318=BN318),"Repetido",""))</f>
        <v/>
      </c>
      <c r="BP307" s="211"/>
      <c r="BQ307" s="211"/>
      <c r="BR307" s="211"/>
      <c r="BS307" s="207"/>
    </row>
    <row r="308" spans="1:71" ht="14.25" thickTop="1" thickBot="1" x14ac:dyDescent="0.25">
      <c r="B308" s="15" t="s">
        <v>34</v>
      </c>
      <c r="C308" s="16" t="s">
        <v>22</v>
      </c>
      <c r="D308" s="26"/>
      <c r="E308" s="26"/>
      <c r="F308" s="71"/>
      <c r="G308" s="71"/>
      <c r="H308" s="71"/>
      <c r="I308" s="54">
        <v>308</v>
      </c>
      <c r="J308" s="59">
        <f>HLOOKUP($J$1,$L$1:BN308,I308)</f>
        <v>142</v>
      </c>
      <c r="K308" s="59">
        <f>HLOOKUP($K$1,$L$1:BN308,I308)</f>
        <v>143</v>
      </c>
      <c r="L308" s="41"/>
      <c r="M308" s="119">
        <v>139</v>
      </c>
      <c r="N308" s="119">
        <v>137.66999999999999</v>
      </c>
      <c r="O308" s="119">
        <v>138</v>
      </c>
      <c r="P308" s="119">
        <v>136</v>
      </c>
      <c r="Q308" s="119">
        <v>137</v>
      </c>
      <c r="R308" s="119">
        <v>137.66999999999999</v>
      </c>
      <c r="S308" s="119">
        <v>138</v>
      </c>
      <c r="T308" s="119">
        <v>137.33000000000001</v>
      </c>
      <c r="U308" s="119">
        <v>139.33000000000001</v>
      </c>
      <c r="V308" s="119">
        <v>139.33000000000001</v>
      </c>
      <c r="W308" s="119">
        <v>142.66999999999999</v>
      </c>
      <c r="X308" s="153">
        <v>142.66999999999999</v>
      </c>
      <c r="Y308" s="153">
        <v>142.33000000000001</v>
      </c>
      <c r="Z308" s="153">
        <v>146</v>
      </c>
      <c r="AA308" s="143">
        <v>144</v>
      </c>
      <c r="AB308" s="153">
        <v>142</v>
      </c>
      <c r="AC308" s="153">
        <v>143</v>
      </c>
      <c r="AD308" s="153"/>
      <c r="AE308" s="173"/>
      <c r="AF308" s="119"/>
      <c r="AG308" s="119"/>
      <c r="AH308" s="119"/>
      <c r="AI308" s="153"/>
      <c r="AJ308" s="153"/>
      <c r="AK308" s="119"/>
      <c r="AL308" s="119"/>
      <c r="AM308" s="119"/>
      <c r="AN308" s="119"/>
      <c r="AO308" s="119"/>
      <c r="AP308" s="119"/>
      <c r="AQ308" s="119"/>
      <c r="AR308" s="119"/>
      <c r="AS308" s="119"/>
      <c r="AT308" s="119"/>
      <c r="AU308" s="119"/>
      <c r="AV308" s="119"/>
      <c r="AW308" s="119"/>
      <c r="AX308" s="119"/>
      <c r="AY308" s="119"/>
      <c r="AZ308" s="119"/>
      <c r="BA308" s="119"/>
      <c r="BB308" s="119"/>
      <c r="BC308" s="119"/>
      <c r="BD308" s="119"/>
      <c r="BE308" s="119"/>
      <c r="BF308" s="119"/>
      <c r="BG308" s="119"/>
      <c r="BH308" s="119"/>
      <c r="BI308" s="119"/>
      <c r="BJ308" s="119"/>
      <c r="BK308" s="119"/>
      <c r="BL308" s="119"/>
      <c r="BM308" s="119"/>
      <c r="BN308" s="119"/>
      <c r="BP308" s="208">
        <f t="shared" si="54"/>
        <v>136</v>
      </c>
      <c r="BQ308" s="208">
        <f t="shared" si="55"/>
        <v>140.11764705882354</v>
      </c>
      <c r="BR308" s="208">
        <f t="shared" si="56"/>
        <v>146</v>
      </c>
      <c r="BS308" s="207" t="str">
        <f t="shared" si="57"/>
        <v/>
      </c>
    </row>
    <row r="309" spans="1:71" ht="14.25" thickTop="1" thickBot="1" x14ac:dyDescent="0.25">
      <c r="B309" s="15" t="s">
        <v>35</v>
      </c>
      <c r="C309" s="16" t="s">
        <v>22</v>
      </c>
      <c r="D309" s="27"/>
      <c r="E309" s="27"/>
      <c r="F309" s="71"/>
      <c r="G309" s="71"/>
      <c r="H309" s="71"/>
      <c r="I309" s="54">
        <v>309</v>
      </c>
      <c r="J309" s="59">
        <f>HLOOKUP($J$1,$L$1:BN309,I309)</f>
        <v>136</v>
      </c>
      <c r="K309" s="59">
        <f>HLOOKUP($K$1,$L$1:BN309,I309)</f>
        <v>136</v>
      </c>
      <c r="L309" s="42"/>
      <c r="M309" s="119">
        <v>135</v>
      </c>
      <c r="N309" s="119">
        <v>132.66999999999999</v>
      </c>
      <c r="O309" s="119">
        <v>130.66999999999999</v>
      </c>
      <c r="P309" s="119">
        <v>131</v>
      </c>
      <c r="Q309" s="119">
        <v>132</v>
      </c>
      <c r="R309" s="119">
        <v>131.66999999999999</v>
      </c>
      <c r="S309" s="119">
        <v>132.33000000000001</v>
      </c>
      <c r="T309" s="119">
        <v>134.66999999999999</v>
      </c>
      <c r="U309" s="119">
        <v>134.66999999999999</v>
      </c>
      <c r="V309" s="119">
        <v>134.66999999999999</v>
      </c>
      <c r="W309" s="119">
        <v>136</v>
      </c>
      <c r="X309" s="154">
        <v>136</v>
      </c>
      <c r="Y309" s="154">
        <v>136</v>
      </c>
      <c r="Z309" s="154">
        <v>140</v>
      </c>
      <c r="AA309" s="119">
        <v>137</v>
      </c>
      <c r="AB309" s="154">
        <v>136</v>
      </c>
      <c r="AC309" s="154">
        <v>136</v>
      </c>
      <c r="AD309" s="154"/>
      <c r="AE309" s="174"/>
      <c r="AF309" s="119"/>
      <c r="AG309" s="119"/>
      <c r="AH309" s="119"/>
      <c r="AI309" s="154"/>
      <c r="AJ309" s="154"/>
      <c r="AK309" s="119"/>
      <c r="AL309" s="119"/>
      <c r="AM309" s="119"/>
      <c r="AN309" s="119"/>
      <c r="AO309" s="119"/>
      <c r="AP309" s="119"/>
      <c r="AQ309" s="119"/>
      <c r="AR309" s="119"/>
      <c r="AS309" s="119"/>
      <c r="AT309" s="119"/>
      <c r="AU309" s="119"/>
      <c r="AV309" s="119"/>
      <c r="AW309" s="119"/>
      <c r="AX309" s="119"/>
      <c r="AY309" s="119"/>
      <c r="AZ309" s="119"/>
      <c r="BA309" s="119"/>
      <c r="BB309" s="119"/>
      <c r="BC309" s="119"/>
      <c r="BD309" s="119"/>
      <c r="BE309" s="119"/>
      <c r="BF309" s="119"/>
      <c r="BG309" s="119"/>
      <c r="BH309" s="119"/>
      <c r="BI309" s="119"/>
      <c r="BJ309" s="119"/>
      <c r="BK309" s="119"/>
      <c r="BL309" s="119"/>
      <c r="BM309" s="119"/>
      <c r="BN309" s="119"/>
      <c r="BP309" s="208">
        <f t="shared" si="54"/>
        <v>130.66999999999999</v>
      </c>
      <c r="BQ309" s="208">
        <f t="shared" si="55"/>
        <v>134.49117647058824</v>
      </c>
      <c r="BR309" s="208">
        <f t="shared" si="56"/>
        <v>140</v>
      </c>
      <c r="BS309" s="207" t="str">
        <f t="shared" si="57"/>
        <v/>
      </c>
    </row>
    <row r="310" spans="1:71" ht="14.25" thickTop="1" thickBot="1" x14ac:dyDescent="0.25">
      <c r="B310" s="15" t="s">
        <v>36</v>
      </c>
      <c r="C310" s="16" t="s">
        <v>37</v>
      </c>
      <c r="D310" s="27"/>
      <c r="E310" s="27"/>
      <c r="F310" s="71"/>
      <c r="G310" s="71"/>
      <c r="H310" s="71"/>
      <c r="I310" s="54">
        <v>310</v>
      </c>
      <c r="J310" s="59">
        <f>HLOOKUP($J$1,$L$1:BN310,I310)</f>
        <v>1283.33</v>
      </c>
      <c r="K310" s="59">
        <f>HLOOKUP($K$1,$L$1:BN310,I310)</f>
        <v>1283.33</v>
      </c>
      <c r="L310" s="42"/>
      <c r="M310" s="119">
        <v>1100</v>
      </c>
      <c r="N310" s="119">
        <v>1100</v>
      </c>
      <c r="O310" s="119">
        <v>1100</v>
      </c>
      <c r="P310" s="119">
        <v>1100</v>
      </c>
      <c r="Q310" s="119">
        <v>1100</v>
      </c>
      <c r="R310" s="119">
        <v>1100</v>
      </c>
      <c r="S310" s="119">
        <v>1100</v>
      </c>
      <c r="T310" s="119">
        <v>1100</v>
      </c>
      <c r="U310" s="119">
        <v>1100</v>
      </c>
      <c r="V310" s="119">
        <v>1100</v>
      </c>
      <c r="W310" s="119">
        <v>1100</v>
      </c>
      <c r="X310" s="154">
        <v>1100</v>
      </c>
      <c r="Y310" s="154">
        <v>1100</v>
      </c>
      <c r="Z310" s="154">
        <v>1300</v>
      </c>
      <c r="AA310" s="119">
        <v>1300</v>
      </c>
      <c r="AB310" s="154">
        <v>1283.33</v>
      </c>
      <c r="AC310" s="154">
        <v>1283.33</v>
      </c>
      <c r="AD310" s="154"/>
      <c r="AE310" s="174"/>
      <c r="AF310" s="119"/>
      <c r="AG310" s="119"/>
      <c r="AH310" s="119"/>
      <c r="AI310" s="154"/>
      <c r="AJ310" s="154"/>
      <c r="AK310" s="119"/>
      <c r="AL310" s="119"/>
      <c r="AM310" s="119"/>
      <c r="AN310" s="119"/>
      <c r="AO310" s="119"/>
      <c r="AP310" s="119"/>
      <c r="AQ310" s="119"/>
      <c r="AR310" s="119"/>
      <c r="AS310" s="119"/>
      <c r="AT310" s="119"/>
      <c r="AU310" s="119"/>
      <c r="AV310" s="119"/>
      <c r="AW310" s="119"/>
      <c r="AX310" s="119"/>
      <c r="AY310" s="119"/>
      <c r="AZ310" s="119"/>
      <c r="BA310" s="119"/>
      <c r="BB310" s="119"/>
      <c r="BC310" s="119"/>
      <c r="BD310" s="119"/>
      <c r="BE310" s="119"/>
      <c r="BF310" s="119"/>
      <c r="BG310" s="119"/>
      <c r="BH310" s="119"/>
      <c r="BI310" s="119"/>
      <c r="BJ310" s="119"/>
      <c r="BK310" s="119"/>
      <c r="BL310" s="119"/>
      <c r="BM310" s="119"/>
      <c r="BN310" s="119"/>
      <c r="BP310" s="208">
        <f t="shared" si="54"/>
        <v>1100</v>
      </c>
      <c r="BQ310" s="208">
        <f t="shared" si="55"/>
        <v>1145.0976470588237</v>
      </c>
      <c r="BR310" s="208">
        <f t="shared" si="56"/>
        <v>1300</v>
      </c>
      <c r="BS310" s="207" t="str">
        <f t="shared" si="57"/>
        <v/>
      </c>
    </row>
    <row r="311" spans="1:71" ht="14.25" thickTop="1" thickBot="1" x14ac:dyDescent="0.25">
      <c r="B311" s="15" t="s">
        <v>77</v>
      </c>
      <c r="C311" s="16" t="s">
        <v>37</v>
      </c>
      <c r="D311" s="27"/>
      <c r="E311" s="27"/>
      <c r="F311" s="71"/>
      <c r="G311" s="71"/>
      <c r="H311" s="71"/>
      <c r="I311" s="54">
        <v>311</v>
      </c>
      <c r="J311" s="59">
        <f>HLOOKUP($J$1,$L$1:BN311,I311)</f>
        <v>1766.67</v>
      </c>
      <c r="K311" s="59">
        <f>HLOOKUP($K$1,$L$1:BN311,I311)</f>
        <v>1766.67</v>
      </c>
      <c r="L311" s="42"/>
      <c r="M311" s="119">
        <v>1600</v>
      </c>
      <c r="N311" s="119">
        <v>1600</v>
      </c>
      <c r="O311" s="119">
        <v>1600</v>
      </c>
      <c r="P311" s="119">
        <v>1600</v>
      </c>
      <c r="Q311" s="119">
        <v>1600</v>
      </c>
      <c r="R311" s="119">
        <v>1600</v>
      </c>
      <c r="S311" s="119">
        <v>1600</v>
      </c>
      <c r="T311" s="119">
        <v>1600</v>
      </c>
      <c r="U311" s="119">
        <v>1600</v>
      </c>
      <c r="V311" s="119">
        <v>1600</v>
      </c>
      <c r="W311" s="119">
        <v>1600</v>
      </c>
      <c r="X311" s="154">
        <v>1600</v>
      </c>
      <c r="Y311" s="154">
        <v>1600</v>
      </c>
      <c r="Z311" s="154">
        <v>1800</v>
      </c>
      <c r="AA311" s="119">
        <v>1800</v>
      </c>
      <c r="AB311" s="154">
        <v>1766.67</v>
      </c>
      <c r="AC311" s="154">
        <v>1766.67</v>
      </c>
      <c r="AD311" s="154"/>
      <c r="AE311" s="174"/>
      <c r="AF311" s="119"/>
      <c r="AG311" s="119"/>
      <c r="AH311" s="119"/>
      <c r="AI311" s="154"/>
      <c r="AJ311" s="154"/>
      <c r="AK311" s="119"/>
      <c r="AL311" s="119"/>
      <c r="AM311" s="119"/>
      <c r="AN311" s="119"/>
      <c r="AO311" s="119"/>
      <c r="AP311" s="119"/>
      <c r="AQ311" s="119"/>
      <c r="AR311" s="119"/>
      <c r="AS311" s="119"/>
      <c r="AT311" s="119"/>
      <c r="AU311" s="119"/>
      <c r="AV311" s="119"/>
      <c r="AW311" s="119"/>
      <c r="AX311" s="119"/>
      <c r="AY311" s="119"/>
      <c r="AZ311" s="119"/>
      <c r="BA311" s="119"/>
      <c r="BB311" s="119"/>
      <c r="BC311" s="119"/>
      <c r="BD311" s="119"/>
      <c r="BE311" s="119"/>
      <c r="BF311" s="119"/>
      <c r="BG311" s="119"/>
      <c r="BH311" s="119"/>
      <c r="BI311" s="119"/>
      <c r="BJ311" s="119"/>
      <c r="BK311" s="119"/>
      <c r="BL311" s="119"/>
      <c r="BM311" s="119"/>
      <c r="BN311" s="119"/>
      <c r="BP311" s="208">
        <f t="shared" si="54"/>
        <v>1600</v>
      </c>
      <c r="BQ311" s="208">
        <f t="shared" si="55"/>
        <v>1643.1376470588234</v>
      </c>
      <c r="BR311" s="208">
        <f t="shared" si="56"/>
        <v>1800</v>
      </c>
      <c r="BS311" s="207" t="str">
        <f t="shared" si="57"/>
        <v/>
      </c>
    </row>
    <row r="312" spans="1:71" ht="14.25" thickTop="1" thickBot="1" x14ac:dyDescent="0.25">
      <c r="B312" s="15" t="s">
        <v>38</v>
      </c>
      <c r="C312" s="16" t="s">
        <v>37</v>
      </c>
      <c r="D312" s="27"/>
      <c r="E312" s="27"/>
      <c r="F312" s="71"/>
      <c r="G312" s="71"/>
      <c r="H312" s="71"/>
      <c r="I312" s="54">
        <v>312</v>
      </c>
      <c r="J312" s="59">
        <f>HLOOKUP($J$1,$L$1:BN312,I312)</f>
        <v>1966.67</v>
      </c>
      <c r="K312" s="59">
        <f>HLOOKUP($K$1,$L$1:BN312,I312)</f>
        <v>1966.67</v>
      </c>
      <c r="L312" s="42"/>
      <c r="M312" s="119">
        <v>2000</v>
      </c>
      <c r="N312" s="119">
        <v>2000</v>
      </c>
      <c r="O312" s="119">
        <v>2000</v>
      </c>
      <c r="P312" s="119">
        <v>2000</v>
      </c>
      <c r="Q312" s="119">
        <v>2000</v>
      </c>
      <c r="R312" s="119">
        <v>2000</v>
      </c>
      <c r="S312" s="119">
        <v>2000</v>
      </c>
      <c r="T312" s="119">
        <v>2000</v>
      </c>
      <c r="U312" s="119">
        <v>1341.67</v>
      </c>
      <c r="V312" s="119">
        <v>1341.67</v>
      </c>
      <c r="W312" s="119">
        <v>1341.67</v>
      </c>
      <c r="X312" s="154">
        <v>1341.67</v>
      </c>
      <c r="Y312" s="154">
        <v>1341.67</v>
      </c>
      <c r="Z312" s="154">
        <v>2033.33</v>
      </c>
      <c r="AA312" s="119">
        <v>2033.33</v>
      </c>
      <c r="AB312" s="154">
        <v>1966.67</v>
      </c>
      <c r="AC312" s="154">
        <v>1966.67</v>
      </c>
      <c r="AD312" s="154"/>
      <c r="AE312" s="174"/>
      <c r="AF312" s="119"/>
      <c r="AG312" s="119"/>
      <c r="AH312" s="119"/>
      <c r="AI312" s="154"/>
      <c r="AJ312" s="154"/>
      <c r="AK312" s="119"/>
      <c r="AL312" s="119"/>
      <c r="AM312" s="119"/>
      <c r="AN312" s="119"/>
      <c r="AO312" s="119"/>
      <c r="AP312" s="119"/>
      <c r="AQ312" s="119"/>
      <c r="AR312" s="119"/>
      <c r="AS312" s="119"/>
      <c r="AT312" s="119"/>
      <c r="AU312" s="119"/>
      <c r="AV312" s="119"/>
      <c r="AW312" s="119"/>
      <c r="AX312" s="119"/>
      <c r="AY312" s="119"/>
      <c r="AZ312" s="119"/>
      <c r="BA312" s="119"/>
      <c r="BB312" s="119"/>
      <c r="BC312" s="119"/>
      <c r="BD312" s="119"/>
      <c r="BE312" s="119"/>
      <c r="BF312" s="119"/>
      <c r="BG312" s="119"/>
      <c r="BH312" s="119"/>
      <c r="BI312" s="119"/>
      <c r="BJ312" s="119"/>
      <c r="BK312" s="119"/>
      <c r="BL312" s="119"/>
      <c r="BM312" s="119"/>
      <c r="BN312" s="119"/>
      <c r="BP312" s="208">
        <f t="shared" si="54"/>
        <v>1341.67</v>
      </c>
      <c r="BQ312" s="208">
        <f t="shared" si="55"/>
        <v>1806.3735294117641</v>
      </c>
      <c r="BR312" s="208">
        <f t="shared" si="56"/>
        <v>2033.33</v>
      </c>
      <c r="BS312" s="207" t="str">
        <f t="shared" si="57"/>
        <v/>
      </c>
    </row>
    <row r="313" spans="1:71" ht="14.25" thickTop="1" thickBot="1" x14ac:dyDescent="0.25">
      <c r="B313" s="15" t="s">
        <v>78</v>
      </c>
      <c r="C313" s="16" t="s">
        <v>37</v>
      </c>
      <c r="D313" s="27"/>
      <c r="E313" s="27"/>
      <c r="F313" s="71"/>
      <c r="G313" s="71"/>
      <c r="H313" s="71"/>
      <c r="I313" s="54">
        <v>313</v>
      </c>
      <c r="J313" s="59">
        <f>HLOOKUP($J$1,$L$1:BN313,I313)</f>
        <v>1166.67</v>
      </c>
      <c r="K313" s="59">
        <f>HLOOKUP($K$1,$L$1:BN313,I313)</f>
        <v>1166.67</v>
      </c>
      <c r="L313" s="42"/>
      <c r="M313" s="119">
        <v>1400</v>
      </c>
      <c r="N313" s="119">
        <v>1400</v>
      </c>
      <c r="O313" s="119">
        <v>1400</v>
      </c>
      <c r="P313" s="119">
        <v>1400</v>
      </c>
      <c r="Q313" s="119">
        <v>1400</v>
      </c>
      <c r="R313" s="119">
        <v>1400</v>
      </c>
      <c r="S313" s="119">
        <v>1400</v>
      </c>
      <c r="T313" s="119">
        <v>1400</v>
      </c>
      <c r="U313" s="119">
        <v>1400</v>
      </c>
      <c r="V313" s="119">
        <v>1400</v>
      </c>
      <c r="W313" s="119">
        <v>1400</v>
      </c>
      <c r="X313" s="154">
        <v>1400</v>
      </c>
      <c r="Y313" s="154">
        <v>1400</v>
      </c>
      <c r="Z313" s="154">
        <v>1200</v>
      </c>
      <c r="AA313" s="119">
        <v>1200</v>
      </c>
      <c r="AB313" s="154">
        <v>1166.67</v>
      </c>
      <c r="AC313" s="154">
        <v>1166.67</v>
      </c>
      <c r="AD313" s="154"/>
      <c r="AE313" s="174"/>
      <c r="AF313" s="119"/>
      <c r="AG313" s="119"/>
      <c r="AH313" s="119"/>
      <c r="AI313" s="154"/>
      <c r="AJ313" s="154"/>
      <c r="AK313" s="119"/>
      <c r="AL313" s="119"/>
      <c r="AM313" s="119"/>
      <c r="AN313" s="119"/>
      <c r="AO313" s="119"/>
      <c r="AP313" s="119"/>
      <c r="AQ313" s="119"/>
      <c r="AR313" s="119"/>
      <c r="AS313" s="119"/>
      <c r="AT313" s="119"/>
      <c r="AU313" s="119"/>
      <c r="AV313" s="119"/>
      <c r="AW313" s="119"/>
      <c r="AX313" s="119"/>
      <c r="AY313" s="119"/>
      <c r="AZ313" s="119"/>
      <c r="BA313" s="119"/>
      <c r="BB313" s="119"/>
      <c r="BC313" s="119"/>
      <c r="BD313" s="119"/>
      <c r="BE313" s="119"/>
      <c r="BF313" s="119"/>
      <c r="BG313" s="119"/>
      <c r="BH313" s="119"/>
      <c r="BI313" s="119"/>
      <c r="BJ313" s="119"/>
      <c r="BK313" s="119"/>
      <c r="BL313" s="119"/>
      <c r="BM313" s="119"/>
      <c r="BN313" s="119"/>
      <c r="BP313" s="208">
        <f t="shared" si="54"/>
        <v>1166.67</v>
      </c>
      <c r="BQ313" s="208">
        <f t="shared" si="55"/>
        <v>1349.0199999999998</v>
      </c>
      <c r="BR313" s="208">
        <f t="shared" si="56"/>
        <v>1400</v>
      </c>
      <c r="BS313" s="207" t="str">
        <f t="shared" si="57"/>
        <v/>
      </c>
    </row>
    <row r="314" spans="1:71" ht="14.25" thickTop="1" thickBot="1" x14ac:dyDescent="0.25">
      <c r="B314" s="15" t="s">
        <v>88</v>
      </c>
      <c r="C314" s="16" t="s">
        <v>37</v>
      </c>
      <c r="D314" s="27"/>
      <c r="E314" s="27"/>
      <c r="F314" s="71"/>
      <c r="G314" s="71"/>
      <c r="H314" s="71"/>
      <c r="I314" s="54">
        <v>314</v>
      </c>
      <c r="J314" s="59">
        <f>HLOOKUP($J$1,$L$1:BN314,I314)</f>
        <v>1400</v>
      </c>
      <c r="K314" s="59">
        <f>HLOOKUP($K$1,$L$1:BN314,I314)</f>
        <v>1400</v>
      </c>
      <c r="L314" s="42"/>
      <c r="M314" s="119">
        <v>1400</v>
      </c>
      <c r="N314" s="119">
        <v>1400</v>
      </c>
      <c r="O314" s="119">
        <v>1400</v>
      </c>
      <c r="P314" s="119">
        <v>1400</v>
      </c>
      <c r="Q314" s="119">
        <v>1400</v>
      </c>
      <c r="R314" s="119">
        <v>1400</v>
      </c>
      <c r="S314" s="119">
        <v>1400</v>
      </c>
      <c r="T314" s="119">
        <v>1400</v>
      </c>
      <c r="U314" s="119">
        <v>1400</v>
      </c>
      <c r="V314" s="119">
        <v>1400</v>
      </c>
      <c r="W314" s="119">
        <v>1400</v>
      </c>
      <c r="X314" s="154">
        <v>1400</v>
      </c>
      <c r="Y314" s="154">
        <v>1400</v>
      </c>
      <c r="Z314" s="154">
        <v>1400</v>
      </c>
      <c r="AA314" s="119">
        <v>1400</v>
      </c>
      <c r="AB314" s="154">
        <v>1400</v>
      </c>
      <c r="AC314" s="154">
        <v>1400</v>
      </c>
      <c r="AD314" s="154"/>
      <c r="AE314" s="174"/>
      <c r="AF314" s="119"/>
      <c r="AG314" s="119"/>
      <c r="AH314" s="119"/>
      <c r="AI314" s="154"/>
      <c r="AJ314" s="154"/>
      <c r="AK314" s="119"/>
      <c r="AL314" s="119"/>
      <c r="AM314" s="119"/>
      <c r="AN314" s="119"/>
      <c r="AO314" s="119"/>
      <c r="AP314" s="119"/>
      <c r="AQ314" s="119"/>
      <c r="AR314" s="119"/>
      <c r="AS314" s="119"/>
      <c r="AT314" s="119"/>
      <c r="AU314" s="119"/>
      <c r="AV314" s="119"/>
      <c r="AW314" s="119"/>
      <c r="AX314" s="119"/>
      <c r="AY314" s="119"/>
      <c r="AZ314" s="119"/>
      <c r="BA314" s="119"/>
      <c r="BB314" s="119"/>
      <c r="BC314" s="119"/>
      <c r="BD314" s="119"/>
      <c r="BE314" s="119"/>
      <c r="BF314" s="119"/>
      <c r="BG314" s="119"/>
      <c r="BH314" s="119"/>
      <c r="BI314" s="119"/>
      <c r="BJ314" s="119"/>
      <c r="BK314" s="119"/>
      <c r="BL314" s="119"/>
      <c r="BM314" s="119"/>
      <c r="BN314" s="119"/>
      <c r="BP314" s="208">
        <f t="shared" si="54"/>
        <v>1400</v>
      </c>
      <c r="BQ314" s="208">
        <f t="shared" si="55"/>
        <v>1400</v>
      </c>
      <c r="BR314" s="208">
        <f t="shared" si="56"/>
        <v>1400</v>
      </c>
      <c r="BS314" s="207" t="str">
        <f t="shared" si="57"/>
        <v>Repetidos</v>
      </c>
    </row>
    <row r="315" spans="1:71" ht="14.25" thickTop="1" thickBot="1" x14ac:dyDescent="0.25">
      <c r="B315" s="15" t="s">
        <v>89</v>
      </c>
      <c r="C315" s="16" t="s">
        <v>37</v>
      </c>
      <c r="D315" s="27"/>
      <c r="E315" s="27"/>
      <c r="F315" s="71"/>
      <c r="G315" s="71"/>
      <c r="H315" s="71"/>
      <c r="I315" s="54">
        <v>315</v>
      </c>
      <c r="J315" s="59">
        <f>HLOOKUP($J$1,$L$1:BN315,I315)</f>
        <v>1800</v>
      </c>
      <c r="K315" s="59">
        <f>HLOOKUP($K$1,$L$1:BN315,I315)</f>
        <v>1800</v>
      </c>
      <c r="L315" s="42"/>
      <c r="M315" s="119">
        <v>1600</v>
      </c>
      <c r="N315" s="119">
        <v>1600</v>
      </c>
      <c r="O315" s="119">
        <v>1600</v>
      </c>
      <c r="P315" s="119">
        <v>1600</v>
      </c>
      <c r="Q315" s="119">
        <v>1600</v>
      </c>
      <c r="R315" s="119">
        <v>1600</v>
      </c>
      <c r="S315" s="119">
        <v>1600</v>
      </c>
      <c r="T315" s="119">
        <v>1600</v>
      </c>
      <c r="U315" s="119">
        <v>1600</v>
      </c>
      <c r="V315" s="119">
        <v>1600</v>
      </c>
      <c r="W315" s="119">
        <v>1600</v>
      </c>
      <c r="X315" s="154">
        <v>1600</v>
      </c>
      <c r="Y315" s="154">
        <v>1600</v>
      </c>
      <c r="Z315" s="154">
        <v>1833.33</v>
      </c>
      <c r="AA315" s="119">
        <v>1833.33</v>
      </c>
      <c r="AB315" s="154">
        <v>1800</v>
      </c>
      <c r="AC315" s="154">
        <v>1800</v>
      </c>
      <c r="AD315" s="154"/>
      <c r="AE315" s="174"/>
      <c r="AF315" s="119"/>
      <c r="AG315" s="119"/>
      <c r="AH315" s="119"/>
      <c r="AI315" s="154"/>
      <c r="AJ315" s="154"/>
      <c r="AK315" s="119"/>
      <c r="AL315" s="119"/>
      <c r="AM315" s="119"/>
      <c r="AN315" s="119"/>
      <c r="AO315" s="119"/>
      <c r="AP315" s="119"/>
      <c r="AQ315" s="119"/>
      <c r="AR315" s="119"/>
      <c r="AS315" s="119"/>
      <c r="AT315" s="119"/>
      <c r="AU315" s="119"/>
      <c r="AV315" s="119"/>
      <c r="AW315" s="119"/>
      <c r="AX315" s="119"/>
      <c r="AY315" s="119"/>
      <c r="AZ315" s="119"/>
      <c r="BA315" s="119"/>
      <c r="BB315" s="119"/>
      <c r="BC315" s="119"/>
      <c r="BD315" s="119"/>
      <c r="BE315" s="119"/>
      <c r="BF315" s="119"/>
      <c r="BG315" s="119"/>
      <c r="BH315" s="119"/>
      <c r="BI315" s="119"/>
      <c r="BJ315" s="119"/>
      <c r="BK315" s="119"/>
      <c r="BL315" s="119"/>
      <c r="BM315" s="119"/>
      <c r="BN315" s="119"/>
      <c r="BP315" s="208">
        <f t="shared" si="54"/>
        <v>1600</v>
      </c>
      <c r="BQ315" s="208">
        <f t="shared" si="55"/>
        <v>1650.9800000000002</v>
      </c>
      <c r="BR315" s="208">
        <f t="shared" si="56"/>
        <v>1833.33</v>
      </c>
      <c r="BS315" s="207" t="str">
        <f t="shared" si="57"/>
        <v/>
      </c>
    </row>
    <row r="316" spans="1:71" ht="14.25" thickTop="1" thickBot="1" x14ac:dyDescent="0.25">
      <c r="B316" s="15" t="s">
        <v>39</v>
      </c>
      <c r="C316" s="16" t="s">
        <v>22</v>
      </c>
      <c r="D316" s="27"/>
      <c r="E316" s="27"/>
      <c r="F316" s="71"/>
      <c r="G316" s="71"/>
      <c r="H316" s="71"/>
      <c r="I316" s="54">
        <v>316</v>
      </c>
      <c r="J316" s="59">
        <f>HLOOKUP($J$1,$L$1:BN316,I316)</f>
        <v>120</v>
      </c>
      <c r="K316" s="59">
        <f>HLOOKUP($K$1,$L$1:BN316,I316)</f>
        <v>120</v>
      </c>
      <c r="L316" s="42"/>
      <c r="M316" s="119">
        <v>120</v>
      </c>
      <c r="N316" s="119">
        <v>120</v>
      </c>
      <c r="O316" s="119">
        <v>120</v>
      </c>
      <c r="P316" s="119">
        <v>120</v>
      </c>
      <c r="Q316" s="119">
        <v>120</v>
      </c>
      <c r="R316" s="119">
        <v>120</v>
      </c>
      <c r="S316" s="119">
        <v>120</v>
      </c>
      <c r="T316" s="119">
        <v>120</v>
      </c>
      <c r="U316" s="119">
        <v>120</v>
      </c>
      <c r="V316" s="119">
        <v>120</v>
      </c>
      <c r="W316" s="119">
        <v>120</v>
      </c>
      <c r="X316" s="154">
        <v>120</v>
      </c>
      <c r="Y316" s="154">
        <v>120</v>
      </c>
      <c r="Z316" s="154">
        <v>120</v>
      </c>
      <c r="AA316" s="119">
        <v>120</v>
      </c>
      <c r="AB316" s="154">
        <v>120</v>
      </c>
      <c r="AC316" s="154">
        <v>120</v>
      </c>
      <c r="AD316" s="154"/>
      <c r="AE316" s="174"/>
      <c r="AF316" s="119"/>
      <c r="AG316" s="119"/>
      <c r="AH316" s="119"/>
      <c r="AI316" s="154"/>
      <c r="AJ316" s="154"/>
      <c r="AK316" s="119"/>
      <c r="AL316" s="119"/>
      <c r="AM316" s="119"/>
      <c r="AN316" s="119"/>
      <c r="AO316" s="119"/>
      <c r="AP316" s="119"/>
      <c r="AQ316" s="119"/>
      <c r="AR316" s="119"/>
      <c r="AS316" s="119"/>
      <c r="AT316" s="119"/>
      <c r="AU316" s="119"/>
      <c r="AV316" s="119"/>
      <c r="AW316" s="119"/>
      <c r="AX316" s="119"/>
      <c r="AY316" s="119"/>
      <c r="AZ316" s="119"/>
      <c r="BA316" s="119"/>
      <c r="BB316" s="119"/>
      <c r="BC316" s="119"/>
      <c r="BD316" s="119"/>
      <c r="BE316" s="119"/>
      <c r="BF316" s="119"/>
      <c r="BG316" s="119"/>
      <c r="BH316" s="119"/>
      <c r="BI316" s="119"/>
      <c r="BJ316" s="119"/>
      <c r="BK316" s="119"/>
      <c r="BL316" s="119"/>
      <c r="BM316" s="119"/>
      <c r="BN316" s="119"/>
      <c r="BP316" s="208">
        <f t="shared" si="54"/>
        <v>120</v>
      </c>
      <c r="BQ316" s="208">
        <f t="shared" si="55"/>
        <v>120</v>
      </c>
      <c r="BR316" s="208">
        <f t="shared" si="56"/>
        <v>120</v>
      </c>
      <c r="BS316" s="207" t="str">
        <f t="shared" si="57"/>
        <v>Repetidos</v>
      </c>
    </row>
    <row r="317" spans="1:71" ht="14.25" thickTop="1" thickBot="1" x14ac:dyDescent="0.25">
      <c r="B317" s="15" t="s">
        <v>40</v>
      </c>
      <c r="C317" s="16" t="s">
        <v>22</v>
      </c>
      <c r="D317" s="27"/>
      <c r="E317" s="27"/>
      <c r="F317" s="71"/>
      <c r="G317" s="71"/>
      <c r="H317" s="71"/>
      <c r="I317" s="54">
        <v>317</v>
      </c>
      <c r="J317" s="59">
        <f>HLOOKUP($J$1,$L$1:BN317,I317)</f>
        <v>100</v>
      </c>
      <c r="K317" s="59">
        <f>HLOOKUP($K$1,$L$1:BN317,I317)</f>
        <v>100</v>
      </c>
      <c r="L317" s="42"/>
      <c r="M317" s="119">
        <v>100</v>
      </c>
      <c r="N317" s="119">
        <v>100</v>
      </c>
      <c r="O317" s="119">
        <v>100</v>
      </c>
      <c r="P317" s="119">
        <v>100</v>
      </c>
      <c r="Q317" s="119">
        <v>100</v>
      </c>
      <c r="R317" s="119">
        <v>100</v>
      </c>
      <c r="S317" s="119">
        <v>100</v>
      </c>
      <c r="T317" s="119">
        <v>100</v>
      </c>
      <c r="U317" s="119">
        <v>100</v>
      </c>
      <c r="V317" s="119">
        <v>100</v>
      </c>
      <c r="W317" s="119">
        <v>100</v>
      </c>
      <c r="X317" s="154">
        <v>100</v>
      </c>
      <c r="Y317" s="154">
        <v>100</v>
      </c>
      <c r="Z317" s="154">
        <v>100</v>
      </c>
      <c r="AA317" s="119">
        <v>100</v>
      </c>
      <c r="AB317" s="154">
        <v>100</v>
      </c>
      <c r="AC317" s="154">
        <v>100</v>
      </c>
      <c r="AD317" s="154"/>
      <c r="AE317" s="174"/>
      <c r="AF317" s="119"/>
      <c r="AG317" s="119"/>
      <c r="AH317" s="119"/>
      <c r="AI317" s="154"/>
      <c r="AJ317" s="154"/>
      <c r="AK317" s="119"/>
      <c r="AL317" s="119"/>
      <c r="AM317" s="119"/>
      <c r="AN317" s="119"/>
      <c r="AO317" s="119"/>
      <c r="AP317" s="119"/>
      <c r="AQ317" s="119"/>
      <c r="AR317" s="119"/>
      <c r="AS317" s="119"/>
      <c r="AT317" s="119"/>
      <c r="AU317" s="119"/>
      <c r="AV317" s="119"/>
      <c r="AW317" s="119"/>
      <c r="AX317" s="119"/>
      <c r="AY317" s="119"/>
      <c r="AZ317" s="119"/>
      <c r="BA317" s="119"/>
      <c r="BB317" s="119"/>
      <c r="BC317" s="119"/>
      <c r="BD317" s="119"/>
      <c r="BE317" s="119"/>
      <c r="BF317" s="119"/>
      <c r="BG317" s="119"/>
      <c r="BH317" s="119"/>
      <c r="BI317" s="119"/>
      <c r="BJ317" s="119"/>
      <c r="BK317" s="119"/>
      <c r="BL317" s="119"/>
      <c r="BM317" s="119"/>
      <c r="BN317" s="119"/>
      <c r="BP317" s="208">
        <f t="shared" si="54"/>
        <v>100</v>
      </c>
      <c r="BQ317" s="208">
        <f t="shared" si="55"/>
        <v>100</v>
      </c>
      <c r="BR317" s="208">
        <f t="shared" si="56"/>
        <v>100</v>
      </c>
      <c r="BS317" s="207" t="str">
        <f t="shared" si="57"/>
        <v>Repetidos</v>
      </c>
    </row>
    <row r="318" spans="1:71" ht="14.25" thickTop="1" thickBot="1" x14ac:dyDescent="0.25">
      <c r="B318" s="15" t="s">
        <v>41</v>
      </c>
      <c r="C318" s="16" t="s">
        <v>42</v>
      </c>
      <c r="D318" s="27"/>
      <c r="E318" s="27"/>
      <c r="F318" s="71"/>
      <c r="G318" s="71"/>
      <c r="H318" s="71"/>
      <c r="I318" s="54">
        <v>318</v>
      </c>
      <c r="J318" s="59">
        <f>HLOOKUP($J$1,$L$1:BN318,I318)</f>
        <v>8</v>
      </c>
      <c r="K318" s="59">
        <f>HLOOKUP($K$1,$L$1:BN318,I318)</f>
        <v>8</v>
      </c>
      <c r="L318" s="42"/>
      <c r="M318" s="119">
        <v>8</v>
      </c>
      <c r="N318" s="119">
        <v>8</v>
      </c>
      <c r="O318" s="119">
        <v>8</v>
      </c>
      <c r="P318" s="119">
        <v>8</v>
      </c>
      <c r="Q318" s="119">
        <v>8</v>
      </c>
      <c r="R318" s="119">
        <v>8</v>
      </c>
      <c r="S318" s="119">
        <v>8</v>
      </c>
      <c r="T318" s="119">
        <v>8</v>
      </c>
      <c r="U318" s="119">
        <v>8</v>
      </c>
      <c r="V318" s="119">
        <v>8</v>
      </c>
      <c r="W318" s="119">
        <v>8</v>
      </c>
      <c r="X318" s="155">
        <v>8</v>
      </c>
      <c r="Y318" s="155">
        <v>8</v>
      </c>
      <c r="Z318" s="155">
        <v>8</v>
      </c>
      <c r="AA318" s="163">
        <v>8</v>
      </c>
      <c r="AB318" s="155">
        <v>8</v>
      </c>
      <c r="AC318" s="155">
        <v>8</v>
      </c>
      <c r="AD318" s="155"/>
      <c r="AE318" s="175"/>
      <c r="AF318" s="119"/>
      <c r="AG318" s="119"/>
      <c r="AH318" s="119"/>
      <c r="AI318" s="155"/>
      <c r="AJ318" s="155"/>
      <c r="AK318" s="119"/>
      <c r="AL318" s="119"/>
      <c r="AM318" s="119"/>
      <c r="AN318" s="119"/>
      <c r="AO318" s="119"/>
      <c r="AP318" s="119"/>
      <c r="AQ318" s="119"/>
      <c r="AR318" s="119"/>
      <c r="AS318" s="119"/>
      <c r="AT318" s="119"/>
      <c r="AU318" s="119"/>
      <c r="AV318" s="119"/>
      <c r="AW318" s="119"/>
      <c r="AX318" s="119"/>
      <c r="AY318" s="119"/>
      <c r="AZ318" s="119"/>
      <c r="BA318" s="119"/>
      <c r="BB318" s="119"/>
      <c r="BC318" s="119"/>
      <c r="BD318" s="119"/>
      <c r="BE318" s="119"/>
      <c r="BF318" s="119"/>
      <c r="BG318" s="119"/>
      <c r="BH318" s="119"/>
      <c r="BI318" s="119"/>
      <c r="BJ318" s="119"/>
      <c r="BK318" s="119"/>
      <c r="BL318" s="119"/>
      <c r="BM318" s="119"/>
      <c r="BN318" s="119"/>
      <c r="BP318" s="208">
        <f t="shared" si="54"/>
        <v>8</v>
      </c>
      <c r="BQ318" s="208">
        <f t="shared" si="55"/>
        <v>8</v>
      </c>
      <c r="BR318" s="208">
        <f t="shared" si="56"/>
        <v>8</v>
      </c>
      <c r="BS318" s="207" t="str">
        <f t="shared" si="57"/>
        <v>Repetidos</v>
      </c>
    </row>
    <row r="319" spans="1:71" ht="14.25" thickTop="1" thickBot="1" x14ac:dyDescent="0.25">
      <c r="A319" s="216" t="s">
        <v>62</v>
      </c>
      <c r="B319" s="20" t="s">
        <v>47</v>
      </c>
      <c r="C319" s="6"/>
      <c r="D319" s="56"/>
      <c r="E319" s="58"/>
      <c r="F319" s="69"/>
      <c r="G319" s="69"/>
      <c r="H319" s="69"/>
      <c r="I319" s="69"/>
      <c r="J319" s="69"/>
      <c r="K319" s="69"/>
      <c r="L319" s="69"/>
      <c r="M319" s="227" t="s">
        <v>115</v>
      </c>
      <c r="N319" s="127" t="str">
        <f t="shared" ref="N319:AS319" si="60">IF(SUM(M320:N327)=0,"",IF(AND(M320=N320,M321=N321,M322=N322,M323=N323,M324=N324,M325=N325,M326=N326,M327=N327),"Repetido",""))</f>
        <v>Repetido</v>
      </c>
      <c r="O319" s="127" t="str">
        <f t="shared" si="60"/>
        <v/>
      </c>
      <c r="P319" s="127" t="str">
        <f t="shared" si="60"/>
        <v/>
      </c>
      <c r="Q319" s="127" t="str">
        <f t="shared" si="60"/>
        <v/>
      </c>
      <c r="R319" s="127" t="str">
        <f t="shared" si="60"/>
        <v/>
      </c>
      <c r="S319" s="127" t="str">
        <f t="shared" si="60"/>
        <v/>
      </c>
      <c r="T319" s="127" t="str">
        <f t="shared" si="60"/>
        <v/>
      </c>
      <c r="U319" s="127" t="str">
        <f t="shared" si="60"/>
        <v/>
      </c>
      <c r="V319" s="127" t="str">
        <f t="shared" si="60"/>
        <v>Repetido</v>
      </c>
      <c r="W319" s="127" t="str">
        <f t="shared" si="60"/>
        <v>Repetido</v>
      </c>
      <c r="X319" s="127" t="str">
        <f t="shared" si="60"/>
        <v/>
      </c>
      <c r="Y319" s="127" t="str">
        <f t="shared" si="60"/>
        <v/>
      </c>
      <c r="Z319" s="127" t="str">
        <f t="shared" si="60"/>
        <v/>
      </c>
      <c r="AA319" s="127" t="str">
        <f t="shared" si="60"/>
        <v>Repetido</v>
      </c>
      <c r="AB319" s="127" t="str">
        <f t="shared" si="60"/>
        <v/>
      </c>
      <c r="AC319" s="127" t="str">
        <f t="shared" si="60"/>
        <v/>
      </c>
      <c r="AD319" s="127" t="str">
        <f t="shared" si="60"/>
        <v/>
      </c>
      <c r="AE319" s="127" t="str">
        <f t="shared" si="60"/>
        <v/>
      </c>
      <c r="AF319" s="127" t="str">
        <f t="shared" si="60"/>
        <v/>
      </c>
      <c r="AG319" s="127" t="str">
        <f t="shared" si="60"/>
        <v/>
      </c>
      <c r="AH319" s="127" t="str">
        <f t="shared" si="60"/>
        <v/>
      </c>
      <c r="AI319" s="127" t="str">
        <f t="shared" si="60"/>
        <v/>
      </c>
      <c r="AJ319" s="127" t="str">
        <f t="shared" si="60"/>
        <v/>
      </c>
      <c r="AK319" s="127" t="str">
        <f t="shared" si="60"/>
        <v/>
      </c>
      <c r="AL319" s="127" t="str">
        <f t="shared" si="60"/>
        <v/>
      </c>
      <c r="AM319" s="127" t="str">
        <f t="shared" si="60"/>
        <v/>
      </c>
      <c r="AN319" s="127" t="str">
        <f t="shared" si="60"/>
        <v/>
      </c>
      <c r="AO319" s="127" t="str">
        <f t="shared" si="60"/>
        <v/>
      </c>
      <c r="AP319" s="127" t="str">
        <f t="shared" si="60"/>
        <v/>
      </c>
      <c r="AQ319" s="127" t="str">
        <f t="shared" si="60"/>
        <v/>
      </c>
      <c r="AR319" s="127" t="str">
        <f t="shared" si="60"/>
        <v/>
      </c>
      <c r="AS319" s="127" t="str">
        <f t="shared" si="60"/>
        <v/>
      </c>
      <c r="AT319" s="127" t="str">
        <f t="shared" ref="AT319:BN319" si="61">IF(SUM(AS320:AT327)=0,"",IF(AND(AS320=AT320,AS321=AT321,AS322=AT322,AS323=AT323,AS324=AT324,AS325=AT325,AS326=AT326,AS327=AT327),"Repetido",""))</f>
        <v/>
      </c>
      <c r="AU319" s="127" t="str">
        <f t="shared" si="61"/>
        <v/>
      </c>
      <c r="AV319" s="127" t="str">
        <f t="shared" si="61"/>
        <v/>
      </c>
      <c r="AW319" s="127" t="str">
        <f t="shared" si="61"/>
        <v/>
      </c>
      <c r="AX319" s="127" t="str">
        <f t="shared" si="61"/>
        <v/>
      </c>
      <c r="AY319" s="127" t="str">
        <f t="shared" si="61"/>
        <v/>
      </c>
      <c r="AZ319" s="127" t="str">
        <f t="shared" si="61"/>
        <v/>
      </c>
      <c r="BA319" s="127" t="str">
        <f t="shared" si="61"/>
        <v/>
      </c>
      <c r="BB319" s="127" t="str">
        <f t="shared" si="61"/>
        <v/>
      </c>
      <c r="BC319" s="127" t="str">
        <f t="shared" si="61"/>
        <v/>
      </c>
      <c r="BD319" s="127" t="str">
        <f t="shared" si="61"/>
        <v/>
      </c>
      <c r="BE319" s="127" t="str">
        <f t="shared" si="61"/>
        <v/>
      </c>
      <c r="BF319" s="127" t="str">
        <f t="shared" si="61"/>
        <v/>
      </c>
      <c r="BG319" s="127" t="str">
        <f t="shared" si="61"/>
        <v/>
      </c>
      <c r="BH319" s="127" t="str">
        <f t="shared" si="61"/>
        <v/>
      </c>
      <c r="BI319" s="127" t="str">
        <f t="shared" si="61"/>
        <v/>
      </c>
      <c r="BJ319" s="127" t="str">
        <f t="shared" si="61"/>
        <v/>
      </c>
      <c r="BK319" s="127" t="str">
        <f t="shared" si="61"/>
        <v/>
      </c>
      <c r="BL319" s="127" t="str">
        <f t="shared" si="61"/>
        <v/>
      </c>
      <c r="BM319" s="127" t="str">
        <f t="shared" si="61"/>
        <v/>
      </c>
      <c r="BN319" s="127" t="str">
        <f t="shared" si="61"/>
        <v/>
      </c>
      <c r="BP319" s="211"/>
      <c r="BQ319" s="211"/>
      <c r="BR319" s="211"/>
      <c r="BS319" s="207"/>
    </row>
    <row r="320" spans="1:71" ht="14.25" thickTop="1" thickBot="1" x14ac:dyDescent="0.25">
      <c r="B320" s="9" t="s">
        <v>21</v>
      </c>
      <c r="C320" s="10" t="s">
        <v>22</v>
      </c>
      <c r="D320" s="30"/>
      <c r="E320" s="30"/>
      <c r="F320" s="70"/>
      <c r="G320" s="70"/>
      <c r="H320" s="70"/>
      <c r="I320" s="54">
        <v>320</v>
      </c>
      <c r="J320" s="59" t="str">
        <f>HLOOKUP($J$1,$L$1:BN320,I320)</f>
        <v>xxx</v>
      </c>
      <c r="K320" s="59" t="str">
        <f>HLOOKUP($K$1,$L$1:BN320,I320)</f>
        <v>xxx</v>
      </c>
      <c r="L320" s="38"/>
      <c r="M320" s="131" t="s">
        <v>71</v>
      </c>
      <c r="N320" s="131" t="s">
        <v>71</v>
      </c>
      <c r="O320" s="118" t="s">
        <v>71</v>
      </c>
      <c r="P320" s="118" t="s">
        <v>71</v>
      </c>
      <c r="Q320" s="118" t="s">
        <v>71</v>
      </c>
      <c r="R320" s="118" t="s">
        <v>71</v>
      </c>
      <c r="S320" s="118" t="s">
        <v>71</v>
      </c>
      <c r="T320" s="118" t="s">
        <v>71</v>
      </c>
      <c r="U320" s="118" t="s">
        <v>71</v>
      </c>
      <c r="V320" s="118" t="s">
        <v>71</v>
      </c>
      <c r="W320" s="118" t="s">
        <v>71</v>
      </c>
      <c r="X320" s="118" t="s">
        <v>71</v>
      </c>
      <c r="Y320" s="118" t="s">
        <v>71</v>
      </c>
      <c r="Z320" s="118" t="s">
        <v>71</v>
      </c>
      <c r="AA320" s="118" t="s">
        <v>71</v>
      </c>
      <c r="AB320" s="118" t="s">
        <v>71</v>
      </c>
      <c r="AC320" s="118" t="s">
        <v>71</v>
      </c>
      <c r="AD320" s="118" t="s">
        <v>71</v>
      </c>
      <c r="AE320" s="118" t="s">
        <v>71</v>
      </c>
      <c r="AF320" s="118" t="s">
        <v>71</v>
      </c>
      <c r="AG320" s="118" t="s">
        <v>71</v>
      </c>
      <c r="AH320" s="118" t="s">
        <v>71</v>
      </c>
      <c r="AI320" s="118" t="s">
        <v>71</v>
      </c>
      <c r="AJ320" s="118" t="s">
        <v>71</v>
      </c>
      <c r="AK320" s="118" t="s">
        <v>71</v>
      </c>
      <c r="AL320" s="118" t="s">
        <v>71</v>
      </c>
      <c r="AM320" s="118" t="s">
        <v>71</v>
      </c>
      <c r="AN320" s="118" t="s">
        <v>71</v>
      </c>
      <c r="AO320" s="118" t="s">
        <v>71</v>
      </c>
      <c r="AP320" s="118" t="s">
        <v>71</v>
      </c>
      <c r="AQ320" s="118" t="s">
        <v>71</v>
      </c>
      <c r="AR320" s="118" t="s">
        <v>71</v>
      </c>
      <c r="AS320" s="118" t="s">
        <v>71</v>
      </c>
      <c r="AT320" s="118" t="s">
        <v>71</v>
      </c>
      <c r="AU320" s="118" t="s">
        <v>71</v>
      </c>
      <c r="AV320" s="118" t="s">
        <v>71</v>
      </c>
      <c r="AW320" s="118" t="s">
        <v>71</v>
      </c>
      <c r="AX320" s="118" t="s">
        <v>71</v>
      </c>
      <c r="AY320" s="118" t="s">
        <v>71</v>
      </c>
      <c r="AZ320" s="118" t="s">
        <v>71</v>
      </c>
      <c r="BA320" s="118" t="s">
        <v>71</v>
      </c>
      <c r="BB320" s="118" t="s">
        <v>71</v>
      </c>
      <c r="BC320" s="118" t="s">
        <v>71</v>
      </c>
      <c r="BD320" s="118" t="s">
        <v>71</v>
      </c>
      <c r="BE320" s="118" t="s">
        <v>71</v>
      </c>
      <c r="BF320" s="118" t="s">
        <v>71</v>
      </c>
      <c r="BG320" s="118" t="s">
        <v>71</v>
      </c>
      <c r="BH320" s="118" t="s">
        <v>71</v>
      </c>
      <c r="BI320" s="118" t="s">
        <v>71</v>
      </c>
      <c r="BJ320" s="118" t="s">
        <v>71</v>
      </c>
      <c r="BK320" s="118" t="s">
        <v>71</v>
      </c>
      <c r="BL320" s="118" t="s">
        <v>71</v>
      </c>
      <c r="BM320" s="118" t="s">
        <v>71</v>
      </c>
      <c r="BN320" s="118" t="s">
        <v>71</v>
      </c>
      <c r="BP320" s="213" t="str">
        <f t="shared" si="54"/>
        <v>xxx</v>
      </c>
      <c r="BQ320" s="213" t="str">
        <f t="shared" si="55"/>
        <v>xxx</v>
      </c>
      <c r="BR320" s="213" t="str">
        <f t="shared" si="56"/>
        <v>xxx</v>
      </c>
      <c r="BS320" s="207" t="str">
        <f t="shared" si="57"/>
        <v/>
      </c>
    </row>
    <row r="321" spans="2:71" ht="14.25" thickTop="1" thickBot="1" x14ac:dyDescent="0.25">
      <c r="B321" s="9" t="s">
        <v>23</v>
      </c>
      <c r="C321" s="10" t="s">
        <v>24</v>
      </c>
      <c r="D321" s="24"/>
      <c r="E321" s="24"/>
      <c r="F321" s="37"/>
      <c r="G321" s="37"/>
      <c r="H321" s="37"/>
      <c r="I321" s="54">
        <v>321</v>
      </c>
      <c r="J321" s="59" t="str">
        <f>HLOOKUP($J$1,$L$1:BN321,I321)</f>
        <v>xxx</v>
      </c>
      <c r="K321" s="59" t="str">
        <f>HLOOKUP($K$1,$L$1:BN321,I321)</f>
        <v>xxx</v>
      </c>
      <c r="L321" s="39"/>
      <c r="M321" s="131" t="s">
        <v>71</v>
      </c>
      <c r="N321" s="131" t="s">
        <v>71</v>
      </c>
      <c r="O321" s="118" t="s">
        <v>71</v>
      </c>
      <c r="P321" s="118" t="s">
        <v>71</v>
      </c>
      <c r="Q321" s="118" t="s">
        <v>71</v>
      </c>
      <c r="R321" s="118" t="s">
        <v>71</v>
      </c>
      <c r="S321" s="118" t="s">
        <v>71</v>
      </c>
      <c r="T321" s="118" t="s">
        <v>71</v>
      </c>
      <c r="U321" s="118" t="s">
        <v>71</v>
      </c>
      <c r="V321" s="118" t="s">
        <v>71</v>
      </c>
      <c r="W321" s="118" t="s">
        <v>71</v>
      </c>
      <c r="X321" s="118" t="s">
        <v>71</v>
      </c>
      <c r="Y321" s="118" t="s">
        <v>71</v>
      </c>
      <c r="Z321" s="118" t="s">
        <v>71</v>
      </c>
      <c r="AA321" s="118" t="s">
        <v>71</v>
      </c>
      <c r="AB321" s="118" t="s">
        <v>71</v>
      </c>
      <c r="AC321" s="118" t="s">
        <v>71</v>
      </c>
      <c r="AD321" s="118" t="s">
        <v>71</v>
      </c>
      <c r="AE321" s="118" t="s">
        <v>71</v>
      </c>
      <c r="AF321" s="118" t="s">
        <v>71</v>
      </c>
      <c r="AG321" s="118" t="s">
        <v>71</v>
      </c>
      <c r="AH321" s="118" t="s">
        <v>71</v>
      </c>
      <c r="AI321" s="118" t="s">
        <v>71</v>
      </c>
      <c r="AJ321" s="118" t="s">
        <v>71</v>
      </c>
      <c r="AK321" s="118" t="s">
        <v>71</v>
      </c>
      <c r="AL321" s="118" t="s">
        <v>71</v>
      </c>
      <c r="AM321" s="118" t="s">
        <v>71</v>
      </c>
      <c r="AN321" s="118" t="s">
        <v>71</v>
      </c>
      <c r="AO321" s="118" t="s">
        <v>71</v>
      </c>
      <c r="AP321" s="118" t="s">
        <v>71</v>
      </c>
      <c r="AQ321" s="118" t="s">
        <v>71</v>
      </c>
      <c r="AR321" s="118" t="s">
        <v>71</v>
      </c>
      <c r="AS321" s="118" t="s">
        <v>71</v>
      </c>
      <c r="AT321" s="118" t="s">
        <v>71</v>
      </c>
      <c r="AU321" s="118" t="s">
        <v>71</v>
      </c>
      <c r="AV321" s="118" t="s">
        <v>71</v>
      </c>
      <c r="AW321" s="118" t="s">
        <v>71</v>
      </c>
      <c r="AX321" s="118" t="s">
        <v>71</v>
      </c>
      <c r="AY321" s="118" t="s">
        <v>71</v>
      </c>
      <c r="AZ321" s="118" t="s">
        <v>71</v>
      </c>
      <c r="BA321" s="118" t="s">
        <v>71</v>
      </c>
      <c r="BB321" s="118" t="s">
        <v>71</v>
      </c>
      <c r="BC321" s="118" t="s">
        <v>71</v>
      </c>
      <c r="BD321" s="118" t="s">
        <v>71</v>
      </c>
      <c r="BE321" s="118" t="s">
        <v>71</v>
      </c>
      <c r="BF321" s="118" t="s">
        <v>71</v>
      </c>
      <c r="BG321" s="118" t="s">
        <v>71</v>
      </c>
      <c r="BH321" s="118" t="s">
        <v>71</v>
      </c>
      <c r="BI321" s="118" t="s">
        <v>71</v>
      </c>
      <c r="BJ321" s="118" t="s">
        <v>71</v>
      </c>
      <c r="BK321" s="118" t="s">
        <v>71</v>
      </c>
      <c r="BL321" s="118" t="s">
        <v>71</v>
      </c>
      <c r="BM321" s="118" t="s">
        <v>71</v>
      </c>
      <c r="BN321" s="118" t="s">
        <v>71</v>
      </c>
      <c r="BP321" s="213" t="str">
        <f t="shared" si="54"/>
        <v>xxx</v>
      </c>
      <c r="BQ321" s="213" t="str">
        <f t="shared" si="55"/>
        <v>xxx</v>
      </c>
      <c r="BR321" s="213" t="str">
        <f t="shared" si="56"/>
        <v>xxx</v>
      </c>
      <c r="BS321" s="207" t="str">
        <f t="shared" si="57"/>
        <v/>
      </c>
    </row>
    <row r="322" spans="2:71" ht="14.25" thickTop="1" thickBot="1" x14ac:dyDescent="0.25">
      <c r="B322" s="9" t="s">
        <v>25</v>
      </c>
      <c r="C322" s="10" t="s">
        <v>26</v>
      </c>
      <c r="D322" s="24"/>
      <c r="E322" s="24"/>
      <c r="F322" s="37"/>
      <c r="G322" s="37"/>
      <c r="H322" s="37"/>
      <c r="I322" s="54">
        <v>322</v>
      </c>
      <c r="J322" s="59" t="str">
        <f>HLOOKUP($J$1,$L$1:BN322,I322)</f>
        <v>xxx</v>
      </c>
      <c r="K322" s="59" t="str">
        <f>HLOOKUP($K$1,$L$1:BN322,I322)</f>
        <v>xxx</v>
      </c>
      <c r="L322" s="39"/>
      <c r="M322" s="131" t="s">
        <v>71</v>
      </c>
      <c r="N322" s="131" t="s">
        <v>71</v>
      </c>
      <c r="O322" s="131" t="s">
        <v>71</v>
      </c>
      <c r="P322" s="131" t="s">
        <v>71</v>
      </c>
      <c r="Q322" s="131" t="s">
        <v>71</v>
      </c>
      <c r="R322" s="131" t="s">
        <v>71</v>
      </c>
      <c r="S322" s="131" t="s">
        <v>71</v>
      </c>
      <c r="T322" s="131" t="s">
        <v>71</v>
      </c>
      <c r="U322" s="131" t="s">
        <v>71</v>
      </c>
      <c r="V322" s="131" t="s">
        <v>71</v>
      </c>
      <c r="W322" s="131" t="s">
        <v>71</v>
      </c>
      <c r="X322" s="131" t="s">
        <v>71</v>
      </c>
      <c r="Y322" s="131" t="s">
        <v>71</v>
      </c>
      <c r="Z322" s="131" t="s">
        <v>71</v>
      </c>
      <c r="AA322" s="131" t="s">
        <v>71</v>
      </c>
      <c r="AB322" s="131" t="s">
        <v>71</v>
      </c>
      <c r="AC322" s="131" t="s">
        <v>71</v>
      </c>
      <c r="AD322" s="131" t="s">
        <v>71</v>
      </c>
      <c r="AE322" s="131" t="s">
        <v>71</v>
      </c>
      <c r="AF322" s="131" t="s">
        <v>71</v>
      </c>
      <c r="AG322" s="131" t="s">
        <v>71</v>
      </c>
      <c r="AH322" s="131" t="s">
        <v>71</v>
      </c>
      <c r="AI322" s="131" t="s">
        <v>71</v>
      </c>
      <c r="AJ322" s="131" t="s">
        <v>71</v>
      </c>
      <c r="AK322" s="131" t="s">
        <v>71</v>
      </c>
      <c r="AL322" s="131" t="s">
        <v>71</v>
      </c>
      <c r="AM322" s="131" t="s">
        <v>71</v>
      </c>
      <c r="AN322" s="131" t="s">
        <v>71</v>
      </c>
      <c r="AO322" s="131" t="s">
        <v>71</v>
      </c>
      <c r="AP322" s="131" t="s">
        <v>71</v>
      </c>
      <c r="AQ322" s="131" t="s">
        <v>71</v>
      </c>
      <c r="AR322" s="131" t="s">
        <v>71</v>
      </c>
      <c r="AS322" s="131" t="s">
        <v>71</v>
      </c>
      <c r="AT322" s="131" t="s">
        <v>71</v>
      </c>
      <c r="AU322" s="131" t="s">
        <v>71</v>
      </c>
      <c r="AV322" s="131" t="s">
        <v>71</v>
      </c>
      <c r="AW322" s="131" t="s">
        <v>71</v>
      </c>
      <c r="AX322" s="131" t="s">
        <v>71</v>
      </c>
      <c r="AY322" s="131" t="s">
        <v>71</v>
      </c>
      <c r="AZ322" s="131" t="s">
        <v>71</v>
      </c>
      <c r="BA322" s="131" t="s">
        <v>71</v>
      </c>
      <c r="BB322" s="131" t="s">
        <v>71</v>
      </c>
      <c r="BC322" s="131" t="s">
        <v>71</v>
      </c>
      <c r="BD322" s="131" t="s">
        <v>71</v>
      </c>
      <c r="BE322" s="131" t="s">
        <v>71</v>
      </c>
      <c r="BF322" s="131" t="s">
        <v>71</v>
      </c>
      <c r="BG322" s="131" t="s">
        <v>71</v>
      </c>
      <c r="BH322" s="131" t="s">
        <v>71</v>
      </c>
      <c r="BI322" s="131" t="s">
        <v>71</v>
      </c>
      <c r="BJ322" s="131" t="s">
        <v>71</v>
      </c>
      <c r="BK322" s="131" t="s">
        <v>71</v>
      </c>
      <c r="BL322" s="131" t="s">
        <v>71</v>
      </c>
      <c r="BM322" s="131" t="s">
        <v>71</v>
      </c>
      <c r="BN322" s="131" t="s">
        <v>71</v>
      </c>
      <c r="BP322" s="213" t="str">
        <f t="shared" si="54"/>
        <v>xxx</v>
      </c>
      <c r="BQ322" s="213" t="str">
        <f t="shared" si="55"/>
        <v>xxx</v>
      </c>
      <c r="BR322" s="213" t="str">
        <f t="shared" si="56"/>
        <v>xxx</v>
      </c>
      <c r="BS322" s="207" t="str">
        <f t="shared" si="57"/>
        <v/>
      </c>
    </row>
    <row r="323" spans="2:71" ht="14.25" thickTop="1" thickBot="1" x14ac:dyDescent="0.25">
      <c r="B323" s="9" t="s">
        <v>27</v>
      </c>
      <c r="C323" s="10" t="s">
        <v>28</v>
      </c>
      <c r="D323" s="24"/>
      <c r="E323" s="24"/>
      <c r="F323" s="37"/>
      <c r="G323" s="37"/>
      <c r="H323" s="37"/>
      <c r="I323" s="54">
        <v>323</v>
      </c>
      <c r="J323" s="59" t="str">
        <f>HLOOKUP($J$1,$L$1:BN323,I323)</f>
        <v>xxx</v>
      </c>
      <c r="K323" s="59" t="str">
        <f>HLOOKUP($K$1,$L$1:BN323,I323)</f>
        <v>xxx</v>
      </c>
      <c r="L323" s="39"/>
      <c r="M323" s="131" t="s">
        <v>71</v>
      </c>
      <c r="N323" s="131" t="s">
        <v>71</v>
      </c>
      <c r="O323" s="118" t="s">
        <v>71</v>
      </c>
      <c r="P323" s="118" t="s">
        <v>71</v>
      </c>
      <c r="Q323" s="118" t="s">
        <v>71</v>
      </c>
      <c r="R323" s="118" t="s">
        <v>71</v>
      </c>
      <c r="S323" s="118" t="s">
        <v>71</v>
      </c>
      <c r="T323" s="118" t="s">
        <v>71</v>
      </c>
      <c r="U323" s="118" t="s">
        <v>71</v>
      </c>
      <c r="V323" s="118" t="s">
        <v>71</v>
      </c>
      <c r="W323" s="118" t="s">
        <v>71</v>
      </c>
      <c r="X323" s="118" t="s">
        <v>71</v>
      </c>
      <c r="Y323" s="118" t="s">
        <v>71</v>
      </c>
      <c r="Z323" s="118" t="s">
        <v>71</v>
      </c>
      <c r="AA323" s="118" t="s">
        <v>71</v>
      </c>
      <c r="AB323" s="118" t="s">
        <v>71</v>
      </c>
      <c r="AC323" s="118" t="s">
        <v>71</v>
      </c>
      <c r="AD323" s="118" t="s">
        <v>71</v>
      </c>
      <c r="AE323" s="118" t="s">
        <v>71</v>
      </c>
      <c r="AF323" s="118" t="s">
        <v>71</v>
      </c>
      <c r="AG323" s="118" t="s">
        <v>71</v>
      </c>
      <c r="AH323" s="118" t="s">
        <v>71</v>
      </c>
      <c r="AI323" s="118" t="s">
        <v>71</v>
      </c>
      <c r="AJ323" s="118" t="s">
        <v>71</v>
      </c>
      <c r="AK323" s="118" t="s">
        <v>71</v>
      </c>
      <c r="AL323" s="118" t="s">
        <v>71</v>
      </c>
      <c r="AM323" s="118" t="s">
        <v>71</v>
      </c>
      <c r="AN323" s="118" t="s">
        <v>71</v>
      </c>
      <c r="AO323" s="118" t="s">
        <v>71</v>
      </c>
      <c r="AP323" s="118" t="s">
        <v>71</v>
      </c>
      <c r="AQ323" s="118" t="s">
        <v>71</v>
      </c>
      <c r="AR323" s="118" t="s">
        <v>71</v>
      </c>
      <c r="AS323" s="118" t="s">
        <v>71</v>
      </c>
      <c r="AT323" s="118" t="s">
        <v>71</v>
      </c>
      <c r="AU323" s="118" t="s">
        <v>71</v>
      </c>
      <c r="AV323" s="118" t="s">
        <v>71</v>
      </c>
      <c r="AW323" s="118" t="s">
        <v>71</v>
      </c>
      <c r="AX323" s="118" t="s">
        <v>71</v>
      </c>
      <c r="AY323" s="118" t="s">
        <v>71</v>
      </c>
      <c r="AZ323" s="118" t="s">
        <v>71</v>
      </c>
      <c r="BA323" s="118" t="s">
        <v>71</v>
      </c>
      <c r="BB323" s="118" t="s">
        <v>71</v>
      </c>
      <c r="BC323" s="118" t="s">
        <v>71</v>
      </c>
      <c r="BD323" s="118" t="s">
        <v>71</v>
      </c>
      <c r="BE323" s="118" t="s">
        <v>71</v>
      </c>
      <c r="BF323" s="118" t="s">
        <v>71</v>
      </c>
      <c r="BG323" s="118" t="s">
        <v>71</v>
      </c>
      <c r="BH323" s="118" t="s">
        <v>71</v>
      </c>
      <c r="BI323" s="118" t="s">
        <v>71</v>
      </c>
      <c r="BJ323" s="118" t="s">
        <v>71</v>
      </c>
      <c r="BK323" s="118" t="s">
        <v>71</v>
      </c>
      <c r="BL323" s="118" t="s">
        <v>71</v>
      </c>
      <c r="BM323" s="118" t="s">
        <v>71</v>
      </c>
      <c r="BN323" s="118" t="s">
        <v>71</v>
      </c>
      <c r="BP323" s="213" t="str">
        <f t="shared" si="54"/>
        <v>xxx</v>
      </c>
      <c r="BQ323" s="213" t="str">
        <f t="shared" si="55"/>
        <v>xxx</v>
      </c>
      <c r="BR323" s="213" t="str">
        <f t="shared" si="56"/>
        <v>xxx</v>
      </c>
      <c r="BS323" s="207" t="str">
        <f t="shared" si="57"/>
        <v/>
      </c>
    </row>
    <row r="324" spans="2:71" ht="14.25" thickTop="1" thickBot="1" x14ac:dyDescent="0.25">
      <c r="B324" s="9" t="s">
        <v>87</v>
      </c>
      <c r="C324" s="10" t="s">
        <v>26</v>
      </c>
      <c r="D324" s="24"/>
      <c r="E324" s="24"/>
      <c r="F324" s="37"/>
      <c r="G324" s="37"/>
      <c r="H324" s="37"/>
      <c r="I324" s="54">
        <v>324</v>
      </c>
      <c r="J324" s="59">
        <f>HLOOKUP($J$1,$L$1:BN324,I324)</f>
        <v>403.33</v>
      </c>
      <c r="K324" s="59">
        <f>HLOOKUP($K$1,$L$1:BN324,I324)</f>
        <v>410</v>
      </c>
      <c r="L324" s="39"/>
      <c r="M324" s="119">
        <v>208.33</v>
      </c>
      <c r="N324" s="132">
        <v>208.33</v>
      </c>
      <c r="O324" s="119" t="s">
        <v>120</v>
      </c>
      <c r="P324" s="119" t="s">
        <v>120</v>
      </c>
      <c r="Q324" s="119">
        <v>203.33</v>
      </c>
      <c r="R324" s="119">
        <v>250</v>
      </c>
      <c r="S324" s="119">
        <v>300</v>
      </c>
      <c r="T324" s="119">
        <v>316.67</v>
      </c>
      <c r="U324" s="119">
        <v>320</v>
      </c>
      <c r="V324" s="119">
        <v>320</v>
      </c>
      <c r="W324" s="119">
        <v>320</v>
      </c>
      <c r="X324" s="119">
        <v>316.67</v>
      </c>
      <c r="Y324" s="119">
        <v>426.67</v>
      </c>
      <c r="Z324" s="119">
        <v>400</v>
      </c>
      <c r="AA324" s="119">
        <v>400</v>
      </c>
      <c r="AB324" s="119">
        <v>403.33</v>
      </c>
      <c r="AC324" s="119">
        <v>410</v>
      </c>
      <c r="AD324" s="119"/>
      <c r="AE324" s="119"/>
      <c r="AF324" s="119"/>
      <c r="AG324" s="119"/>
      <c r="AH324" s="119"/>
      <c r="AI324" s="119"/>
      <c r="AJ324" s="119"/>
      <c r="AK324" s="119"/>
      <c r="AL324" s="119"/>
      <c r="AM324" s="119"/>
      <c r="AN324" s="119"/>
      <c r="AO324" s="119"/>
      <c r="AP324" s="119"/>
      <c r="AQ324" s="119"/>
      <c r="AR324" s="119"/>
      <c r="AS324" s="119"/>
      <c r="AT324" s="119"/>
      <c r="AU324" s="119"/>
      <c r="AV324" s="119"/>
      <c r="AW324" s="119"/>
      <c r="AX324" s="119"/>
      <c r="AY324" s="119"/>
      <c r="AZ324" s="119"/>
      <c r="BA324" s="119"/>
      <c r="BB324" s="119"/>
      <c r="BC324" s="119"/>
      <c r="BD324" s="119"/>
      <c r="BE324" s="119"/>
      <c r="BF324" s="119"/>
      <c r="BG324" s="119"/>
      <c r="BH324" s="119"/>
      <c r="BI324" s="119"/>
      <c r="BJ324" s="119"/>
      <c r="BK324" s="119"/>
      <c r="BL324" s="119"/>
      <c r="BM324" s="119"/>
      <c r="BN324" s="119"/>
      <c r="BP324" s="208">
        <f t="shared" si="54"/>
        <v>203.33</v>
      </c>
      <c r="BQ324" s="208">
        <f t="shared" si="55"/>
        <v>320.22199999999998</v>
      </c>
      <c r="BR324" s="208">
        <f t="shared" si="56"/>
        <v>426.67</v>
      </c>
      <c r="BS324" s="207" t="str">
        <f t="shared" si="57"/>
        <v/>
      </c>
    </row>
    <row r="325" spans="2:71" ht="14.25" thickTop="1" thickBot="1" x14ac:dyDescent="0.25">
      <c r="B325" s="9" t="s">
        <v>30</v>
      </c>
      <c r="C325" s="10" t="s">
        <v>26</v>
      </c>
      <c r="D325" s="24"/>
      <c r="E325" s="24"/>
      <c r="F325" s="37"/>
      <c r="G325" s="37"/>
      <c r="H325" s="37"/>
      <c r="I325" s="54">
        <v>325</v>
      </c>
      <c r="J325" s="59">
        <f>HLOOKUP($J$1,$L$1:BN325,I325)</f>
        <v>41.33</v>
      </c>
      <c r="K325" s="59">
        <f>HLOOKUP($K$1,$L$1:BN325,I325)</f>
        <v>41.33</v>
      </c>
      <c r="L325" s="39"/>
      <c r="M325" s="119">
        <v>38.67</v>
      </c>
      <c r="N325" s="132">
        <v>38.67</v>
      </c>
      <c r="O325" s="119" t="s">
        <v>120</v>
      </c>
      <c r="P325" s="119" t="s">
        <v>120</v>
      </c>
      <c r="Q325" s="119">
        <v>36</v>
      </c>
      <c r="R325" s="119">
        <v>36.67</v>
      </c>
      <c r="S325" s="119">
        <v>37.33</v>
      </c>
      <c r="T325" s="119">
        <v>39.33</v>
      </c>
      <c r="U325" s="119">
        <v>40</v>
      </c>
      <c r="V325" s="119">
        <v>40</v>
      </c>
      <c r="W325" s="119">
        <v>40</v>
      </c>
      <c r="X325" s="119">
        <v>39.33</v>
      </c>
      <c r="Y325" s="119">
        <v>41</v>
      </c>
      <c r="Z325" s="119">
        <v>41</v>
      </c>
      <c r="AA325" s="119">
        <v>41</v>
      </c>
      <c r="AB325" s="119">
        <v>41.33</v>
      </c>
      <c r="AC325" s="119">
        <v>41.33</v>
      </c>
      <c r="AD325" s="119"/>
      <c r="AE325" s="119"/>
      <c r="AF325" s="119"/>
      <c r="AG325" s="119"/>
      <c r="AH325" s="119"/>
      <c r="AI325" s="119"/>
      <c r="AJ325" s="119"/>
      <c r="AK325" s="119"/>
      <c r="AL325" s="119"/>
      <c r="AM325" s="119"/>
      <c r="AN325" s="119"/>
      <c r="AO325" s="119"/>
      <c r="AP325" s="119"/>
      <c r="AQ325" s="119"/>
      <c r="AR325" s="119"/>
      <c r="AS325" s="119"/>
      <c r="AT325" s="119"/>
      <c r="AU325" s="119"/>
      <c r="AV325" s="119"/>
      <c r="AW325" s="119"/>
      <c r="AX325" s="119"/>
      <c r="AY325" s="119"/>
      <c r="AZ325" s="119"/>
      <c r="BA325" s="119"/>
      <c r="BB325" s="119"/>
      <c r="BC325" s="119"/>
      <c r="BD325" s="119"/>
      <c r="BE325" s="119"/>
      <c r="BF325" s="119"/>
      <c r="BG325" s="119"/>
      <c r="BH325" s="119"/>
      <c r="BI325" s="119"/>
      <c r="BJ325" s="119"/>
      <c r="BK325" s="119"/>
      <c r="BL325" s="119"/>
      <c r="BM325" s="119"/>
      <c r="BN325" s="119"/>
      <c r="BP325" s="208">
        <f t="shared" si="54"/>
        <v>36</v>
      </c>
      <c r="BQ325" s="208">
        <f t="shared" si="55"/>
        <v>39.443999999999996</v>
      </c>
      <c r="BR325" s="208">
        <f t="shared" si="56"/>
        <v>41.33</v>
      </c>
      <c r="BS325" s="207" t="str">
        <f t="shared" si="57"/>
        <v/>
      </c>
    </row>
    <row r="326" spans="2:71" ht="14.25" thickTop="1" thickBot="1" x14ac:dyDescent="0.25">
      <c r="B326" s="9" t="s">
        <v>31</v>
      </c>
      <c r="C326" s="10" t="s">
        <v>26</v>
      </c>
      <c r="D326" s="24"/>
      <c r="E326" s="24"/>
      <c r="F326" s="37"/>
      <c r="G326" s="37"/>
      <c r="H326" s="37"/>
      <c r="I326" s="54">
        <v>326</v>
      </c>
      <c r="J326" s="59" t="str">
        <f>HLOOKUP($J$1,$L$1:BN326,I326)</f>
        <v>xxx</v>
      </c>
      <c r="K326" s="59" t="str">
        <f>HLOOKUP($K$1,$L$1:BN326,I326)</f>
        <v>xxx</v>
      </c>
      <c r="L326" s="39"/>
      <c r="M326" s="131" t="s">
        <v>71</v>
      </c>
      <c r="N326" s="131" t="s">
        <v>71</v>
      </c>
      <c r="O326" s="118" t="s">
        <v>71</v>
      </c>
      <c r="P326" s="118" t="s">
        <v>71</v>
      </c>
      <c r="Q326" s="118" t="s">
        <v>71</v>
      </c>
      <c r="R326" s="118" t="s">
        <v>71</v>
      </c>
      <c r="S326" s="118" t="s">
        <v>71</v>
      </c>
      <c r="T326" s="118" t="s">
        <v>71</v>
      </c>
      <c r="U326" s="118" t="s">
        <v>71</v>
      </c>
      <c r="V326" s="118" t="s">
        <v>71</v>
      </c>
      <c r="W326" s="118" t="s">
        <v>71</v>
      </c>
      <c r="X326" s="118" t="s">
        <v>71</v>
      </c>
      <c r="Y326" s="118" t="s">
        <v>71</v>
      </c>
      <c r="Z326" s="118" t="s">
        <v>71</v>
      </c>
      <c r="AA326" s="118" t="s">
        <v>71</v>
      </c>
      <c r="AB326" s="118" t="s">
        <v>71</v>
      </c>
      <c r="AC326" s="118" t="s">
        <v>71</v>
      </c>
      <c r="AD326" s="118" t="s">
        <v>71</v>
      </c>
      <c r="AE326" s="118" t="s">
        <v>71</v>
      </c>
      <c r="AF326" s="118" t="s">
        <v>71</v>
      </c>
      <c r="AG326" s="118" t="s">
        <v>71</v>
      </c>
      <c r="AH326" s="118" t="s">
        <v>71</v>
      </c>
      <c r="AI326" s="118" t="s">
        <v>71</v>
      </c>
      <c r="AJ326" s="118" t="s">
        <v>71</v>
      </c>
      <c r="AK326" s="118" t="s">
        <v>71</v>
      </c>
      <c r="AL326" s="118" t="s">
        <v>71</v>
      </c>
      <c r="AM326" s="118" t="s">
        <v>71</v>
      </c>
      <c r="AN326" s="118" t="s">
        <v>71</v>
      </c>
      <c r="AO326" s="118" t="s">
        <v>71</v>
      </c>
      <c r="AP326" s="118" t="s">
        <v>71</v>
      </c>
      <c r="AQ326" s="118" t="s">
        <v>71</v>
      </c>
      <c r="AR326" s="118" t="s">
        <v>71</v>
      </c>
      <c r="AS326" s="118" t="s">
        <v>71</v>
      </c>
      <c r="AT326" s="118" t="s">
        <v>71</v>
      </c>
      <c r="AU326" s="118" t="s">
        <v>71</v>
      </c>
      <c r="AV326" s="118" t="s">
        <v>71</v>
      </c>
      <c r="AW326" s="118" t="s">
        <v>71</v>
      </c>
      <c r="AX326" s="118" t="s">
        <v>71</v>
      </c>
      <c r="AY326" s="118" t="s">
        <v>71</v>
      </c>
      <c r="AZ326" s="118" t="s">
        <v>71</v>
      </c>
      <c r="BA326" s="118" t="s">
        <v>71</v>
      </c>
      <c r="BB326" s="118" t="s">
        <v>71</v>
      </c>
      <c r="BC326" s="118" t="s">
        <v>71</v>
      </c>
      <c r="BD326" s="118" t="s">
        <v>71</v>
      </c>
      <c r="BE326" s="118" t="s">
        <v>71</v>
      </c>
      <c r="BF326" s="118" t="s">
        <v>71</v>
      </c>
      <c r="BG326" s="118" t="s">
        <v>71</v>
      </c>
      <c r="BH326" s="118" t="s">
        <v>71</v>
      </c>
      <c r="BI326" s="118" t="s">
        <v>71</v>
      </c>
      <c r="BJ326" s="118" t="s">
        <v>71</v>
      </c>
      <c r="BK326" s="118" t="s">
        <v>71</v>
      </c>
      <c r="BL326" s="118" t="s">
        <v>71</v>
      </c>
      <c r="BM326" s="118" t="s">
        <v>71</v>
      </c>
      <c r="BN326" s="118" t="s">
        <v>71</v>
      </c>
      <c r="BP326" s="213" t="str">
        <f t="shared" si="54"/>
        <v>xxx</v>
      </c>
      <c r="BQ326" s="213" t="str">
        <f t="shared" si="55"/>
        <v>xxx</v>
      </c>
      <c r="BR326" s="213" t="str">
        <f t="shared" si="56"/>
        <v>xxx</v>
      </c>
      <c r="BS326" s="207" t="str">
        <f t="shared" si="57"/>
        <v/>
      </c>
    </row>
    <row r="327" spans="2:71" ht="14.25" thickTop="1" thickBot="1" x14ac:dyDescent="0.25">
      <c r="B327" s="9" t="s">
        <v>32</v>
      </c>
      <c r="C327" s="10" t="s">
        <v>28</v>
      </c>
      <c r="D327" s="25"/>
      <c r="E327" s="25"/>
      <c r="F327" s="37"/>
      <c r="G327" s="37"/>
      <c r="H327" s="37"/>
      <c r="I327" s="54">
        <v>327</v>
      </c>
      <c r="J327" s="59" t="str">
        <f>HLOOKUP($J$1,$L$1:BN327,I327)</f>
        <v>xxx</v>
      </c>
      <c r="K327" s="59" t="str">
        <f>HLOOKUP($K$1,$L$1:BN327,I327)</f>
        <v>xxx</v>
      </c>
      <c r="L327" s="40"/>
      <c r="M327" s="131" t="s">
        <v>71</v>
      </c>
      <c r="N327" s="131" t="s">
        <v>71</v>
      </c>
      <c r="O327" s="118" t="s">
        <v>71</v>
      </c>
      <c r="P327" s="118" t="s">
        <v>71</v>
      </c>
      <c r="Q327" s="118" t="s">
        <v>71</v>
      </c>
      <c r="R327" s="118" t="s">
        <v>71</v>
      </c>
      <c r="S327" s="118" t="s">
        <v>71</v>
      </c>
      <c r="T327" s="118" t="s">
        <v>71</v>
      </c>
      <c r="U327" s="118" t="s">
        <v>71</v>
      </c>
      <c r="V327" s="118" t="s">
        <v>71</v>
      </c>
      <c r="W327" s="118" t="s">
        <v>71</v>
      </c>
      <c r="X327" s="118" t="s">
        <v>71</v>
      </c>
      <c r="Y327" s="118" t="s">
        <v>71</v>
      </c>
      <c r="Z327" s="118" t="s">
        <v>71</v>
      </c>
      <c r="AA327" s="118" t="s">
        <v>71</v>
      </c>
      <c r="AB327" s="118" t="s">
        <v>71</v>
      </c>
      <c r="AC327" s="118" t="s">
        <v>71</v>
      </c>
      <c r="AD327" s="118" t="s">
        <v>71</v>
      </c>
      <c r="AE327" s="118" t="s">
        <v>71</v>
      </c>
      <c r="AF327" s="118" t="s">
        <v>71</v>
      </c>
      <c r="AG327" s="118" t="s">
        <v>71</v>
      </c>
      <c r="AH327" s="118" t="s">
        <v>71</v>
      </c>
      <c r="AI327" s="118" t="s">
        <v>71</v>
      </c>
      <c r="AJ327" s="118" t="s">
        <v>71</v>
      </c>
      <c r="AK327" s="118" t="s">
        <v>71</v>
      </c>
      <c r="AL327" s="118" t="s">
        <v>71</v>
      </c>
      <c r="AM327" s="118" t="s">
        <v>71</v>
      </c>
      <c r="AN327" s="118" t="s">
        <v>71</v>
      </c>
      <c r="AO327" s="118" t="s">
        <v>71</v>
      </c>
      <c r="AP327" s="118" t="s">
        <v>71</v>
      </c>
      <c r="AQ327" s="118" t="s">
        <v>71</v>
      </c>
      <c r="AR327" s="118" t="s">
        <v>71</v>
      </c>
      <c r="AS327" s="118" t="s">
        <v>71</v>
      </c>
      <c r="AT327" s="118" t="s">
        <v>71</v>
      </c>
      <c r="AU327" s="118" t="s">
        <v>71</v>
      </c>
      <c r="AV327" s="118" t="s">
        <v>71</v>
      </c>
      <c r="AW327" s="118" t="s">
        <v>71</v>
      </c>
      <c r="AX327" s="118" t="s">
        <v>71</v>
      </c>
      <c r="AY327" s="118" t="s">
        <v>71</v>
      </c>
      <c r="AZ327" s="118" t="s">
        <v>71</v>
      </c>
      <c r="BA327" s="118" t="s">
        <v>71</v>
      </c>
      <c r="BB327" s="118" t="s">
        <v>71</v>
      </c>
      <c r="BC327" s="118" t="s">
        <v>71</v>
      </c>
      <c r="BD327" s="118" t="s">
        <v>71</v>
      </c>
      <c r="BE327" s="118" t="s">
        <v>71</v>
      </c>
      <c r="BF327" s="118" t="s">
        <v>71</v>
      </c>
      <c r="BG327" s="118" t="s">
        <v>71</v>
      </c>
      <c r="BH327" s="118" t="s">
        <v>71</v>
      </c>
      <c r="BI327" s="118" t="s">
        <v>71</v>
      </c>
      <c r="BJ327" s="118" t="s">
        <v>71</v>
      </c>
      <c r="BK327" s="118" t="s">
        <v>71</v>
      </c>
      <c r="BL327" s="118" t="s">
        <v>71</v>
      </c>
      <c r="BM327" s="118" t="s">
        <v>71</v>
      </c>
      <c r="BN327" s="118" t="s">
        <v>71</v>
      </c>
      <c r="BP327" s="213" t="str">
        <f t="shared" si="54"/>
        <v>xxx</v>
      </c>
      <c r="BQ327" s="213" t="str">
        <f t="shared" si="55"/>
        <v>xxx</v>
      </c>
      <c r="BR327" s="213" t="str">
        <f t="shared" si="56"/>
        <v>xxx</v>
      </c>
      <c r="BS327" s="207" t="str">
        <f t="shared" si="57"/>
        <v/>
      </c>
    </row>
    <row r="328" spans="2:71" ht="14.25" thickTop="1" thickBot="1" x14ac:dyDescent="0.25">
      <c r="B328" s="20" t="s">
        <v>48</v>
      </c>
      <c r="C328" s="6"/>
      <c r="D328" s="56"/>
      <c r="E328" s="58"/>
      <c r="F328" s="69"/>
      <c r="G328" s="69"/>
      <c r="H328" s="69"/>
      <c r="I328" s="69"/>
      <c r="J328" s="69"/>
      <c r="K328" s="69"/>
      <c r="L328" s="69"/>
      <c r="M328" s="227" t="s">
        <v>115</v>
      </c>
      <c r="N328" s="127" t="str">
        <f t="shared" ref="N328:BL328" si="62">IF(SUM(M329:N339)=0,"",IF(AND(M329=N329,M330=N330,M331=N331,M332=N332,M333=N333,M334=N334,M335=N335,M336=N336,M337=N337,M338=N338,M339=N339),"Repetido",""))</f>
        <v>Repetido</v>
      </c>
      <c r="O328" s="127" t="str">
        <f t="shared" si="62"/>
        <v/>
      </c>
      <c r="P328" s="127" t="str">
        <f t="shared" si="62"/>
        <v/>
      </c>
      <c r="Q328" s="127" t="str">
        <f t="shared" si="62"/>
        <v/>
      </c>
      <c r="R328" s="127" t="str">
        <f t="shared" si="62"/>
        <v/>
      </c>
      <c r="S328" s="127" t="str">
        <f t="shared" si="62"/>
        <v/>
      </c>
      <c r="T328" s="127" t="str">
        <f t="shared" si="62"/>
        <v/>
      </c>
      <c r="U328" s="127" t="str">
        <f t="shared" si="62"/>
        <v/>
      </c>
      <c r="V328" s="127" t="str">
        <f t="shared" si="62"/>
        <v>Repetido</v>
      </c>
      <c r="W328" s="127" t="str">
        <f t="shared" si="62"/>
        <v>Repetido</v>
      </c>
      <c r="X328" s="127" t="str">
        <f t="shared" si="62"/>
        <v/>
      </c>
      <c r="Y328" s="127" t="str">
        <f t="shared" si="62"/>
        <v/>
      </c>
      <c r="Z328" s="127" t="str">
        <f t="shared" si="62"/>
        <v/>
      </c>
      <c r="AA328" s="127" t="str">
        <f t="shared" si="62"/>
        <v/>
      </c>
      <c r="AB328" s="127" t="str">
        <f t="shared" si="62"/>
        <v/>
      </c>
      <c r="AC328" s="127" t="str">
        <f t="shared" si="62"/>
        <v/>
      </c>
      <c r="AD328" s="127" t="str">
        <f t="shared" si="62"/>
        <v/>
      </c>
      <c r="AE328" s="127" t="str">
        <f t="shared" si="62"/>
        <v/>
      </c>
      <c r="AF328" s="127" t="str">
        <f t="shared" si="62"/>
        <v/>
      </c>
      <c r="AG328" s="127" t="str">
        <f t="shared" si="62"/>
        <v/>
      </c>
      <c r="AH328" s="127" t="str">
        <f t="shared" si="62"/>
        <v/>
      </c>
      <c r="AI328" s="127" t="str">
        <f t="shared" si="62"/>
        <v/>
      </c>
      <c r="AJ328" s="127" t="str">
        <f t="shared" si="62"/>
        <v/>
      </c>
      <c r="AK328" s="127" t="str">
        <f t="shared" si="62"/>
        <v/>
      </c>
      <c r="AL328" s="127" t="str">
        <f t="shared" si="62"/>
        <v/>
      </c>
      <c r="AM328" s="127" t="str">
        <f t="shared" si="62"/>
        <v/>
      </c>
      <c r="AN328" s="127" t="str">
        <f t="shared" si="62"/>
        <v/>
      </c>
      <c r="AO328" s="127" t="str">
        <f t="shared" si="62"/>
        <v/>
      </c>
      <c r="AP328" s="127" t="str">
        <f t="shared" si="62"/>
        <v/>
      </c>
      <c r="AQ328" s="127" t="str">
        <f t="shared" si="62"/>
        <v/>
      </c>
      <c r="AR328" s="127" t="str">
        <f t="shared" si="62"/>
        <v/>
      </c>
      <c r="AS328" s="127" t="str">
        <f t="shared" si="62"/>
        <v/>
      </c>
      <c r="AT328" s="127" t="str">
        <f t="shared" si="62"/>
        <v/>
      </c>
      <c r="AU328" s="127" t="str">
        <f t="shared" si="62"/>
        <v/>
      </c>
      <c r="AV328" s="127" t="str">
        <f t="shared" si="62"/>
        <v/>
      </c>
      <c r="AW328" s="127" t="str">
        <f t="shared" si="62"/>
        <v/>
      </c>
      <c r="AX328" s="127" t="str">
        <f t="shared" si="62"/>
        <v/>
      </c>
      <c r="AY328" s="127" t="str">
        <f t="shared" si="62"/>
        <v/>
      </c>
      <c r="AZ328" s="127" t="str">
        <f t="shared" si="62"/>
        <v/>
      </c>
      <c r="BA328" s="127" t="str">
        <f t="shared" si="62"/>
        <v/>
      </c>
      <c r="BB328" s="127" t="str">
        <f t="shared" si="62"/>
        <v/>
      </c>
      <c r="BC328" s="127" t="str">
        <f t="shared" si="62"/>
        <v/>
      </c>
      <c r="BD328" s="127" t="str">
        <f t="shared" si="62"/>
        <v/>
      </c>
      <c r="BE328" s="127" t="str">
        <f t="shared" si="62"/>
        <v/>
      </c>
      <c r="BF328" s="127" t="str">
        <f t="shared" si="62"/>
        <v/>
      </c>
      <c r="BG328" s="127" t="str">
        <f t="shared" si="62"/>
        <v/>
      </c>
      <c r="BH328" s="127" t="str">
        <f t="shared" si="62"/>
        <v/>
      </c>
      <c r="BI328" s="127" t="str">
        <f t="shared" si="62"/>
        <v/>
      </c>
      <c r="BJ328" s="127" t="str">
        <f t="shared" si="62"/>
        <v/>
      </c>
      <c r="BK328" s="127" t="str">
        <f t="shared" si="62"/>
        <v/>
      </c>
      <c r="BL328" s="127" t="str">
        <f t="shared" si="62"/>
        <v/>
      </c>
      <c r="BM328" s="127" t="str">
        <f>IF(SUM(BL329:BM339)=0,"",IF(AND(BL329=BM329,BL330=BM330,BL331=BM331,BL332=BM332,BL333=BM333,BL334=BM334,BL335=BM335,BL336=BM336,BL337=BM337,BL338=BM338,BL339=BM339),"Repetido",""))</f>
        <v/>
      </c>
      <c r="BN328" s="127" t="str">
        <f>IF(SUM(BM329:BN339)=0,"",IF(AND(BM329=BN329,BM330=BN330,BM331=BN331,BM332=BN332,BM333=BN333,BM334=BN334,BM335=BN335,BM336=BN336,BM337=BN337,BM338=BN338,BM339=BN339),"Repetido",""))</f>
        <v/>
      </c>
      <c r="BP328" s="211"/>
      <c r="BQ328" s="211"/>
      <c r="BR328" s="211"/>
      <c r="BS328" s="207"/>
    </row>
    <row r="329" spans="2:71" ht="14.25" thickTop="1" thickBot="1" x14ac:dyDescent="0.25">
      <c r="B329" s="15" t="s">
        <v>34</v>
      </c>
      <c r="C329" s="16" t="s">
        <v>22</v>
      </c>
      <c r="D329" s="26"/>
      <c r="E329" s="26"/>
      <c r="F329" s="71"/>
      <c r="G329" s="71"/>
      <c r="H329" s="71"/>
      <c r="I329" s="54">
        <v>329</v>
      </c>
      <c r="J329" s="59">
        <f>HLOOKUP($J$1,$L$1:BN329,I329)</f>
        <v>145.66999999999999</v>
      </c>
      <c r="K329" s="59">
        <f>HLOOKUP($K$1,$L$1:BN329,I329)</f>
        <v>146</v>
      </c>
      <c r="L329" s="41"/>
      <c r="M329" s="119">
        <v>141.66999999999999</v>
      </c>
      <c r="N329" s="119">
        <v>141.66999999999999</v>
      </c>
      <c r="O329" s="119" t="s">
        <v>120</v>
      </c>
      <c r="P329" s="119" t="s">
        <v>120</v>
      </c>
      <c r="Q329" s="119">
        <v>143</v>
      </c>
      <c r="R329" s="119">
        <v>144.33000000000001</v>
      </c>
      <c r="S329" s="119">
        <v>144.66999999999999</v>
      </c>
      <c r="T329" s="153">
        <v>145</v>
      </c>
      <c r="U329" s="153">
        <v>145.33000000000001</v>
      </c>
      <c r="V329" s="153">
        <v>145.33000000000001</v>
      </c>
      <c r="W329" s="153">
        <v>145.33000000000001</v>
      </c>
      <c r="X329" s="153">
        <v>145</v>
      </c>
      <c r="Y329" s="153">
        <v>145.66999999999999</v>
      </c>
      <c r="Z329" s="153">
        <v>145.66999999999999</v>
      </c>
      <c r="AA329" s="153">
        <v>144.33000000000001</v>
      </c>
      <c r="AB329" s="153">
        <v>145.66999999999999</v>
      </c>
      <c r="AC329" s="153">
        <v>146</v>
      </c>
      <c r="AD329" s="119"/>
      <c r="AE329" s="119"/>
      <c r="AF329" s="119"/>
      <c r="AG329" s="119"/>
      <c r="AH329" s="119"/>
      <c r="AI329" s="153"/>
      <c r="AJ329" s="153"/>
      <c r="AK329" s="119"/>
      <c r="AL329" s="119"/>
      <c r="AM329" s="119"/>
      <c r="AN329" s="119"/>
      <c r="AO329" s="119"/>
      <c r="AP329" s="119"/>
      <c r="AQ329" s="119"/>
      <c r="AR329" s="119"/>
      <c r="AS329" s="119"/>
      <c r="AT329" s="119"/>
      <c r="AU329" s="119"/>
      <c r="AV329" s="119"/>
      <c r="AW329" s="119"/>
      <c r="AX329" s="119"/>
      <c r="AY329" s="119"/>
      <c r="AZ329" s="119"/>
      <c r="BA329" s="119"/>
      <c r="BB329" s="119"/>
      <c r="BC329" s="119"/>
      <c r="BD329" s="119"/>
      <c r="BE329" s="119"/>
      <c r="BF329" s="119"/>
      <c r="BG329" s="119"/>
      <c r="BH329" s="119"/>
      <c r="BI329" s="119"/>
      <c r="BJ329" s="119"/>
      <c r="BK329" s="119"/>
      <c r="BL329" s="119"/>
      <c r="BM329" s="119"/>
      <c r="BN329" s="119"/>
      <c r="BP329" s="208">
        <f t="shared" si="54"/>
        <v>141.66999999999999</v>
      </c>
      <c r="BQ329" s="208">
        <f t="shared" si="55"/>
        <v>144.578</v>
      </c>
      <c r="BR329" s="208">
        <f t="shared" si="56"/>
        <v>146</v>
      </c>
      <c r="BS329" s="207" t="str">
        <f t="shared" si="57"/>
        <v/>
      </c>
    </row>
    <row r="330" spans="2:71" ht="14.25" thickTop="1" thickBot="1" x14ac:dyDescent="0.25">
      <c r="B330" s="15" t="s">
        <v>35</v>
      </c>
      <c r="C330" s="16" t="s">
        <v>22</v>
      </c>
      <c r="D330" s="27"/>
      <c r="E330" s="27"/>
      <c r="F330" s="71"/>
      <c r="G330" s="71"/>
      <c r="H330" s="71"/>
      <c r="I330" s="54">
        <v>330</v>
      </c>
      <c r="J330" s="59">
        <f>HLOOKUP($J$1,$L$1:BN330,I330)</f>
        <v>135.66999999999999</v>
      </c>
      <c r="K330" s="59">
        <f>HLOOKUP($K$1,$L$1:BN330,I330)</f>
        <v>136</v>
      </c>
      <c r="L330" s="42"/>
      <c r="M330" s="119">
        <v>136</v>
      </c>
      <c r="N330" s="119">
        <v>136</v>
      </c>
      <c r="O330" s="119" t="s">
        <v>120</v>
      </c>
      <c r="P330" s="119" t="s">
        <v>120</v>
      </c>
      <c r="Q330" s="119">
        <v>134.33000000000001</v>
      </c>
      <c r="R330" s="119">
        <v>135</v>
      </c>
      <c r="S330" s="119">
        <v>135</v>
      </c>
      <c r="T330" s="154">
        <v>135.33000000000001</v>
      </c>
      <c r="U330" s="154">
        <v>135.66999999999999</v>
      </c>
      <c r="V330" s="154">
        <v>135.66999999999999</v>
      </c>
      <c r="W330" s="154">
        <v>135.66999999999999</v>
      </c>
      <c r="X330" s="154">
        <v>135.33000000000001</v>
      </c>
      <c r="Y330" s="154">
        <v>135.66999999999999</v>
      </c>
      <c r="Z330" s="154">
        <v>135.66999999999999</v>
      </c>
      <c r="AA330" s="154">
        <v>136</v>
      </c>
      <c r="AB330" s="154">
        <v>135.66999999999999</v>
      </c>
      <c r="AC330" s="154">
        <v>136</v>
      </c>
      <c r="AD330" s="119"/>
      <c r="AE330" s="119"/>
      <c r="AF330" s="119"/>
      <c r="AG330" s="119"/>
      <c r="AH330" s="119"/>
      <c r="AI330" s="154"/>
      <c r="AJ330" s="154"/>
      <c r="AK330" s="119"/>
      <c r="AL330" s="119"/>
      <c r="AM330" s="119"/>
      <c r="AN330" s="119"/>
      <c r="AO330" s="119"/>
      <c r="AP330" s="119"/>
      <c r="AQ330" s="119"/>
      <c r="AR330" s="119"/>
      <c r="AS330" s="119"/>
      <c r="AT330" s="119"/>
      <c r="AU330" s="119"/>
      <c r="AV330" s="119"/>
      <c r="AW330" s="119"/>
      <c r="AX330" s="119"/>
      <c r="AY330" s="119"/>
      <c r="AZ330" s="119"/>
      <c r="BA330" s="119"/>
      <c r="BB330" s="119"/>
      <c r="BC330" s="119"/>
      <c r="BD330" s="119"/>
      <c r="BE330" s="119"/>
      <c r="BF330" s="119"/>
      <c r="BG330" s="119"/>
      <c r="BH330" s="119"/>
      <c r="BI330" s="119"/>
      <c r="BJ330" s="119"/>
      <c r="BK330" s="119"/>
      <c r="BL330" s="119"/>
      <c r="BM330" s="119"/>
      <c r="BN330" s="119"/>
      <c r="BP330" s="208">
        <f t="shared" si="54"/>
        <v>134.33000000000001</v>
      </c>
      <c r="BQ330" s="208">
        <f t="shared" si="55"/>
        <v>135.53400000000002</v>
      </c>
      <c r="BR330" s="208">
        <f t="shared" si="56"/>
        <v>136</v>
      </c>
      <c r="BS330" s="207" t="str">
        <f t="shared" si="57"/>
        <v/>
      </c>
    </row>
    <row r="331" spans="2:71" ht="14.25" thickTop="1" thickBot="1" x14ac:dyDescent="0.25">
      <c r="B331" s="15" t="s">
        <v>36</v>
      </c>
      <c r="C331" s="16" t="s">
        <v>37</v>
      </c>
      <c r="D331" s="27"/>
      <c r="E331" s="27"/>
      <c r="F331" s="71"/>
      <c r="G331" s="71"/>
      <c r="H331" s="71"/>
      <c r="I331" s="54">
        <v>331</v>
      </c>
      <c r="J331" s="59">
        <f>HLOOKUP($J$1,$L$1:BN331,I331)</f>
        <v>1083.33</v>
      </c>
      <c r="K331" s="59">
        <f>HLOOKUP($K$1,$L$1:BN331,I331)</f>
        <v>1100</v>
      </c>
      <c r="L331" s="42"/>
      <c r="M331" s="119">
        <v>996.67</v>
      </c>
      <c r="N331" s="119">
        <v>996.67</v>
      </c>
      <c r="O331" s="119" t="s">
        <v>120</v>
      </c>
      <c r="P331" s="119" t="s">
        <v>120</v>
      </c>
      <c r="Q331" s="119">
        <v>990</v>
      </c>
      <c r="R331" s="119">
        <v>996.67</v>
      </c>
      <c r="S331" s="119">
        <v>1000</v>
      </c>
      <c r="T331" s="154">
        <v>1033.33</v>
      </c>
      <c r="U331" s="154">
        <v>1066.67</v>
      </c>
      <c r="V331" s="154">
        <v>1066.67</v>
      </c>
      <c r="W331" s="154">
        <v>1066.67</v>
      </c>
      <c r="X331" s="154">
        <v>1033.33</v>
      </c>
      <c r="Y331" s="154">
        <v>1096.67</v>
      </c>
      <c r="Z331" s="154">
        <v>1083.33</v>
      </c>
      <c r="AA331" s="154">
        <v>1100</v>
      </c>
      <c r="AB331" s="154">
        <v>1083.33</v>
      </c>
      <c r="AC331" s="154">
        <v>1100</v>
      </c>
      <c r="AD331" s="119"/>
      <c r="AE331" s="119"/>
      <c r="AF331" s="119"/>
      <c r="AG331" s="119"/>
      <c r="AH331" s="119"/>
      <c r="AI331" s="154"/>
      <c r="AJ331" s="154"/>
      <c r="AK331" s="119"/>
      <c r="AL331" s="119"/>
      <c r="AM331" s="119"/>
      <c r="AN331" s="119"/>
      <c r="AO331" s="119"/>
      <c r="AP331" s="119"/>
      <c r="AQ331" s="119"/>
      <c r="AR331" s="119"/>
      <c r="AS331" s="119"/>
      <c r="AT331" s="119"/>
      <c r="AU331" s="119"/>
      <c r="AV331" s="119"/>
      <c r="AW331" s="119"/>
      <c r="AX331" s="119"/>
      <c r="AY331" s="119"/>
      <c r="AZ331" s="119"/>
      <c r="BA331" s="119"/>
      <c r="BB331" s="119"/>
      <c r="BC331" s="119"/>
      <c r="BD331" s="119"/>
      <c r="BE331" s="119"/>
      <c r="BF331" s="119"/>
      <c r="BG331" s="119"/>
      <c r="BH331" s="119"/>
      <c r="BI331" s="119"/>
      <c r="BJ331" s="119"/>
      <c r="BK331" s="119"/>
      <c r="BL331" s="119"/>
      <c r="BM331" s="119"/>
      <c r="BN331" s="119"/>
      <c r="BP331" s="208">
        <f t="shared" si="54"/>
        <v>990</v>
      </c>
      <c r="BQ331" s="208">
        <f t="shared" si="55"/>
        <v>1047.3340000000001</v>
      </c>
      <c r="BR331" s="208">
        <f t="shared" si="56"/>
        <v>1100</v>
      </c>
      <c r="BS331" s="207" t="str">
        <f t="shared" si="57"/>
        <v/>
      </c>
    </row>
    <row r="332" spans="2:71" ht="14.25" thickTop="1" thickBot="1" x14ac:dyDescent="0.25">
      <c r="B332" s="15" t="s">
        <v>77</v>
      </c>
      <c r="C332" s="16" t="s">
        <v>37</v>
      </c>
      <c r="D332" s="27"/>
      <c r="E332" s="27"/>
      <c r="F332" s="71"/>
      <c r="G332" s="71"/>
      <c r="H332" s="71"/>
      <c r="I332" s="54">
        <v>332</v>
      </c>
      <c r="J332" s="59">
        <f>HLOOKUP($J$1,$L$1:BN332,I332)</f>
        <v>1486</v>
      </c>
      <c r="K332" s="59">
        <f>HLOOKUP($K$1,$L$1:BN332,I332)</f>
        <v>1486</v>
      </c>
      <c r="L332" s="42"/>
      <c r="M332" s="119">
        <v>1500</v>
      </c>
      <c r="N332" s="119">
        <v>1500</v>
      </c>
      <c r="O332" s="119" t="s">
        <v>120</v>
      </c>
      <c r="P332" s="119" t="s">
        <v>120</v>
      </c>
      <c r="Q332" s="119">
        <v>1479.33</v>
      </c>
      <c r="R332" s="119" t="s">
        <v>120</v>
      </c>
      <c r="S332" s="119" t="s">
        <v>120</v>
      </c>
      <c r="T332" s="154" t="s">
        <v>120</v>
      </c>
      <c r="U332" s="154">
        <v>1485</v>
      </c>
      <c r="V332" s="154">
        <v>1485</v>
      </c>
      <c r="W332" s="154">
        <v>1485</v>
      </c>
      <c r="X332" s="154">
        <v>1483.33</v>
      </c>
      <c r="Y332" s="154">
        <v>1485.33</v>
      </c>
      <c r="Z332" s="154">
        <v>1485.33</v>
      </c>
      <c r="AA332" s="154">
        <v>1485.67</v>
      </c>
      <c r="AB332" s="154">
        <v>1486</v>
      </c>
      <c r="AC332" s="154">
        <v>1486</v>
      </c>
      <c r="AD332" s="119"/>
      <c r="AE332" s="119"/>
      <c r="AF332" s="119"/>
      <c r="AG332" s="119"/>
      <c r="AH332" s="119"/>
      <c r="AI332" s="154"/>
      <c r="AJ332" s="154"/>
      <c r="AK332" s="119"/>
      <c r="AL332" s="119"/>
      <c r="AM332" s="119"/>
      <c r="AN332" s="119"/>
      <c r="AO332" s="119"/>
      <c r="AP332" s="119"/>
      <c r="AQ332" s="119"/>
      <c r="AR332" s="119"/>
      <c r="AS332" s="119"/>
      <c r="AT332" s="119"/>
      <c r="AU332" s="119"/>
      <c r="AV332" s="119"/>
      <c r="AW332" s="119"/>
      <c r="AX332" s="119"/>
      <c r="AY332" s="119"/>
      <c r="AZ332" s="119"/>
      <c r="BA332" s="119"/>
      <c r="BB332" s="119"/>
      <c r="BC332" s="119"/>
      <c r="BD332" s="119"/>
      <c r="BE332" s="119"/>
      <c r="BF332" s="119"/>
      <c r="BG332" s="119"/>
      <c r="BH332" s="119"/>
      <c r="BI332" s="119"/>
      <c r="BJ332" s="119"/>
      <c r="BK332" s="119"/>
      <c r="BL332" s="119"/>
      <c r="BM332" s="119"/>
      <c r="BN332" s="119"/>
      <c r="BP332" s="208">
        <f t="shared" si="54"/>
        <v>1479.33</v>
      </c>
      <c r="BQ332" s="208">
        <f t="shared" si="55"/>
        <v>1487.1658333333332</v>
      </c>
      <c r="BR332" s="208">
        <f t="shared" si="56"/>
        <v>1500</v>
      </c>
      <c r="BS332" s="207" t="str">
        <f t="shared" si="57"/>
        <v/>
      </c>
    </row>
    <row r="333" spans="2:71" ht="14.25" thickTop="1" thickBot="1" x14ac:dyDescent="0.25">
      <c r="B333" s="15" t="s">
        <v>38</v>
      </c>
      <c r="C333" s="16" t="s">
        <v>37</v>
      </c>
      <c r="D333" s="27"/>
      <c r="E333" s="27"/>
      <c r="F333" s="71"/>
      <c r="G333" s="71"/>
      <c r="H333" s="71"/>
      <c r="I333" s="54">
        <v>333</v>
      </c>
      <c r="J333" s="59">
        <f>HLOOKUP($J$1,$L$1:BN333,I333)</f>
        <v>1721.67</v>
      </c>
      <c r="K333" s="59">
        <f>HLOOKUP($K$1,$L$1:BN333,I333)</f>
        <v>1722</v>
      </c>
      <c r="L333" s="42"/>
      <c r="M333" s="119">
        <v>1725.67</v>
      </c>
      <c r="N333" s="119">
        <v>1725.67</v>
      </c>
      <c r="O333" s="119" t="s">
        <v>120</v>
      </c>
      <c r="P333" s="119" t="s">
        <v>120</v>
      </c>
      <c r="Q333" s="119">
        <v>1711.67</v>
      </c>
      <c r="R333" s="119">
        <v>1713.33</v>
      </c>
      <c r="S333" s="119">
        <v>1715</v>
      </c>
      <c r="T333" s="154">
        <v>1716.67</v>
      </c>
      <c r="U333" s="154">
        <v>1718.33</v>
      </c>
      <c r="V333" s="154">
        <v>1718.33</v>
      </c>
      <c r="W333" s="154">
        <v>1718.33</v>
      </c>
      <c r="X333" s="154">
        <v>1716.67</v>
      </c>
      <c r="Y333" s="154">
        <v>1720.33</v>
      </c>
      <c r="Z333" s="154">
        <v>1720.33</v>
      </c>
      <c r="AA333" s="154">
        <v>1721.67</v>
      </c>
      <c r="AB333" s="154">
        <v>1721.67</v>
      </c>
      <c r="AC333" s="154">
        <v>1722</v>
      </c>
      <c r="AD333" s="119"/>
      <c r="AE333" s="119"/>
      <c r="AF333" s="119"/>
      <c r="AG333" s="119"/>
      <c r="AH333" s="119"/>
      <c r="AI333" s="154"/>
      <c r="AJ333" s="154"/>
      <c r="AK333" s="119"/>
      <c r="AL333" s="119"/>
      <c r="AM333" s="119"/>
      <c r="AN333" s="119"/>
      <c r="AO333" s="119"/>
      <c r="AP333" s="119"/>
      <c r="AQ333" s="119"/>
      <c r="AR333" s="119"/>
      <c r="AS333" s="119"/>
      <c r="AT333" s="119"/>
      <c r="AU333" s="119"/>
      <c r="AV333" s="119"/>
      <c r="AW333" s="119"/>
      <c r="AX333" s="119"/>
      <c r="AY333" s="119"/>
      <c r="AZ333" s="119"/>
      <c r="BA333" s="119"/>
      <c r="BB333" s="119"/>
      <c r="BC333" s="119"/>
      <c r="BD333" s="119"/>
      <c r="BE333" s="119"/>
      <c r="BF333" s="119"/>
      <c r="BG333" s="119"/>
      <c r="BH333" s="119"/>
      <c r="BI333" s="119"/>
      <c r="BJ333" s="119"/>
      <c r="BK333" s="119"/>
      <c r="BL333" s="119"/>
      <c r="BM333" s="119"/>
      <c r="BN333" s="119"/>
      <c r="BP333" s="208">
        <f t="shared" si="54"/>
        <v>1711.67</v>
      </c>
      <c r="BQ333" s="208">
        <f t="shared" si="55"/>
        <v>1719.0446666666664</v>
      </c>
      <c r="BR333" s="208">
        <f t="shared" si="56"/>
        <v>1725.67</v>
      </c>
      <c r="BS333" s="207" t="str">
        <f t="shared" si="57"/>
        <v/>
      </c>
    </row>
    <row r="334" spans="2:71" ht="14.25" thickTop="1" thickBot="1" x14ac:dyDescent="0.25">
      <c r="B334" s="15" t="s">
        <v>78</v>
      </c>
      <c r="C334" s="16" t="s">
        <v>37</v>
      </c>
      <c r="D334" s="27"/>
      <c r="E334" s="27"/>
      <c r="F334" s="71"/>
      <c r="G334" s="71"/>
      <c r="H334" s="71"/>
      <c r="I334" s="54">
        <v>334</v>
      </c>
      <c r="J334" s="59">
        <f>HLOOKUP($J$1,$L$1:BN334,I334)</f>
        <v>1321</v>
      </c>
      <c r="K334" s="59">
        <f>HLOOKUP($K$1,$L$1:BN334,I334)</f>
        <v>1321.33</v>
      </c>
      <c r="L334" s="42"/>
      <c r="M334" s="119">
        <v>1325</v>
      </c>
      <c r="N334" s="119">
        <v>1325</v>
      </c>
      <c r="O334" s="119" t="s">
        <v>120</v>
      </c>
      <c r="P334" s="119" t="s">
        <v>120</v>
      </c>
      <c r="Q334" s="119">
        <v>1310</v>
      </c>
      <c r="R334" s="119">
        <v>1311.67</v>
      </c>
      <c r="S334" s="119">
        <v>1313.33</v>
      </c>
      <c r="T334" s="154">
        <v>1315</v>
      </c>
      <c r="U334" s="154">
        <v>1316.67</v>
      </c>
      <c r="V334" s="154">
        <v>1316.67</v>
      </c>
      <c r="W334" s="154">
        <v>1316.67</v>
      </c>
      <c r="X334" s="154">
        <v>1315</v>
      </c>
      <c r="Y334" s="154">
        <v>1320.33</v>
      </c>
      <c r="Z334" s="154">
        <v>1320.33</v>
      </c>
      <c r="AA334" s="154">
        <v>1321</v>
      </c>
      <c r="AB334" s="154">
        <v>1321</v>
      </c>
      <c r="AC334" s="154">
        <v>1321.33</v>
      </c>
      <c r="AD334" s="119"/>
      <c r="AE334" s="119"/>
      <c r="AF334" s="119"/>
      <c r="AG334" s="119"/>
      <c r="AH334" s="119"/>
      <c r="AI334" s="154"/>
      <c r="AJ334" s="154"/>
      <c r="AK334" s="119"/>
      <c r="AL334" s="119"/>
      <c r="AM334" s="119"/>
      <c r="AN334" s="119"/>
      <c r="AO334" s="119"/>
      <c r="AP334" s="119"/>
      <c r="AQ334" s="119"/>
      <c r="AR334" s="119"/>
      <c r="AS334" s="119"/>
      <c r="AT334" s="119"/>
      <c r="AU334" s="119"/>
      <c r="AV334" s="119"/>
      <c r="AW334" s="119"/>
      <c r="AX334" s="119"/>
      <c r="AY334" s="119"/>
      <c r="AZ334" s="119"/>
      <c r="BA334" s="119"/>
      <c r="BB334" s="119"/>
      <c r="BC334" s="119"/>
      <c r="BD334" s="119"/>
      <c r="BE334" s="119"/>
      <c r="BF334" s="119"/>
      <c r="BG334" s="119"/>
      <c r="BH334" s="119"/>
      <c r="BI334" s="119"/>
      <c r="BJ334" s="119"/>
      <c r="BK334" s="119"/>
      <c r="BL334" s="119"/>
      <c r="BM334" s="119"/>
      <c r="BN334" s="119"/>
      <c r="BP334" s="208">
        <f t="shared" si="54"/>
        <v>1310</v>
      </c>
      <c r="BQ334" s="208">
        <f t="shared" si="55"/>
        <v>1317.9333333333334</v>
      </c>
      <c r="BR334" s="208">
        <f t="shared" si="56"/>
        <v>1325</v>
      </c>
      <c r="BS334" s="207" t="str">
        <f t="shared" si="57"/>
        <v/>
      </c>
    </row>
    <row r="335" spans="2:71" ht="14.25" thickTop="1" thickBot="1" x14ac:dyDescent="0.25">
      <c r="B335" s="15" t="s">
        <v>88</v>
      </c>
      <c r="C335" s="16" t="s">
        <v>37</v>
      </c>
      <c r="D335" s="27"/>
      <c r="E335" s="27"/>
      <c r="F335" s="71"/>
      <c r="G335" s="71"/>
      <c r="H335" s="71"/>
      <c r="I335" s="54">
        <v>335</v>
      </c>
      <c r="J335" s="59">
        <f>HLOOKUP($J$1,$L$1:BN335,I335)</f>
        <v>1415</v>
      </c>
      <c r="K335" s="59">
        <f>HLOOKUP($K$1,$L$1:BN335,I335)</f>
        <v>1415.33</v>
      </c>
      <c r="L335" s="42"/>
      <c r="M335" s="119">
        <v>1421.67</v>
      </c>
      <c r="N335" s="119">
        <v>1421.67</v>
      </c>
      <c r="O335" s="119" t="s">
        <v>120</v>
      </c>
      <c r="P335" s="119" t="s">
        <v>120</v>
      </c>
      <c r="Q335" s="119">
        <v>1403.33</v>
      </c>
      <c r="R335" s="119">
        <v>1405</v>
      </c>
      <c r="S335" s="119">
        <v>1405.33</v>
      </c>
      <c r="T335" s="154">
        <v>1408.67</v>
      </c>
      <c r="U335" s="154">
        <v>1410</v>
      </c>
      <c r="V335" s="154">
        <v>1410</v>
      </c>
      <c r="W335" s="154">
        <v>1410</v>
      </c>
      <c r="X335" s="154">
        <v>1408.67</v>
      </c>
      <c r="Y335" s="154">
        <v>1415</v>
      </c>
      <c r="Z335" s="154">
        <v>1414.67</v>
      </c>
      <c r="AA335" s="154">
        <v>1414.67</v>
      </c>
      <c r="AB335" s="154">
        <v>1415</v>
      </c>
      <c r="AC335" s="154">
        <v>1415.33</v>
      </c>
      <c r="AD335" s="119"/>
      <c r="AE335" s="119"/>
      <c r="AF335" s="119"/>
      <c r="AG335" s="119"/>
      <c r="AH335" s="119"/>
      <c r="AI335" s="154"/>
      <c r="AJ335" s="154"/>
      <c r="AK335" s="119"/>
      <c r="AL335" s="119"/>
      <c r="AM335" s="119"/>
      <c r="AN335" s="119"/>
      <c r="AO335" s="119"/>
      <c r="AP335" s="119"/>
      <c r="AQ335" s="119"/>
      <c r="AR335" s="119"/>
      <c r="AS335" s="119"/>
      <c r="AT335" s="119"/>
      <c r="AU335" s="119"/>
      <c r="AV335" s="119"/>
      <c r="AW335" s="119"/>
      <c r="AX335" s="119"/>
      <c r="AY335" s="119"/>
      <c r="AZ335" s="119"/>
      <c r="BA335" s="119"/>
      <c r="BB335" s="119"/>
      <c r="BC335" s="119"/>
      <c r="BD335" s="119"/>
      <c r="BE335" s="119"/>
      <c r="BF335" s="119"/>
      <c r="BG335" s="119"/>
      <c r="BH335" s="119"/>
      <c r="BI335" s="119"/>
      <c r="BJ335" s="119"/>
      <c r="BK335" s="119"/>
      <c r="BL335" s="119"/>
      <c r="BM335" s="119"/>
      <c r="BN335" s="119"/>
      <c r="BP335" s="208">
        <f t="shared" si="54"/>
        <v>1403.33</v>
      </c>
      <c r="BQ335" s="208">
        <f t="shared" si="55"/>
        <v>1411.9340000000002</v>
      </c>
      <c r="BR335" s="208">
        <f t="shared" si="56"/>
        <v>1421.67</v>
      </c>
      <c r="BS335" s="207" t="str">
        <f t="shared" si="57"/>
        <v/>
      </c>
    </row>
    <row r="336" spans="2:71" ht="14.25" thickTop="1" thickBot="1" x14ac:dyDescent="0.25">
      <c r="B336" s="15" t="s">
        <v>89</v>
      </c>
      <c r="C336" s="16" t="s">
        <v>37</v>
      </c>
      <c r="D336" s="27"/>
      <c r="E336" s="27"/>
      <c r="F336" s="71"/>
      <c r="G336" s="71"/>
      <c r="H336" s="71"/>
      <c r="I336" s="54">
        <v>336</v>
      </c>
      <c r="J336" s="59">
        <f>HLOOKUP($J$1,$L$1:BN336,I336)</f>
        <v>1827.33</v>
      </c>
      <c r="K336" s="59">
        <f>HLOOKUP($K$1,$L$1:BN336,I336)</f>
        <v>1827.67</v>
      </c>
      <c r="L336" s="42"/>
      <c r="M336" s="119">
        <v>1830</v>
      </c>
      <c r="N336" s="119">
        <v>1830</v>
      </c>
      <c r="O336" s="119" t="s">
        <v>120</v>
      </c>
      <c r="P336" s="119" t="s">
        <v>120</v>
      </c>
      <c r="Q336" s="119">
        <v>1824</v>
      </c>
      <c r="R336" s="119">
        <v>1825</v>
      </c>
      <c r="S336" s="119">
        <v>1825</v>
      </c>
      <c r="T336" s="154">
        <v>1826.67</v>
      </c>
      <c r="U336" s="154">
        <v>1826.67</v>
      </c>
      <c r="V336" s="154">
        <v>1826.67</v>
      </c>
      <c r="W336" s="154">
        <v>1826.67</v>
      </c>
      <c r="X336" s="154">
        <v>1826.67</v>
      </c>
      <c r="Y336" s="154">
        <v>1827</v>
      </c>
      <c r="Z336" s="154">
        <v>1826.33</v>
      </c>
      <c r="AA336" s="154">
        <v>1826.67</v>
      </c>
      <c r="AB336" s="154">
        <v>1827.33</v>
      </c>
      <c r="AC336" s="154">
        <v>1827.67</v>
      </c>
      <c r="AD336" s="119"/>
      <c r="AE336" s="119"/>
      <c r="AF336" s="119"/>
      <c r="AG336" s="119"/>
      <c r="AH336" s="119"/>
      <c r="AI336" s="154"/>
      <c r="AJ336" s="154"/>
      <c r="AK336" s="119"/>
      <c r="AL336" s="119"/>
      <c r="AM336" s="119"/>
      <c r="AN336" s="119"/>
      <c r="AO336" s="119"/>
      <c r="AP336" s="119"/>
      <c r="AQ336" s="119"/>
      <c r="AR336" s="119"/>
      <c r="AS336" s="119"/>
      <c r="AT336" s="119"/>
      <c r="AU336" s="119"/>
      <c r="AV336" s="119"/>
      <c r="AW336" s="119"/>
      <c r="AX336" s="119"/>
      <c r="AY336" s="119"/>
      <c r="AZ336" s="119"/>
      <c r="BA336" s="119"/>
      <c r="BB336" s="119"/>
      <c r="BC336" s="119"/>
      <c r="BD336" s="119"/>
      <c r="BE336" s="119"/>
      <c r="BF336" s="119"/>
      <c r="BG336" s="119"/>
      <c r="BH336" s="119"/>
      <c r="BI336" s="119"/>
      <c r="BJ336" s="119"/>
      <c r="BK336" s="119"/>
      <c r="BL336" s="119"/>
      <c r="BM336" s="119"/>
      <c r="BN336" s="119"/>
      <c r="BP336" s="208">
        <f t="shared" si="54"/>
        <v>1824</v>
      </c>
      <c r="BQ336" s="208">
        <f t="shared" si="55"/>
        <v>1826.8233333333333</v>
      </c>
      <c r="BR336" s="208">
        <f t="shared" si="56"/>
        <v>1830</v>
      </c>
      <c r="BS336" s="207" t="str">
        <f t="shared" si="57"/>
        <v/>
      </c>
    </row>
    <row r="337" spans="1:71" ht="14.25" thickTop="1" thickBot="1" x14ac:dyDescent="0.25">
      <c r="B337" s="15" t="s">
        <v>39</v>
      </c>
      <c r="C337" s="16" t="s">
        <v>22</v>
      </c>
      <c r="D337" s="27"/>
      <c r="E337" s="27"/>
      <c r="F337" s="71"/>
      <c r="G337" s="71"/>
      <c r="H337" s="71"/>
      <c r="I337" s="54">
        <v>337</v>
      </c>
      <c r="J337" s="59">
        <f>HLOOKUP($J$1,$L$1:BN337,I337)</f>
        <v>122.33</v>
      </c>
      <c r="K337" s="59">
        <f>HLOOKUP($K$1,$L$1:BN337,I337)</f>
        <v>122.67</v>
      </c>
      <c r="L337" s="42"/>
      <c r="M337" s="119">
        <v>123</v>
      </c>
      <c r="N337" s="119">
        <v>123</v>
      </c>
      <c r="O337" s="119" t="s">
        <v>120</v>
      </c>
      <c r="P337" s="119" t="s">
        <v>120</v>
      </c>
      <c r="Q337" s="119">
        <v>120</v>
      </c>
      <c r="R337" s="119">
        <v>120.33</v>
      </c>
      <c r="S337" s="119">
        <v>120.67</v>
      </c>
      <c r="T337" s="154">
        <v>121.33</v>
      </c>
      <c r="U337" s="154">
        <v>121.67</v>
      </c>
      <c r="V337" s="154">
        <v>121.67</v>
      </c>
      <c r="W337" s="154">
        <v>121.67</v>
      </c>
      <c r="X337" s="154">
        <v>121.33</v>
      </c>
      <c r="Y337" s="154">
        <v>122</v>
      </c>
      <c r="Z337" s="154">
        <v>121.67</v>
      </c>
      <c r="AA337" s="154">
        <v>122</v>
      </c>
      <c r="AB337" s="154">
        <v>122.33</v>
      </c>
      <c r="AC337" s="154">
        <v>122.67</v>
      </c>
      <c r="AD337" s="119"/>
      <c r="AE337" s="119"/>
      <c r="AF337" s="119"/>
      <c r="AG337" s="119"/>
      <c r="AH337" s="119"/>
      <c r="AI337" s="154"/>
      <c r="AJ337" s="154"/>
      <c r="AK337" s="119"/>
      <c r="AL337" s="119"/>
      <c r="AM337" s="119"/>
      <c r="AN337" s="119"/>
      <c r="AO337" s="119"/>
      <c r="AP337" s="119"/>
      <c r="AQ337" s="119"/>
      <c r="AR337" s="119"/>
      <c r="AS337" s="119"/>
      <c r="AT337" s="119"/>
      <c r="AU337" s="119"/>
      <c r="AV337" s="119"/>
      <c r="AW337" s="119"/>
      <c r="AX337" s="119"/>
      <c r="AY337" s="119"/>
      <c r="AZ337" s="119"/>
      <c r="BA337" s="119"/>
      <c r="BB337" s="119"/>
      <c r="BC337" s="119"/>
      <c r="BD337" s="119"/>
      <c r="BE337" s="119"/>
      <c r="BF337" s="119"/>
      <c r="BG337" s="119"/>
      <c r="BH337" s="119"/>
      <c r="BI337" s="119"/>
      <c r="BJ337" s="119"/>
      <c r="BK337" s="119"/>
      <c r="BL337" s="119"/>
      <c r="BM337" s="119"/>
      <c r="BN337" s="119"/>
      <c r="BP337" s="208">
        <f t="shared" si="54"/>
        <v>120</v>
      </c>
      <c r="BQ337" s="208">
        <f t="shared" si="55"/>
        <v>121.68933333333332</v>
      </c>
      <c r="BR337" s="208">
        <f t="shared" si="56"/>
        <v>123</v>
      </c>
      <c r="BS337" s="207" t="str">
        <f t="shared" si="57"/>
        <v/>
      </c>
    </row>
    <row r="338" spans="1:71" ht="14.25" thickTop="1" thickBot="1" x14ac:dyDescent="0.25">
      <c r="B338" s="15" t="s">
        <v>40</v>
      </c>
      <c r="C338" s="16" t="s">
        <v>22</v>
      </c>
      <c r="D338" s="27"/>
      <c r="E338" s="27"/>
      <c r="F338" s="71"/>
      <c r="G338" s="71"/>
      <c r="H338" s="71"/>
      <c r="I338" s="54">
        <v>338</v>
      </c>
      <c r="J338" s="59">
        <f>HLOOKUP($J$1,$L$1:BN338,I338)</f>
        <v>122</v>
      </c>
      <c r="K338" s="59">
        <f>HLOOKUP($K$1,$L$1:BN338,I338)</f>
        <v>122.33</v>
      </c>
      <c r="L338" s="42"/>
      <c r="M338" s="119">
        <v>123</v>
      </c>
      <c r="N338" s="119">
        <v>123</v>
      </c>
      <c r="O338" s="119" t="s">
        <v>120</v>
      </c>
      <c r="P338" s="119" t="s">
        <v>120</v>
      </c>
      <c r="Q338" s="119">
        <v>120</v>
      </c>
      <c r="R338" s="119">
        <v>120.33</v>
      </c>
      <c r="S338" s="119">
        <v>120.67</v>
      </c>
      <c r="T338" s="154">
        <v>121.33</v>
      </c>
      <c r="U338" s="154">
        <v>121.33</v>
      </c>
      <c r="V338" s="154">
        <v>121.33</v>
      </c>
      <c r="W338" s="154">
        <v>121.33</v>
      </c>
      <c r="X338" s="154">
        <v>121.33</v>
      </c>
      <c r="Y338" s="154">
        <v>122</v>
      </c>
      <c r="Z338" s="154">
        <v>121.67</v>
      </c>
      <c r="AA338" s="154">
        <v>122</v>
      </c>
      <c r="AB338" s="154">
        <v>122</v>
      </c>
      <c r="AC338" s="154">
        <v>122.33</v>
      </c>
      <c r="AD338" s="119"/>
      <c r="AE338" s="119"/>
      <c r="AF338" s="119"/>
      <c r="AG338" s="119"/>
      <c r="AH338" s="119"/>
      <c r="AI338" s="154"/>
      <c r="AJ338" s="154"/>
      <c r="AK338" s="119"/>
      <c r="AL338" s="119"/>
      <c r="AM338" s="119"/>
      <c r="AN338" s="119"/>
      <c r="AO338" s="119"/>
      <c r="AP338" s="119"/>
      <c r="AQ338" s="119"/>
      <c r="AR338" s="119"/>
      <c r="AS338" s="119"/>
      <c r="AT338" s="119"/>
      <c r="AU338" s="119"/>
      <c r="AV338" s="119"/>
      <c r="AW338" s="119"/>
      <c r="AX338" s="119"/>
      <c r="AY338" s="119"/>
      <c r="AZ338" s="119"/>
      <c r="BA338" s="119"/>
      <c r="BB338" s="119"/>
      <c r="BC338" s="119"/>
      <c r="BD338" s="119"/>
      <c r="BE338" s="119"/>
      <c r="BF338" s="119"/>
      <c r="BG338" s="119"/>
      <c r="BH338" s="119"/>
      <c r="BI338" s="119"/>
      <c r="BJ338" s="119"/>
      <c r="BK338" s="119"/>
      <c r="BL338" s="119"/>
      <c r="BM338" s="119"/>
      <c r="BN338" s="119"/>
      <c r="BP338" s="208">
        <f t="shared" si="54"/>
        <v>120</v>
      </c>
      <c r="BQ338" s="208">
        <f t="shared" si="55"/>
        <v>121.57666666666667</v>
      </c>
      <c r="BR338" s="208">
        <f t="shared" si="56"/>
        <v>123</v>
      </c>
      <c r="BS338" s="207" t="str">
        <f t="shared" si="57"/>
        <v/>
      </c>
    </row>
    <row r="339" spans="1:71" ht="14.25" thickTop="1" thickBot="1" x14ac:dyDescent="0.25">
      <c r="B339" s="15" t="s">
        <v>41</v>
      </c>
      <c r="C339" s="16" t="s">
        <v>42</v>
      </c>
      <c r="D339" s="27"/>
      <c r="E339" s="27"/>
      <c r="F339" s="71"/>
      <c r="G339" s="71"/>
      <c r="H339" s="71"/>
      <c r="I339" s="54">
        <v>339</v>
      </c>
      <c r="J339" s="59" t="str">
        <f>HLOOKUP($J$1,$L$1:BN339,I339)</f>
        <v>SC</v>
      </c>
      <c r="K339" s="59" t="str">
        <f>HLOOKUP($K$1,$L$1:BN339,I339)</f>
        <v>SC</v>
      </c>
      <c r="L339" s="42"/>
      <c r="M339" s="119">
        <v>7</v>
      </c>
      <c r="N339" s="119">
        <v>7</v>
      </c>
      <c r="O339" s="119" t="s">
        <v>120</v>
      </c>
      <c r="P339" s="119" t="s">
        <v>120</v>
      </c>
      <c r="Q339" s="119">
        <v>6.1</v>
      </c>
      <c r="R339" s="119">
        <v>6.9</v>
      </c>
      <c r="S339" s="119">
        <v>6.93</v>
      </c>
      <c r="T339" s="155">
        <v>7</v>
      </c>
      <c r="U339" s="155">
        <v>7</v>
      </c>
      <c r="V339" s="155">
        <v>7</v>
      </c>
      <c r="W339" s="155">
        <v>7</v>
      </c>
      <c r="X339" s="155">
        <v>7</v>
      </c>
      <c r="Y339" s="155">
        <v>8</v>
      </c>
      <c r="Z339" s="155" t="s">
        <v>120</v>
      </c>
      <c r="AA339" s="155" t="s">
        <v>120</v>
      </c>
      <c r="AB339" s="155" t="s">
        <v>120</v>
      </c>
      <c r="AC339" s="155" t="s">
        <v>120</v>
      </c>
      <c r="AD339" s="119"/>
      <c r="AE339" s="119"/>
      <c r="AF339" s="119"/>
      <c r="AG339" s="119"/>
      <c r="AH339" s="119"/>
      <c r="AI339" s="155"/>
      <c r="AJ339" s="155"/>
      <c r="AK339" s="119"/>
      <c r="AL339" s="119"/>
      <c r="AM339" s="119"/>
      <c r="AN339" s="119"/>
      <c r="AO339" s="119"/>
      <c r="AP339" s="119"/>
      <c r="AQ339" s="119"/>
      <c r="AR339" s="119"/>
      <c r="AS339" s="119"/>
      <c r="AT339" s="119"/>
      <c r="AU339" s="119"/>
      <c r="AV339" s="119"/>
      <c r="AW339" s="119"/>
      <c r="AX339" s="119"/>
      <c r="AY339" s="119"/>
      <c r="AZ339" s="119"/>
      <c r="BA339" s="119"/>
      <c r="BB339" s="119"/>
      <c r="BC339" s="119"/>
      <c r="BD339" s="119"/>
      <c r="BE339" s="119"/>
      <c r="BF339" s="119"/>
      <c r="BG339" s="119"/>
      <c r="BH339" s="119"/>
      <c r="BI339" s="119"/>
      <c r="BJ339" s="119"/>
      <c r="BK339" s="119"/>
      <c r="BL339" s="119"/>
      <c r="BM339" s="119"/>
      <c r="BN339" s="119"/>
      <c r="BP339" s="208">
        <f t="shared" si="54"/>
        <v>6.1</v>
      </c>
      <c r="BQ339" s="208">
        <f t="shared" si="55"/>
        <v>6.9936363636363641</v>
      </c>
      <c r="BR339" s="208">
        <f t="shared" si="56"/>
        <v>8</v>
      </c>
      <c r="BS339" s="207" t="str">
        <f t="shared" si="57"/>
        <v/>
      </c>
    </row>
    <row r="340" spans="1:71" ht="14.25" thickTop="1" thickBot="1" x14ac:dyDescent="0.25">
      <c r="A340" s="216" t="s">
        <v>63</v>
      </c>
      <c r="B340" s="20" t="s">
        <v>47</v>
      </c>
      <c r="C340" s="6"/>
      <c r="D340" s="56"/>
      <c r="E340" s="58"/>
      <c r="F340" s="69"/>
      <c r="G340" s="69"/>
      <c r="H340" s="69"/>
      <c r="I340" s="69"/>
      <c r="J340" s="69"/>
      <c r="K340" s="69"/>
      <c r="L340" s="69"/>
      <c r="M340" s="227"/>
      <c r="N340" s="127" t="str">
        <f>IF(SUM(M341:N348)=0,"",IF(AND(M341=N341,M342=N342,M343=N343,M344=N344,M345=N345,M346=N346,M347=N347,M348=N348),"Repetido",""))</f>
        <v/>
      </c>
      <c r="O340" s="127" t="str">
        <f t="shared" ref="O340:BL340" si="63">IF(SUM(N341:O348)=0,"",IF(AND(N341=O341,N342=O342,N343=O343,N344=O344,N345=O345,N346=O346,N347=O347,N348=O348),"Repetido",""))</f>
        <v/>
      </c>
      <c r="P340" s="127" t="str">
        <f t="shared" si="63"/>
        <v/>
      </c>
      <c r="Q340" s="127" t="str">
        <f t="shared" si="63"/>
        <v/>
      </c>
      <c r="R340" s="127" t="str">
        <f t="shared" si="63"/>
        <v/>
      </c>
      <c r="S340" s="127" t="str">
        <f t="shared" si="63"/>
        <v/>
      </c>
      <c r="T340" s="127" t="str">
        <f t="shared" si="63"/>
        <v/>
      </c>
      <c r="U340" s="127" t="str">
        <f t="shared" si="63"/>
        <v/>
      </c>
      <c r="V340" s="127" t="str">
        <f t="shared" si="63"/>
        <v>Repetido</v>
      </c>
      <c r="W340" s="127" t="str">
        <f t="shared" si="63"/>
        <v/>
      </c>
      <c r="X340" s="127" t="str">
        <f t="shared" si="63"/>
        <v/>
      </c>
      <c r="Y340" s="127" t="str">
        <f t="shared" si="63"/>
        <v/>
      </c>
      <c r="Z340" s="127" t="str">
        <f t="shared" si="63"/>
        <v/>
      </c>
      <c r="AA340" s="127" t="str">
        <f t="shared" si="63"/>
        <v/>
      </c>
      <c r="AB340" s="127" t="str">
        <f t="shared" si="63"/>
        <v/>
      </c>
      <c r="AC340" s="127" t="str">
        <f t="shared" si="63"/>
        <v/>
      </c>
      <c r="AD340" s="127" t="str">
        <f t="shared" si="63"/>
        <v/>
      </c>
      <c r="AE340" s="127" t="str">
        <f t="shared" si="63"/>
        <v/>
      </c>
      <c r="AF340" s="127" t="str">
        <f t="shared" si="63"/>
        <v/>
      </c>
      <c r="AG340" s="127" t="str">
        <f t="shared" si="63"/>
        <v/>
      </c>
      <c r="AH340" s="127" t="str">
        <f t="shared" si="63"/>
        <v/>
      </c>
      <c r="AI340" s="127" t="str">
        <f t="shared" si="63"/>
        <v/>
      </c>
      <c r="AJ340" s="127" t="str">
        <f t="shared" si="63"/>
        <v/>
      </c>
      <c r="AK340" s="127" t="str">
        <f t="shared" si="63"/>
        <v/>
      </c>
      <c r="AL340" s="127" t="str">
        <f t="shared" si="63"/>
        <v/>
      </c>
      <c r="AM340" s="127" t="str">
        <f t="shared" si="63"/>
        <v/>
      </c>
      <c r="AN340" s="127" t="str">
        <f t="shared" si="63"/>
        <v/>
      </c>
      <c r="AO340" s="127" t="str">
        <f t="shared" si="63"/>
        <v/>
      </c>
      <c r="AP340" s="127" t="str">
        <f t="shared" si="63"/>
        <v/>
      </c>
      <c r="AQ340" s="127" t="str">
        <f t="shared" si="63"/>
        <v/>
      </c>
      <c r="AR340" s="127" t="str">
        <f t="shared" si="63"/>
        <v/>
      </c>
      <c r="AS340" s="127" t="str">
        <f t="shared" si="63"/>
        <v/>
      </c>
      <c r="AT340" s="127" t="str">
        <f t="shared" si="63"/>
        <v/>
      </c>
      <c r="AU340" s="127" t="str">
        <f t="shared" si="63"/>
        <v/>
      </c>
      <c r="AV340" s="127" t="str">
        <f t="shared" si="63"/>
        <v/>
      </c>
      <c r="AW340" s="127" t="str">
        <f t="shared" si="63"/>
        <v/>
      </c>
      <c r="AX340" s="127" t="str">
        <f t="shared" si="63"/>
        <v/>
      </c>
      <c r="AY340" s="127" t="str">
        <f t="shared" si="63"/>
        <v/>
      </c>
      <c r="AZ340" s="127" t="str">
        <f t="shared" si="63"/>
        <v/>
      </c>
      <c r="BA340" s="127" t="str">
        <f t="shared" si="63"/>
        <v/>
      </c>
      <c r="BB340" s="127" t="str">
        <f t="shared" si="63"/>
        <v/>
      </c>
      <c r="BC340" s="127" t="str">
        <f t="shared" si="63"/>
        <v/>
      </c>
      <c r="BD340" s="127" t="str">
        <f t="shared" si="63"/>
        <v/>
      </c>
      <c r="BE340" s="127" t="str">
        <f t="shared" si="63"/>
        <v/>
      </c>
      <c r="BF340" s="127" t="str">
        <f t="shared" si="63"/>
        <v/>
      </c>
      <c r="BG340" s="127" t="str">
        <f t="shared" si="63"/>
        <v/>
      </c>
      <c r="BH340" s="127" t="str">
        <f t="shared" si="63"/>
        <v/>
      </c>
      <c r="BI340" s="127" t="str">
        <f t="shared" si="63"/>
        <v/>
      </c>
      <c r="BJ340" s="127" t="str">
        <f t="shared" si="63"/>
        <v/>
      </c>
      <c r="BK340" s="127" t="str">
        <f t="shared" si="63"/>
        <v/>
      </c>
      <c r="BL340" s="127" t="str">
        <f t="shared" si="63"/>
        <v/>
      </c>
      <c r="BM340" s="127" t="str">
        <f>IF(SUM(BL341:BM348)=0,"",IF(AND(BL341=BM341,BL342=BM342,BL343=BM343,BL344=BM344,BL345=BM345,BL346=BM346,BL347=BM347,BL348=BM348),"Repetido",""))</f>
        <v/>
      </c>
      <c r="BN340" s="127" t="str">
        <f>IF(SUM(BM341:BN348)=0,"",IF(AND(BM341=BN341,BM342=BN342,BM343=BN343,BM344=BN344,BM345=BN345,BM346=BN346,BM347=BN347,BM348=BN348),"Repetido",""))</f>
        <v/>
      </c>
      <c r="BP340" s="211"/>
      <c r="BQ340" s="211"/>
      <c r="BR340" s="211"/>
      <c r="BS340" s="207"/>
    </row>
    <row r="341" spans="1:71" ht="14.25" thickTop="1" thickBot="1" x14ac:dyDescent="0.25">
      <c r="B341" s="9" t="s">
        <v>21</v>
      </c>
      <c r="C341" s="10" t="s">
        <v>22</v>
      </c>
      <c r="D341" s="30"/>
      <c r="E341" s="30"/>
      <c r="F341" s="70"/>
      <c r="G341" s="70"/>
      <c r="H341" s="70"/>
      <c r="I341" s="54">
        <v>341</v>
      </c>
      <c r="J341" s="59">
        <f>HLOOKUP($J$1,$L$1:BN341,I341)</f>
        <v>83</v>
      </c>
      <c r="K341" s="59">
        <f>HLOOKUP($K$1,$L$1:BN341,I341)</f>
        <v>82.55</v>
      </c>
      <c r="L341" s="38"/>
      <c r="M341" s="119" t="s">
        <v>120</v>
      </c>
      <c r="N341" s="119">
        <v>85</v>
      </c>
      <c r="O341" s="119">
        <v>83</v>
      </c>
      <c r="P341" s="119">
        <v>83</v>
      </c>
      <c r="Q341" s="119">
        <v>83</v>
      </c>
      <c r="R341" s="119" t="s">
        <v>120</v>
      </c>
      <c r="S341" s="119">
        <v>83</v>
      </c>
      <c r="T341" s="119">
        <v>82</v>
      </c>
      <c r="U341" s="119">
        <v>83</v>
      </c>
      <c r="V341" s="119">
        <v>83</v>
      </c>
      <c r="W341" s="147">
        <v>83</v>
      </c>
      <c r="X341" s="147">
        <v>82</v>
      </c>
      <c r="Y341" s="147">
        <v>83</v>
      </c>
      <c r="Z341" s="147">
        <v>83</v>
      </c>
      <c r="AA341" s="147" t="s">
        <v>120</v>
      </c>
      <c r="AB341" s="119">
        <v>83</v>
      </c>
      <c r="AC341" s="119">
        <v>82.55</v>
      </c>
      <c r="AD341" s="119"/>
      <c r="AE341" s="119"/>
      <c r="AF341" s="119"/>
      <c r="AG341" s="119"/>
      <c r="AH341" s="119"/>
      <c r="AI341" s="119"/>
      <c r="AJ341" s="119"/>
      <c r="AK341" s="119"/>
      <c r="AL341" s="119"/>
      <c r="AM341" s="119"/>
      <c r="AN341" s="119"/>
      <c r="AO341" s="119"/>
      <c r="AP341" s="119"/>
      <c r="AQ341" s="119"/>
      <c r="AR341" s="119"/>
      <c r="AS341" s="119"/>
      <c r="AT341" s="119"/>
      <c r="AU341" s="119"/>
      <c r="AV341" s="119"/>
      <c r="AW341" s="119"/>
      <c r="AX341" s="119"/>
      <c r="AY341" s="119"/>
      <c r="AZ341" s="119"/>
      <c r="BA341" s="119"/>
      <c r="BB341" s="119"/>
      <c r="BC341" s="119"/>
      <c r="BD341" s="119"/>
      <c r="BE341" s="119"/>
      <c r="BF341" s="119"/>
      <c r="BG341" s="119"/>
      <c r="BH341" s="119"/>
      <c r="BI341" s="119"/>
      <c r="BJ341" s="119"/>
      <c r="BK341" s="119"/>
      <c r="BL341" s="119"/>
      <c r="BM341" s="119"/>
      <c r="BN341" s="119"/>
      <c r="BP341" s="208">
        <f t="shared" si="54"/>
        <v>82</v>
      </c>
      <c r="BQ341" s="208">
        <f t="shared" si="55"/>
        <v>82.967857142857142</v>
      </c>
      <c r="BR341" s="208">
        <f t="shared" si="56"/>
        <v>85</v>
      </c>
      <c r="BS341" s="207" t="str">
        <f t="shared" si="57"/>
        <v/>
      </c>
    </row>
    <row r="342" spans="1:71" ht="14.25" thickTop="1" thickBot="1" x14ac:dyDescent="0.25">
      <c r="B342" s="9" t="s">
        <v>23</v>
      </c>
      <c r="C342" s="10" t="s">
        <v>24</v>
      </c>
      <c r="D342" s="24"/>
      <c r="E342" s="24"/>
      <c r="F342" s="37"/>
      <c r="G342" s="37"/>
      <c r="H342" s="37"/>
      <c r="I342" s="54">
        <v>342</v>
      </c>
      <c r="J342" s="59" t="str">
        <f>HLOOKUP($J$1,$L$1:BN342,I342)</f>
        <v>xxx</v>
      </c>
      <c r="K342" s="59" t="str">
        <f>HLOOKUP($K$1,$L$1:BN342,I342)</f>
        <v>xxx</v>
      </c>
      <c r="L342" s="39"/>
      <c r="M342" s="131" t="s">
        <v>71</v>
      </c>
      <c r="N342" s="118" t="s">
        <v>71</v>
      </c>
      <c r="O342" s="118" t="s">
        <v>71</v>
      </c>
      <c r="P342" s="118" t="s">
        <v>71</v>
      </c>
      <c r="Q342" s="118" t="s">
        <v>71</v>
      </c>
      <c r="R342" s="118" t="s">
        <v>71</v>
      </c>
      <c r="S342" s="118" t="s">
        <v>71</v>
      </c>
      <c r="T342" s="118" t="s">
        <v>71</v>
      </c>
      <c r="U342" s="118" t="s">
        <v>71</v>
      </c>
      <c r="V342" s="118" t="s">
        <v>71</v>
      </c>
      <c r="W342" s="151" t="s">
        <v>71</v>
      </c>
      <c r="X342" s="151" t="s">
        <v>71</v>
      </c>
      <c r="Y342" s="151" t="s">
        <v>71</v>
      </c>
      <c r="Z342" s="151" t="s">
        <v>71</v>
      </c>
      <c r="AA342" s="151" t="s">
        <v>71</v>
      </c>
      <c r="AB342" s="118" t="s">
        <v>71</v>
      </c>
      <c r="AC342" s="118" t="s">
        <v>71</v>
      </c>
      <c r="AD342" s="118" t="s">
        <v>71</v>
      </c>
      <c r="AE342" s="118" t="s">
        <v>71</v>
      </c>
      <c r="AF342" s="118" t="s">
        <v>71</v>
      </c>
      <c r="AG342" s="118" t="s">
        <v>71</v>
      </c>
      <c r="AH342" s="118" t="s">
        <v>71</v>
      </c>
      <c r="AI342" s="118" t="s">
        <v>71</v>
      </c>
      <c r="AJ342" s="118" t="s">
        <v>71</v>
      </c>
      <c r="AK342" s="118" t="s">
        <v>71</v>
      </c>
      <c r="AL342" s="118" t="s">
        <v>71</v>
      </c>
      <c r="AM342" s="118" t="s">
        <v>71</v>
      </c>
      <c r="AN342" s="118" t="s">
        <v>71</v>
      </c>
      <c r="AO342" s="118" t="s">
        <v>71</v>
      </c>
      <c r="AP342" s="118" t="s">
        <v>71</v>
      </c>
      <c r="AQ342" s="118" t="s">
        <v>71</v>
      </c>
      <c r="AR342" s="118" t="s">
        <v>71</v>
      </c>
      <c r="AS342" s="118" t="s">
        <v>71</v>
      </c>
      <c r="AT342" s="118" t="s">
        <v>71</v>
      </c>
      <c r="AU342" s="118" t="s">
        <v>71</v>
      </c>
      <c r="AV342" s="118" t="s">
        <v>71</v>
      </c>
      <c r="AW342" s="118" t="s">
        <v>71</v>
      </c>
      <c r="AX342" s="118" t="s">
        <v>71</v>
      </c>
      <c r="AY342" s="118" t="s">
        <v>71</v>
      </c>
      <c r="AZ342" s="118" t="s">
        <v>71</v>
      </c>
      <c r="BA342" s="118" t="s">
        <v>71</v>
      </c>
      <c r="BB342" s="118" t="s">
        <v>71</v>
      </c>
      <c r="BC342" s="118" t="s">
        <v>71</v>
      </c>
      <c r="BD342" s="118" t="s">
        <v>71</v>
      </c>
      <c r="BE342" s="118" t="s">
        <v>71</v>
      </c>
      <c r="BF342" s="118" t="s">
        <v>71</v>
      </c>
      <c r="BG342" s="118" t="s">
        <v>71</v>
      </c>
      <c r="BH342" s="118" t="s">
        <v>71</v>
      </c>
      <c r="BI342" s="118" t="s">
        <v>71</v>
      </c>
      <c r="BJ342" s="118" t="s">
        <v>71</v>
      </c>
      <c r="BK342" s="118" t="s">
        <v>71</v>
      </c>
      <c r="BL342" s="118" t="s">
        <v>71</v>
      </c>
      <c r="BM342" s="118" t="s">
        <v>71</v>
      </c>
      <c r="BN342" s="118" t="s">
        <v>71</v>
      </c>
      <c r="BP342" s="213" t="str">
        <f t="shared" si="54"/>
        <v>xxx</v>
      </c>
      <c r="BQ342" s="213" t="str">
        <f t="shared" si="55"/>
        <v>xxx</v>
      </c>
      <c r="BR342" s="213" t="str">
        <f t="shared" si="56"/>
        <v>xxx</v>
      </c>
      <c r="BS342" s="207" t="str">
        <f t="shared" si="57"/>
        <v/>
      </c>
    </row>
    <row r="343" spans="1:71" ht="14.25" thickTop="1" thickBot="1" x14ac:dyDescent="0.25">
      <c r="B343" s="9" t="s">
        <v>25</v>
      </c>
      <c r="C343" s="10" t="s">
        <v>26</v>
      </c>
      <c r="D343" s="24"/>
      <c r="E343" s="24"/>
      <c r="F343" s="37"/>
      <c r="G343" s="37"/>
      <c r="H343" s="37"/>
      <c r="I343" s="54">
        <v>343</v>
      </c>
      <c r="J343" s="59">
        <f>HLOOKUP($J$1,$L$1:BN343,I343)</f>
        <v>45</v>
      </c>
      <c r="K343" s="59">
        <f>HLOOKUP($K$1,$L$1:BN343,I343)</f>
        <v>45</v>
      </c>
      <c r="L343" s="39"/>
      <c r="M343" s="119">
        <v>45</v>
      </c>
      <c r="N343" s="119">
        <v>45</v>
      </c>
      <c r="O343" s="119">
        <v>45</v>
      </c>
      <c r="P343" s="119">
        <v>45</v>
      </c>
      <c r="Q343" s="119">
        <v>45</v>
      </c>
      <c r="R343" s="119">
        <v>45</v>
      </c>
      <c r="S343" s="119">
        <v>45</v>
      </c>
      <c r="T343" s="119">
        <v>45</v>
      </c>
      <c r="U343" s="119">
        <v>45</v>
      </c>
      <c r="V343" s="119">
        <v>45</v>
      </c>
      <c r="W343" s="148">
        <v>45</v>
      </c>
      <c r="X343" s="148">
        <v>45</v>
      </c>
      <c r="Y343" s="148">
        <v>45</v>
      </c>
      <c r="Z343" s="148">
        <v>45</v>
      </c>
      <c r="AA343" s="148">
        <v>45</v>
      </c>
      <c r="AB343" s="119">
        <v>45</v>
      </c>
      <c r="AC343" s="119">
        <v>45</v>
      </c>
      <c r="AD343" s="119"/>
      <c r="AE343" s="119"/>
      <c r="AF343" s="119"/>
      <c r="AG343" s="119"/>
      <c r="AH343" s="119"/>
      <c r="AI343" s="119"/>
      <c r="AJ343" s="119"/>
      <c r="AK343" s="119"/>
      <c r="AL343" s="119"/>
      <c r="AM343" s="119"/>
      <c r="AN343" s="119"/>
      <c r="AO343" s="119"/>
      <c r="AP343" s="119"/>
      <c r="AQ343" s="119"/>
      <c r="AR343" s="119"/>
      <c r="AS343" s="119"/>
      <c r="AT343" s="119"/>
      <c r="AU343" s="119"/>
      <c r="AV343" s="119"/>
      <c r="AW343" s="119"/>
      <c r="AX343" s="119"/>
      <c r="AY343" s="119"/>
      <c r="AZ343" s="119"/>
      <c r="BA343" s="119"/>
      <c r="BB343" s="119"/>
      <c r="BC343" s="119"/>
      <c r="BD343" s="119"/>
      <c r="BE343" s="119"/>
      <c r="BF343" s="119"/>
      <c r="BG343" s="119"/>
      <c r="BH343" s="119"/>
      <c r="BI343" s="119"/>
      <c r="BJ343" s="119"/>
      <c r="BK343" s="119"/>
      <c r="BL343" s="119"/>
      <c r="BM343" s="119"/>
      <c r="BN343" s="119"/>
      <c r="BP343" s="208">
        <f t="shared" si="54"/>
        <v>45</v>
      </c>
      <c r="BQ343" s="208">
        <f t="shared" si="55"/>
        <v>45</v>
      </c>
      <c r="BR343" s="208">
        <f t="shared" si="56"/>
        <v>45</v>
      </c>
      <c r="BS343" s="207" t="str">
        <f t="shared" si="57"/>
        <v>Repetidos</v>
      </c>
    </row>
    <row r="344" spans="1:71" ht="14.25" thickTop="1" thickBot="1" x14ac:dyDescent="0.25">
      <c r="B344" s="9" t="s">
        <v>27</v>
      </c>
      <c r="C344" s="10" t="s">
        <v>28</v>
      </c>
      <c r="D344" s="24"/>
      <c r="E344" s="24"/>
      <c r="F344" s="37"/>
      <c r="G344" s="37"/>
      <c r="H344" s="37"/>
      <c r="I344" s="54">
        <v>344</v>
      </c>
      <c r="J344" s="59" t="str">
        <f>HLOOKUP($J$1,$L$1:BN344,I344)</f>
        <v>xxx</v>
      </c>
      <c r="K344" s="59" t="str">
        <f>HLOOKUP($K$1,$L$1:BN344,I344)</f>
        <v>xxx</v>
      </c>
      <c r="L344" s="39"/>
      <c r="M344" s="131" t="s">
        <v>71</v>
      </c>
      <c r="N344" s="118" t="s">
        <v>71</v>
      </c>
      <c r="O344" s="118" t="s">
        <v>71</v>
      </c>
      <c r="P344" s="118" t="s">
        <v>71</v>
      </c>
      <c r="Q344" s="118" t="s">
        <v>71</v>
      </c>
      <c r="R344" s="118" t="s">
        <v>71</v>
      </c>
      <c r="S344" s="118" t="s">
        <v>71</v>
      </c>
      <c r="T344" s="118" t="s">
        <v>71</v>
      </c>
      <c r="U344" s="118" t="s">
        <v>71</v>
      </c>
      <c r="V344" s="118" t="s">
        <v>71</v>
      </c>
      <c r="W344" s="151" t="s">
        <v>71</v>
      </c>
      <c r="X344" s="151" t="s">
        <v>71</v>
      </c>
      <c r="Y344" s="151" t="s">
        <v>71</v>
      </c>
      <c r="Z344" s="151" t="s">
        <v>71</v>
      </c>
      <c r="AA344" s="151" t="s">
        <v>71</v>
      </c>
      <c r="AB344" s="118" t="s">
        <v>71</v>
      </c>
      <c r="AC344" s="118" t="s">
        <v>71</v>
      </c>
      <c r="AD344" s="118" t="s">
        <v>71</v>
      </c>
      <c r="AE344" s="118" t="s">
        <v>71</v>
      </c>
      <c r="AF344" s="118" t="s">
        <v>71</v>
      </c>
      <c r="AG344" s="118" t="s">
        <v>71</v>
      </c>
      <c r="AH344" s="118" t="s">
        <v>71</v>
      </c>
      <c r="AI344" s="118" t="s">
        <v>71</v>
      </c>
      <c r="AJ344" s="118" t="s">
        <v>71</v>
      </c>
      <c r="AK344" s="118" t="s">
        <v>71</v>
      </c>
      <c r="AL344" s="118" t="s">
        <v>71</v>
      </c>
      <c r="AM344" s="118" t="s">
        <v>71</v>
      </c>
      <c r="AN344" s="118" t="s">
        <v>71</v>
      </c>
      <c r="AO344" s="118" t="s">
        <v>71</v>
      </c>
      <c r="AP344" s="118" t="s">
        <v>71</v>
      </c>
      <c r="AQ344" s="118" t="s">
        <v>71</v>
      </c>
      <c r="AR344" s="118" t="s">
        <v>71</v>
      </c>
      <c r="AS344" s="118" t="s">
        <v>71</v>
      </c>
      <c r="AT344" s="118" t="s">
        <v>71</v>
      </c>
      <c r="AU344" s="118" t="s">
        <v>71</v>
      </c>
      <c r="AV344" s="118" t="s">
        <v>71</v>
      </c>
      <c r="AW344" s="118" t="s">
        <v>71</v>
      </c>
      <c r="AX344" s="118" t="s">
        <v>71</v>
      </c>
      <c r="AY344" s="118" t="s">
        <v>71</v>
      </c>
      <c r="AZ344" s="118" t="s">
        <v>71</v>
      </c>
      <c r="BA344" s="118" t="s">
        <v>71</v>
      </c>
      <c r="BB344" s="118" t="s">
        <v>71</v>
      </c>
      <c r="BC344" s="118" t="s">
        <v>71</v>
      </c>
      <c r="BD344" s="118" t="s">
        <v>71</v>
      </c>
      <c r="BE344" s="118" t="s">
        <v>71</v>
      </c>
      <c r="BF344" s="118" t="s">
        <v>71</v>
      </c>
      <c r="BG344" s="118" t="s">
        <v>71</v>
      </c>
      <c r="BH344" s="118" t="s">
        <v>71</v>
      </c>
      <c r="BI344" s="118" t="s">
        <v>71</v>
      </c>
      <c r="BJ344" s="118" t="s">
        <v>71</v>
      </c>
      <c r="BK344" s="118" t="s">
        <v>71</v>
      </c>
      <c r="BL344" s="118" t="s">
        <v>71</v>
      </c>
      <c r="BM344" s="118" t="s">
        <v>71</v>
      </c>
      <c r="BN344" s="118" t="s">
        <v>71</v>
      </c>
      <c r="BP344" s="213" t="str">
        <f t="shared" si="54"/>
        <v>xxx</v>
      </c>
      <c r="BQ344" s="213" t="str">
        <f t="shared" si="55"/>
        <v>xxx</v>
      </c>
      <c r="BR344" s="213" t="str">
        <f t="shared" si="56"/>
        <v>xxx</v>
      </c>
      <c r="BS344" s="207" t="str">
        <f t="shared" si="57"/>
        <v/>
      </c>
    </row>
    <row r="345" spans="1:71" ht="14.25" thickTop="1" thickBot="1" x14ac:dyDescent="0.25">
      <c r="B345" s="9" t="s">
        <v>87</v>
      </c>
      <c r="C345" s="10" t="s">
        <v>26</v>
      </c>
      <c r="D345" s="24"/>
      <c r="E345" s="24"/>
      <c r="F345" s="37"/>
      <c r="G345" s="37"/>
      <c r="H345" s="37"/>
      <c r="I345" s="54">
        <v>345</v>
      </c>
      <c r="J345" s="59">
        <f>HLOOKUP($J$1,$L$1:BN345,I345)</f>
        <v>223</v>
      </c>
      <c r="K345" s="59">
        <f>HLOOKUP($K$1,$L$1:BN345,I345)</f>
        <v>233</v>
      </c>
      <c r="L345" s="39"/>
      <c r="M345" s="119" t="s">
        <v>120</v>
      </c>
      <c r="N345" s="119">
        <v>147.5</v>
      </c>
      <c r="O345" s="119">
        <v>180</v>
      </c>
      <c r="P345" s="119">
        <v>230</v>
      </c>
      <c r="Q345" s="119">
        <v>300</v>
      </c>
      <c r="R345" s="119" t="s">
        <v>120</v>
      </c>
      <c r="S345" s="119">
        <v>330</v>
      </c>
      <c r="T345" s="119">
        <v>370</v>
      </c>
      <c r="U345" s="119">
        <v>340</v>
      </c>
      <c r="V345" s="119">
        <v>340</v>
      </c>
      <c r="W345" s="148">
        <v>300</v>
      </c>
      <c r="X345" s="148">
        <v>260</v>
      </c>
      <c r="Y345" s="148">
        <v>260</v>
      </c>
      <c r="Z345" s="148">
        <v>190</v>
      </c>
      <c r="AA345" s="148" t="s">
        <v>120</v>
      </c>
      <c r="AB345" s="119">
        <v>223</v>
      </c>
      <c r="AC345" s="119">
        <v>233</v>
      </c>
      <c r="AD345" s="119"/>
      <c r="AE345" s="119"/>
      <c r="AF345" s="119"/>
      <c r="AG345" s="119"/>
      <c r="AH345" s="119"/>
      <c r="AI345" s="119"/>
      <c r="AJ345" s="119"/>
      <c r="AK345" s="119"/>
      <c r="AL345" s="119"/>
      <c r="AM345" s="119"/>
      <c r="AN345" s="119"/>
      <c r="AO345" s="119"/>
      <c r="AP345" s="119"/>
      <c r="AQ345" s="119"/>
      <c r="AR345" s="119"/>
      <c r="AS345" s="119"/>
      <c r="AT345" s="119"/>
      <c r="AU345" s="119"/>
      <c r="AV345" s="119"/>
      <c r="AW345" s="119"/>
      <c r="AX345" s="119"/>
      <c r="AY345" s="119"/>
      <c r="AZ345" s="119"/>
      <c r="BA345" s="119"/>
      <c r="BB345" s="119"/>
      <c r="BC345" s="119"/>
      <c r="BD345" s="119"/>
      <c r="BE345" s="119"/>
      <c r="BF345" s="119"/>
      <c r="BG345" s="119"/>
      <c r="BH345" s="119"/>
      <c r="BI345" s="119"/>
      <c r="BJ345" s="119"/>
      <c r="BK345" s="119"/>
      <c r="BL345" s="119"/>
      <c r="BM345" s="119"/>
      <c r="BN345" s="119"/>
      <c r="BP345" s="208">
        <f t="shared" si="54"/>
        <v>147.5</v>
      </c>
      <c r="BQ345" s="208">
        <f t="shared" si="55"/>
        <v>264.53571428571428</v>
      </c>
      <c r="BR345" s="208">
        <f t="shared" si="56"/>
        <v>370</v>
      </c>
      <c r="BS345" s="207" t="str">
        <f t="shared" si="57"/>
        <v/>
      </c>
    </row>
    <row r="346" spans="1:71" ht="14.25" thickTop="1" thickBot="1" x14ac:dyDescent="0.25">
      <c r="B346" s="9" t="s">
        <v>30</v>
      </c>
      <c r="C346" s="10" t="s">
        <v>26</v>
      </c>
      <c r="D346" s="24"/>
      <c r="E346" s="24"/>
      <c r="F346" s="37"/>
      <c r="G346" s="37"/>
      <c r="H346" s="37"/>
      <c r="I346" s="54">
        <v>346</v>
      </c>
      <c r="J346" s="59">
        <f>HLOOKUP($J$1,$L$1:BN346,I346)</f>
        <v>29</v>
      </c>
      <c r="K346" s="59">
        <f>HLOOKUP($K$1,$L$1:BN346,I346)</f>
        <v>28</v>
      </c>
      <c r="L346" s="39"/>
      <c r="M346" s="119">
        <v>27</v>
      </c>
      <c r="N346" s="119">
        <v>27</v>
      </c>
      <c r="O346" s="119">
        <v>27</v>
      </c>
      <c r="P346" s="119">
        <v>28</v>
      </c>
      <c r="Q346" s="119">
        <v>29</v>
      </c>
      <c r="R346" s="119">
        <v>29</v>
      </c>
      <c r="S346" s="119">
        <v>30</v>
      </c>
      <c r="T346" s="119">
        <v>30</v>
      </c>
      <c r="U346" s="119">
        <v>31</v>
      </c>
      <c r="V346" s="119">
        <v>31</v>
      </c>
      <c r="W346" s="148">
        <v>31</v>
      </c>
      <c r="X346" s="148">
        <v>31</v>
      </c>
      <c r="Y346" s="148">
        <v>31</v>
      </c>
      <c r="Z346" s="148">
        <v>31</v>
      </c>
      <c r="AA346" s="148">
        <v>31</v>
      </c>
      <c r="AB346" s="119">
        <v>29</v>
      </c>
      <c r="AC346" s="119">
        <v>28</v>
      </c>
      <c r="AD346" s="119"/>
      <c r="AE346" s="119"/>
      <c r="AF346" s="119"/>
      <c r="AG346" s="119"/>
      <c r="AH346" s="119"/>
      <c r="AI346" s="119"/>
      <c r="AJ346" s="119"/>
      <c r="AK346" s="119"/>
      <c r="AL346" s="119"/>
      <c r="AM346" s="119"/>
      <c r="AN346" s="119"/>
      <c r="AO346" s="119"/>
      <c r="AP346" s="119"/>
      <c r="AQ346" s="119"/>
      <c r="AR346" s="119"/>
      <c r="AS346" s="119"/>
      <c r="AT346" s="119"/>
      <c r="AU346" s="119"/>
      <c r="AV346" s="119"/>
      <c r="AW346" s="119"/>
      <c r="AX346" s="119"/>
      <c r="AY346" s="119"/>
      <c r="AZ346" s="119"/>
      <c r="BA346" s="119"/>
      <c r="BB346" s="119"/>
      <c r="BC346" s="119"/>
      <c r="BD346" s="119"/>
      <c r="BE346" s="119"/>
      <c r="BF346" s="119"/>
      <c r="BG346" s="119"/>
      <c r="BH346" s="119"/>
      <c r="BI346" s="119"/>
      <c r="BJ346" s="119"/>
      <c r="BK346" s="119"/>
      <c r="BL346" s="119"/>
      <c r="BM346" s="119"/>
      <c r="BN346" s="119"/>
      <c r="BP346" s="208">
        <f t="shared" si="54"/>
        <v>27</v>
      </c>
      <c r="BQ346" s="208">
        <f t="shared" si="55"/>
        <v>29.470588235294116</v>
      </c>
      <c r="BR346" s="208">
        <f t="shared" si="56"/>
        <v>31</v>
      </c>
      <c r="BS346" s="207" t="str">
        <f t="shared" si="57"/>
        <v/>
      </c>
    </row>
    <row r="347" spans="1:71" ht="14.25" thickTop="1" thickBot="1" x14ac:dyDescent="0.25">
      <c r="B347" s="9" t="s">
        <v>31</v>
      </c>
      <c r="C347" s="10" t="s">
        <v>26</v>
      </c>
      <c r="D347" s="24"/>
      <c r="E347" s="24"/>
      <c r="F347" s="37"/>
      <c r="G347" s="37"/>
      <c r="H347" s="37"/>
      <c r="I347" s="54">
        <v>347</v>
      </c>
      <c r="J347" s="59">
        <f>HLOOKUP($J$1,$L$1:BN347,I347)</f>
        <v>67</v>
      </c>
      <c r="K347" s="59">
        <f>HLOOKUP($K$1,$L$1:BN347,I347)</f>
        <v>66</v>
      </c>
      <c r="L347" s="39"/>
      <c r="M347" s="119">
        <v>69</v>
      </c>
      <c r="N347" s="119">
        <v>68</v>
      </c>
      <c r="O347" s="119">
        <v>66</v>
      </c>
      <c r="P347" s="119">
        <v>66</v>
      </c>
      <c r="Q347" s="119">
        <v>66</v>
      </c>
      <c r="R347" s="119">
        <v>66</v>
      </c>
      <c r="S347" s="119">
        <v>67</v>
      </c>
      <c r="T347" s="119">
        <v>67</v>
      </c>
      <c r="U347" s="119">
        <v>68.5</v>
      </c>
      <c r="V347" s="119">
        <v>68.5</v>
      </c>
      <c r="W347" s="148">
        <v>67.5</v>
      </c>
      <c r="X347" s="148">
        <v>67.5</v>
      </c>
      <c r="Y347" s="148">
        <v>68.5</v>
      </c>
      <c r="Z347" s="148">
        <v>67.5</v>
      </c>
      <c r="AA347" s="148">
        <v>67.5</v>
      </c>
      <c r="AB347" s="119">
        <v>67</v>
      </c>
      <c r="AC347" s="119">
        <v>66</v>
      </c>
      <c r="AD347" s="119"/>
      <c r="AE347" s="119"/>
      <c r="AF347" s="119"/>
      <c r="AG347" s="119"/>
      <c r="AH347" s="119"/>
      <c r="AI347" s="119"/>
      <c r="AJ347" s="119"/>
      <c r="AK347" s="119"/>
      <c r="AL347" s="119"/>
      <c r="AM347" s="119"/>
      <c r="AN347" s="119"/>
      <c r="AO347" s="119"/>
      <c r="AP347" s="119"/>
      <c r="AQ347" s="119"/>
      <c r="AR347" s="119"/>
      <c r="AS347" s="119"/>
      <c r="AT347" s="119"/>
      <c r="AU347" s="119"/>
      <c r="AV347" s="119"/>
      <c r="AW347" s="119"/>
      <c r="AX347" s="119"/>
      <c r="AY347" s="119"/>
      <c r="AZ347" s="119"/>
      <c r="BA347" s="119"/>
      <c r="BB347" s="119"/>
      <c r="BC347" s="119"/>
      <c r="BD347" s="119"/>
      <c r="BE347" s="119"/>
      <c r="BF347" s="119"/>
      <c r="BG347" s="119"/>
      <c r="BH347" s="119"/>
      <c r="BI347" s="119"/>
      <c r="BJ347" s="119"/>
      <c r="BK347" s="119"/>
      <c r="BL347" s="119"/>
      <c r="BM347" s="119"/>
      <c r="BN347" s="119"/>
      <c r="BP347" s="208">
        <f t="shared" si="54"/>
        <v>66</v>
      </c>
      <c r="BQ347" s="208">
        <f t="shared" si="55"/>
        <v>67.264705882352942</v>
      </c>
      <c r="BR347" s="208">
        <f t="shared" si="56"/>
        <v>69</v>
      </c>
      <c r="BS347" s="207" t="str">
        <f t="shared" si="57"/>
        <v/>
      </c>
    </row>
    <row r="348" spans="1:71" ht="14.25" thickTop="1" thickBot="1" x14ac:dyDescent="0.25">
      <c r="B348" s="9" t="s">
        <v>32</v>
      </c>
      <c r="C348" s="10" t="s">
        <v>28</v>
      </c>
      <c r="D348" s="25"/>
      <c r="E348" s="25"/>
      <c r="F348" s="37"/>
      <c r="G348" s="37"/>
      <c r="H348" s="37"/>
      <c r="I348" s="54">
        <v>348</v>
      </c>
      <c r="J348" s="59">
        <f>HLOOKUP($J$1,$L$1:BN348,I348)</f>
        <v>6.36</v>
      </c>
      <c r="K348" s="59">
        <f>HLOOKUP($K$1,$L$1:BN348,I348)</f>
        <v>4.54</v>
      </c>
      <c r="L348" s="40"/>
      <c r="M348" s="119">
        <v>2.27</v>
      </c>
      <c r="N348" s="119">
        <v>3.86</v>
      </c>
      <c r="O348" s="119">
        <v>3.5</v>
      </c>
      <c r="P348" s="119">
        <v>2.5</v>
      </c>
      <c r="Q348" s="119">
        <v>1.81</v>
      </c>
      <c r="R348" s="119">
        <v>3.5</v>
      </c>
      <c r="S348" s="119">
        <v>1.7</v>
      </c>
      <c r="T348" s="119">
        <v>3.63</v>
      </c>
      <c r="U348" s="119">
        <v>3.63</v>
      </c>
      <c r="V348" s="119">
        <v>3.63</v>
      </c>
      <c r="W348" s="156">
        <v>3.63</v>
      </c>
      <c r="X348" s="156">
        <v>2.95</v>
      </c>
      <c r="Y348" s="156">
        <v>3.63</v>
      </c>
      <c r="Z348" s="156">
        <v>3.63</v>
      </c>
      <c r="AA348" s="156">
        <v>2</v>
      </c>
      <c r="AB348" s="119">
        <v>6.36</v>
      </c>
      <c r="AC348" s="119">
        <v>4.54</v>
      </c>
      <c r="AD348" s="119"/>
      <c r="AE348" s="119"/>
      <c r="AF348" s="119"/>
      <c r="AG348" s="119"/>
      <c r="AH348" s="119"/>
      <c r="AI348" s="119"/>
      <c r="AJ348" s="119"/>
      <c r="AK348" s="119"/>
      <c r="AL348" s="119"/>
      <c r="AM348" s="119"/>
      <c r="AN348" s="119"/>
      <c r="AO348" s="119"/>
      <c r="AP348" s="119"/>
      <c r="AQ348" s="119"/>
      <c r="AR348" s="119"/>
      <c r="AS348" s="119"/>
      <c r="AT348" s="119"/>
      <c r="AU348" s="119"/>
      <c r="AV348" s="119"/>
      <c r="AW348" s="119"/>
      <c r="AX348" s="119"/>
      <c r="AY348" s="119"/>
      <c r="AZ348" s="119"/>
      <c r="BA348" s="119"/>
      <c r="BB348" s="119"/>
      <c r="BC348" s="119"/>
      <c r="BD348" s="119"/>
      <c r="BE348" s="119"/>
      <c r="BF348" s="119"/>
      <c r="BG348" s="119"/>
      <c r="BH348" s="119"/>
      <c r="BI348" s="119"/>
      <c r="BJ348" s="119"/>
      <c r="BK348" s="119"/>
      <c r="BL348" s="119"/>
      <c r="BM348" s="119"/>
      <c r="BN348" s="119"/>
      <c r="BP348" s="208">
        <f t="shared" si="54"/>
        <v>1.7</v>
      </c>
      <c r="BQ348" s="208">
        <f t="shared" si="55"/>
        <v>3.3394117647058827</v>
      </c>
      <c r="BR348" s="208">
        <f t="shared" si="56"/>
        <v>6.36</v>
      </c>
      <c r="BS348" s="207" t="str">
        <f t="shared" si="57"/>
        <v/>
      </c>
    </row>
    <row r="349" spans="1:71" ht="14.25" thickTop="1" thickBot="1" x14ac:dyDescent="0.25">
      <c r="B349" s="20" t="s">
        <v>48</v>
      </c>
      <c r="C349" s="6"/>
      <c r="D349" s="56"/>
      <c r="E349" s="58"/>
      <c r="F349" s="69"/>
      <c r="G349" s="69"/>
      <c r="H349" s="69"/>
      <c r="I349" s="69"/>
      <c r="J349" s="69"/>
      <c r="K349" s="69"/>
      <c r="L349" s="69"/>
      <c r="M349" s="227"/>
      <c r="N349" s="127" t="str">
        <f>IF(SUM(M350:N360)=0,"",IF(AND(M350=N350,M351=N351,M352=N352,M353=N353,M354=N354,M355=N355,M356=N356,M357=N357,M358=N358,M359=N359,M360=N360),"Repetido",""))</f>
        <v/>
      </c>
      <c r="O349" s="127" t="str">
        <f t="shared" ref="O349:BL349" si="64">IF(SUM(N350:O360)=0,"",IF(AND(N350=O350,N351=O351,N352=O352,N353=O353,N354=O354,N355=O355,N356=O356,N357=O357,N358=O358,N359=O359,N360=O360),"Repetido",""))</f>
        <v/>
      </c>
      <c r="P349" s="127" t="str">
        <f t="shared" si="64"/>
        <v>Repetido</v>
      </c>
      <c r="Q349" s="127" t="str">
        <f t="shared" si="64"/>
        <v/>
      </c>
      <c r="R349" s="127" t="str">
        <f t="shared" si="64"/>
        <v>Repetido</v>
      </c>
      <c r="S349" s="127" t="str">
        <f t="shared" si="64"/>
        <v/>
      </c>
      <c r="T349" s="127" t="str">
        <f t="shared" si="64"/>
        <v/>
      </c>
      <c r="U349" s="127" t="str">
        <f t="shared" si="64"/>
        <v/>
      </c>
      <c r="V349" s="127" t="str">
        <f t="shared" si="64"/>
        <v>Repetido</v>
      </c>
      <c r="W349" s="127" t="str">
        <f t="shared" si="64"/>
        <v/>
      </c>
      <c r="X349" s="127" t="str">
        <f t="shared" si="64"/>
        <v/>
      </c>
      <c r="Y349" s="127" t="str">
        <f t="shared" si="64"/>
        <v/>
      </c>
      <c r="Z349" s="127" t="str">
        <f t="shared" si="64"/>
        <v/>
      </c>
      <c r="AA349" s="127" t="str">
        <f t="shared" si="64"/>
        <v>Repetido</v>
      </c>
      <c r="AB349" s="127" t="str">
        <f t="shared" si="64"/>
        <v/>
      </c>
      <c r="AC349" s="127" t="str">
        <f t="shared" si="64"/>
        <v/>
      </c>
      <c r="AD349" s="127" t="str">
        <f t="shared" si="64"/>
        <v/>
      </c>
      <c r="AE349" s="127" t="str">
        <f t="shared" si="64"/>
        <v/>
      </c>
      <c r="AF349" s="127" t="str">
        <f t="shared" si="64"/>
        <v/>
      </c>
      <c r="AG349" s="127" t="str">
        <f t="shared" si="64"/>
        <v/>
      </c>
      <c r="AH349" s="127" t="str">
        <f t="shared" si="64"/>
        <v/>
      </c>
      <c r="AI349" s="127" t="str">
        <f t="shared" si="64"/>
        <v/>
      </c>
      <c r="AJ349" s="127" t="str">
        <f t="shared" si="64"/>
        <v/>
      </c>
      <c r="AK349" s="127" t="str">
        <f t="shared" si="64"/>
        <v/>
      </c>
      <c r="AL349" s="127" t="str">
        <f t="shared" si="64"/>
        <v/>
      </c>
      <c r="AM349" s="127" t="str">
        <f t="shared" si="64"/>
        <v/>
      </c>
      <c r="AN349" s="127" t="str">
        <f t="shared" si="64"/>
        <v/>
      </c>
      <c r="AO349" s="127" t="str">
        <f t="shared" si="64"/>
        <v/>
      </c>
      <c r="AP349" s="127" t="str">
        <f t="shared" si="64"/>
        <v/>
      </c>
      <c r="AQ349" s="127" t="str">
        <f t="shared" si="64"/>
        <v/>
      </c>
      <c r="AR349" s="127" t="str">
        <f t="shared" si="64"/>
        <v/>
      </c>
      <c r="AS349" s="127" t="str">
        <f t="shared" si="64"/>
        <v/>
      </c>
      <c r="AT349" s="127" t="str">
        <f t="shared" si="64"/>
        <v/>
      </c>
      <c r="AU349" s="127" t="str">
        <f t="shared" si="64"/>
        <v/>
      </c>
      <c r="AV349" s="127" t="str">
        <f t="shared" si="64"/>
        <v/>
      </c>
      <c r="AW349" s="127" t="str">
        <f t="shared" si="64"/>
        <v/>
      </c>
      <c r="AX349" s="127" t="str">
        <f t="shared" si="64"/>
        <v/>
      </c>
      <c r="AY349" s="127" t="str">
        <f t="shared" si="64"/>
        <v/>
      </c>
      <c r="AZ349" s="127" t="str">
        <f t="shared" si="64"/>
        <v/>
      </c>
      <c r="BA349" s="127" t="str">
        <f t="shared" si="64"/>
        <v/>
      </c>
      <c r="BB349" s="127" t="str">
        <f t="shared" si="64"/>
        <v/>
      </c>
      <c r="BC349" s="127" t="str">
        <f t="shared" si="64"/>
        <v/>
      </c>
      <c r="BD349" s="127" t="str">
        <f t="shared" si="64"/>
        <v/>
      </c>
      <c r="BE349" s="127" t="str">
        <f t="shared" si="64"/>
        <v/>
      </c>
      <c r="BF349" s="127" t="str">
        <f t="shared" si="64"/>
        <v/>
      </c>
      <c r="BG349" s="127" t="str">
        <f t="shared" si="64"/>
        <v/>
      </c>
      <c r="BH349" s="127" t="str">
        <f t="shared" si="64"/>
        <v/>
      </c>
      <c r="BI349" s="127" t="str">
        <f t="shared" si="64"/>
        <v/>
      </c>
      <c r="BJ349" s="127" t="str">
        <f t="shared" si="64"/>
        <v/>
      </c>
      <c r="BK349" s="127" t="str">
        <f t="shared" si="64"/>
        <v/>
      </c>
      <c r="BL349" s="127" t="str">
        <f t="shared" si="64"/>
        <v/>
      </c>
      <c r="BM349" s="127" t="str">
        <f>IF(SUM(BL350:BM360)=0,"",IF(AND(BL350=BM350,BL351=BM351,BL352=BM352,BL353=BM353,BL354=BM354,BL355=BM355,BL356=BM356,BL357=BM357,BL358=BM358,BL359=BM359,BL360=BM360),"Repetido",""))</f>
        <v/>
      </c>
      <c r="BN349" s="127" t="str">
        <f>IF(SUM(BM350:BN360)=0,"",IF(AND(BM350=BN350,BM351=BN351,BM352=BN352,BM353=BN353,BM354=BN354,BM355=BN355,BM356=BN356,BM357=BN357,BM358=BN358,BM359=BN359,BM360=BN360),"Repetido",""))</f>
        <v/>
      </c>
      <c r="BP349" s="211"/>
      <c r="BQ349" s="211"/>
      <c r="BR349" s="211"/>
      <c r="BS349" s="207"/>
    </row>
    <row r="350" spans="1:71" ht="14.25" thickTop="1" thickBot="1" x14ac:dyDescent="0.25">
      <c r="B350" s="15" t="s">
        <v>34</v>
      </c>
      <c r="C350" s="16" t="s">
        <v>22</v>
      </c>
      <c r="D350" s="26"/>
      <c r="E350" s="26"/>
      <c r="F350" s="71"/>
      <c r="G350" s="71"/>
      <c r="H350" s="71"/>
      <c r="I350" s="54">
        <v>350</v>
      </c>
      <c r="J350" s="59">
        <f>HLOOKUP($J$1,$L$1:BN350,I350)</f>
        <v>143</v>
      </c>
      <c r="K350" s="59">
        <f>HLOOKUP($K$1,$L$1:BN350,I350)</f>
        <v>142</v>
      </c>
      <c r="L350" s="41"/>
      <c r="M350" s="119">
        <v>139</v>
      </c>
      <c r="N350" s="119">
        <v>139</v>
      </c>
      <c r="O350" s="119">
        <v>137</v>
      </c>
      <c r="P350" s="119">
        <v>137</v>
      </c>
      <c r="Q350" s="119">
        <v>136</v>
      </c>
      <c r="R350" s="119">
        <v>136</v>
      </c>
      <c r="S350" s="119">
        <v>138</v>
      </c>
      <c r="T350" s="153">
        <v>139</v>
      </c>
      <c r="U350" s="153">
        <v>140</v>
      </c>
      <c r="V350" s="153">
        <v>140</v>
      </c>
      <c r="W350" s="153">
        <v>141.34</v>
      </c>
      <c r="X350" s="153">
        <v>141</v>
      </c>
      <c r="Y350" s="153">
        <v>142</v>
      </c>
      <c r="Z350" s="153">
        <v>143</v>
      </c>
      <c r="AA350" s="153">
        <v>143</v>
      </c>
      <c r="AB350" s="153">
        <v>143</v>
      </c>
      <c r="AC350" s="119">
        <v>142</v>
      </c>
      <c r="AD350" s="119"/>
      <c r="AE350" s="119"/>
      <c r="AF350" s="119"/>
      <c r="AG350" s="119"/>
      <c r="AH350" s="119"/>
      <c r="AI350" s="153"/>
      <c r="AJ350" s="153"/>
      <c r="AK350" s="119"/>
      <c r="AL350" s="119"/>
      <c r="AM350" s="119"/>
      <c r="AN350" s="119"/>
      <c r="AO350" s="119"/>
      <c r="AP350" s="119"/>
      <c r="AQ350" s="119"/>
      <c r="AR350" s="119"/>
      <c r="AS350" s="119"/>
      <c r="AT350" s="119"/>
      <c r="AU350" s="119"/>
      <c r="AV350" s="119"/>
      <c r="AW350" s="119"/>
      <c r="AX350" s="119"/>
      <c r="AY350" s="119"/>
      <c r="AZ350" s="119"/>
      <c r="BA350" s="119"/>
      <c r="BB350" s="119"/>
      <c r="BC350" s="119"/>
      <c r="BD350" s="119"/>
      <c r="BE350" s="119"/>
      <c r="BF350" s="119"/>
      <c r="BG350" s="119"/>
      <c r="BH350" s="119"/>
      <c r="BI350" s="119"/>
      <c r="BJ350" s="119"/>
      <c r="BK350" s="119"/>
      <c r="BL350" s="119"/>
      <c r="BM350" s="119"/>
      <c r="BN350" s="119"/>
      <c r="BP350" s="208">
        <f t="shared" si="54"/>
        <v>136</v>
      </c>
      <c r="BQ350" s="208">
        <f t="shared" si="55"/>
        <v>139.78470588235294</v>
      </c>
      <c r="BR350" s="208">
        <f t="shared" si="56"/>
        <v>143</v>
      </c>
      <c r="BS350" s="207" t="str">
        <f t="shared" si="57"/>
        <v/>
      </c>
    </row>
    <row r="351" spans="1:71" ht="14.25" thickTop="1" thickBot="1" x14ac:dyDescent="0.25">
      <c r="B351" s="15" t="s">
        <v>35</v>
      </c>
      <c r="C351" s="16" t="s">
        <v>22</v>
      </c>
      <c r="D351" s="27"/>
      <c r="E351" s="27"/>
      <c r="F351" s="71"/>
      <c r="G351" s="71"/>
      <c r="H351" s="71"/>
      <c r="I351" s="54">
        <v>351</v>
      </c>
      <c r="J351" s="59">
        <f>HLOOKUP($J$1,$L$1:BN351,I351)</f>
        <v>135</v>
      </c>
      <c r="K351" s="59">
        <f>HLOOKUP($K$1,$L$1:BN351,I351)</f>
        <v>135</v>
      </c>
      <c r="L351" s="42"/>
      <c r="M351" s="119">
        <v>133</v>
      </c>
      <c r="N351" s="119">
        <v>132</v>
      </c>
      <c r="O351" s="119">
        <v>130</v>
      </c>
      <c r="P351" s="119">
        <v>130</v>
      </c>
      <c r="Q351" s="119">
        <v>131</v>
      </c>
      <c r="R351" s="119">
        <v>131</v>
      </c>
      <c r="S351" s="119">
        <v>132</v>
      </c>
      <c r="T351" s="154">
        <v>133</v>
      </c>
      <c r="U351" s="154">
        <v>134</v>
      </c>
      <c r="V351" s="154">
        <v>134</v>
      </c>
      <c r="W351" s="154">
        <v>134</v>
      </c>
      <c r="X351" s="154">
        <v>134</v>
      </c>
      <c r="Y351" s="154">
        <v>135</v>
      </c>
      <c r="Z351" s="154">
        <v>136</v>
      </c>
      <c r="AA351" s="154">
        <v>136</v>
      </c>
      <c r="AB351" s="154">
        <v>135</v>
      </c>
      <c r="AC351" s="119">
        <v>135</v>
      </c>
      <c r="AD351" s="119"/>
      <c r="AE351" s="119"/>
      <c r="AF351" s="119"/>
      <c r="AG351" s="119"/>
      <c r="AH351" s="119"/>
      <c r="AI351" s="154"/>
      <c r="AJ351" s="154"/>
      <c r="AK351" s="119"/>
      <c r="AL351" s="119"/>
      <c r="AM351" s="119"/>
      <c r="AN351" s="119"/>
      <c r="AO351" s="119"/>
      <c r="AP351" s="119"/>
      <c r="AQ351" s="119"/>
      <c r="AR351" s="119"/>
      <c r="AS351" s="119"/>
      <c r="AT351" s="119"/>
      <c r="AU351" s="119"/>
      <c r="AV351" s="119"/>
      <c r="AW351" s="119"/>
      <c r="AX351" s="119"/>
      <c r="AY351" s="119"/>
      <c r="AZ351" s="119"/>
      <c r="BA351" s="119"/>
      <c r="BB351" s="119"/>
      <c r="BC351" s="119"/>
      <c r="BD351" s="119"/>
      <c r="BE351" s="119"/>
      <c r="BF351" s="119"/>
      <c r="BG351" s="119"/>
      <c r="BH351" s="119"/>
      <c r="BI351" s="119"/>
      <c r="BJ351" s="119"/>
      <c r="BK351" s="119"/>
      <c r="BL351" s="119"/>
      <c r="BM351" s="119"/>
      <c r="BN351" s="119"/>
      <c r="BP351" s="208">
        <f t="shared" si="54"/>
        <v>130</v>
      </c>
      <c r="BQ351" s="208">
        <f t="shared" si="55"/>
        <v>133.23529411764707</v>
      </c>
      <c r="BR351" s="208">
        <f t="shared" si="56"/>
        <v>136</v>
      </c>
      <c r="BS351" s="207" t="str">
        <f t="shared" si="57"/>
        <v/>
      </c>
    </row>
    <row r="352" spans="1:71" ht="14.25" thickTop="1" thickBot="1" x14ac:dyDescent="0.25">
      <c r="B352" s="15" t="s">
        <v>36</v>
      </c>
      <c r="C352" s="16" t="s">
        <v>37</v>
      </c>
      <c r="D352" s="27"/>
      <c r="E352" s="27"/>
      <c r="F352" s="71"/>
      <c r="G352" s="71"/>
      <c r="H352" s="71"/>
      <c r="I352" s="54">
        <v>352</v>
      </c>
      <c r="J352" s="59">
        <f>HLOOKUP($J$1,$L$1:BN352,I352)</f>
        <v>1000</v>
      </c>
      <c r="K352" s="59">
        <f>HLOOKUP($K$1,$L$1:BN352,I352)</f>
        <v>1000</v>
      </c>
      <c r="L352" s="42"/>
      <c r="M352" s="119">
        <v>1000</v>
      </c>
      <c r="N352" s="119">
        <v>1000</v>
      </c>
      <c r="O352" s="119">
        <v>1000</v>
      </c>
      <c r="P352" s="119">
        <v>1000</v>
      </c>
      <c r="Q352" s="119">
        <v>1000</v>
      </c>
      <c r="R352" s="119">
        <v>1000</v>
      </c>
      <c r="S352" s="119">
        <v>1000</v>
      </c>
      <c r="T352" s="154">
        <v>1000</v>
      </c>
      <c r="U352" s="154">
        <v>1000</v>
      </c>
      <c r="V352" s="154">
        <v>1000</v>
      </c>
      <c r="W352" s="154">
        <v>1000</v>
      </c>
      <c r="X352" s="154">
        <v>1000</v>
      </c>
      <c r="Y352" s="154">
        <v>1000</v>
      </c>
      <c r="Z352" s="154">
        <v>1000</v>
      </c>
      <c r="AA352" s="154">
        <v>1000</v>
      </c>
      <c r="AB352" s="154">
        <v>1000</v>
      </c>
      <c r="AC352" s="119">
        <v>1000</v>
      </c>
      <c r="AD352" s="119"/>
      <c r="AE352" s="119"/>
      <c r="AF352" s="119"/>
      <c r="AG352" s="119"/>
      <c r="AH352" s="119"/>
      <c r="AI352" s="154"/>
      <c r="AJ352" s="154"/>
      <c r="AK352" s="119"/>
      <c r="AL352" s="119"/>
      <c r="AM352" s="119"/>
      <c r="AN352" s="119"/>
      <c r="AO352" s="119"/>
      <c r="AP352" s="119"/>
      <c r="AQ352" s="119"/>
      <c r="AR352" s="119"/>
      <c r="AS352" s="119"/>
      <c r="AT352" s="119"/>
      <c r="AU352" s="119"/>
      <c r="AV352" s="119"/>
      <c r="AW352" s="119"/>
      <c r="AX352" s="119"/>
      <c r="AY352" s="119"/>
      <c r="AZ352" s="119"/>
      <c r="BA352" s="119"/>
      <c r="BB352" s="119"/>
      <c r="BC352" s="119"/>
      <c r="BD352" s="119"/>
      <c r="BE352" s="119"/>
      <c r="BF352" s="119"/>
      <c r="BG352" s="119"/>
      <c r="BH352" s="119"/>
      <c r="BI352" s="119"/>
      <c r="BJ352" s="119"/>
      <c r="BK352" s="119"/>
      <c r="BL352" s="119"/>
      <c r="BM352" s="119"/>
      <c r="BN352" s="119"/>
      <c r="BP352" s="208">
        <f t="shared" si="54"/>
        <v>1000</v>
      </c>
      <c r="BQ352" s="208">
        <f t="shared" si="55"/>
        <v>1000</v>
      </c>
      <c r="BR352" s="208">
        <f t="shared" si="56"/>
        <v>1000</v>
      </c>
      <c r="BS352" s="207" t="str">
        <f t="shared" si="57"/>
        <v>Repetidos</v>
      </c>
    </row>
    <row r="353" spans="1:71" ht="14.25" thickTop="1" thickBot="1" x14ac:dyDescent="0.25">
      <c r="B353" s="15" t="s">
        <v>77</v>
      </c>
      <c r="C353" s="16" t="s">
        <v>37</v>
      </c>
      <c r="D353" s="27"/>
      <c r="E353" s="27"/>
      <c r="F353" s="71"/>
      <c r="G353" s="71"/>
      <c r="H353" s="71"/>
      <c r="I353" s="54">
        <v>353</v>
      </c>
      <c r="J353" s="59">
        <f>HLOOKUP($J$1,$L$1:BN353,I353)</f>
        <v>1200</v>
      </c>
      <c r="K353" s="59">
        <f>HLOOKUP($K$1,$L$1:BN353,I353)</f>
        <v>1200</v>
      </c>
      <c r="L353" s="42"/>
      <c r="M353" s="119">
        <v>1200</v>
      </c>
      <c r="N353" s="119">
        <v>1200</v>
      </c>
      <c r="O353" s="119">
        <v>1200</v>
      </c>
      <c r="P353" s="119">
        <v>1200</v>
      </c>
      <c r="Q353" s="119">
        <v>1200</v>
      </c>
      <c r="R353" s="119">
        <v>1200</v>
      </c>
      <c r="S353" s="119">
        <v>1200</v>
      </c>
      <c r="T353" s="154">
        <v>1200</v>
      </c>
      <c r="U353" s="154">
        <v>1200</v>
      </c>
      <c r="V353" s="154">
        <v>1200</v>
      </c>
      <c r="W353" s="154">
        <v>1200</v>
      </c>
      <c r="X353" s="154">
        <v>1200</v>
      </c>
      <c r="Y353" s="154">
        <v>1200</v>
      </c>
      <c r="Z353" s="154">
        <v>1200</v>
      </c>
      <c r="AA353" s="154">
        <v>1200</v>
      </c>
      <c r="AB353" s="154">
        <v>1200</v>
      </c>
      <c r="AC353" s="119">
        <v>1200</v>
      </c>
      <c r="AD353" s="119"/>
      <c r="AE353" s="119"/>
      <c r="AF353" s="119"/>
      <c r="AG353" s="119"/>
      <c r="AH353" s="119"/>
      <c r="AI353" s="154"/>
      <c r="AJ353" s="154"/>
      <c r="AK353" s="119"/>
      <c r="AL353" s="119"/>
      <c r="AM353" s="119"/>
      <c r="AN353" s="119"/>
      <c r="AO353" s="119"/>
      <c r="AP353" s="119"/>
      <c r="AQ353" s="119"/>
      <c r="AR353" s="119"/>
      <c r="AS353" s="119"/>
      <c r="AT353" s="119"/>
      <c r="AU353" s="119"/>
      <c r="AV353" s="119"/>
      <c r="AW353" s="119"/>
      <c r="AX353" s="119"/>
      <c r="AY353" s="119"/>
      <c r="AZ353" s="119"/>
      <c r="BA353" s="119"/>
      <c r="BB353" s="119"/>
      <c r="BC353" s="119"/>
      <c r="BD353" s="119"/>
      <c r="BE353" s="119"/>
      <c r="BF353" s="119"/>
      <c r="BG353" s="119"/>
      <c r="BH353" s="119"/>
      <c r="BI353" s="119"/>
      <c r="BJ353" s="119"/>
      <c r="BK353" s="119"/>
      <c r="BL353" s="119"/>
      <c r="BM353" s="119"/>
      <c r="BN353" s="119"/>
      <c r="BP353" s="208">
        <f t="shared" si="54"/>
        <v>1200</v>
      </c>
      <c r="BQ353" s="208">
        <f t="shared" si="55"/>
        <v>1200</v>
      </c>
      <c r="BR353" s="208">
        <f t="shared" si="56"/>
        <v>1200</v>
      </c>
      <c r="BS353" s="207" t="str">
        <f t="shared" si="57"/>
        <v>Repetidos</v>
      </c>
    </row>
    <row r="354" spans="1:71" ht="14.25" thickTop="1" thickBot="1" x14ac:dyDescent="0.25">
      <c r="B354" s="15" t="s">
        <v>38</v>
      </c>
      <c r="C354" s="16" t="s">
        <v>37</v>
      </c>
      <c r="D354" s="27"/>
      <c r="E354" s="27"/>
      <c r="F354" s="71"/>
      <c r="G354" s="71"/>
      <c r="H354" s="71"/>
      <c r="I354" s="54">
        <v>354</v>
      </c>
      <c r="J354" s="59">
        <f>HLOOKUP($J$1,$L$1:BN354,I354)</f>
        <v>1750</v>
      </c>
      <c r="K354" s="59">
        <f>HLOOKUP($K$1,$L$1:BN354,I354)</f>
        <v>1750</v>
      </c>
      <c r="L354" s="42"/>
      <c r="M354" s="119">
        <v>1750</v>
      </c>
      <c r="N354" s="119">
        <v>1750</v>
      </c>
      <c r="O354" s="119">
        <v>1750</v>
      </c>
      <c r="P354" s="119">
        <v>1750</v>
      </c>
      <c r="Q354" s="119">
        <v>1750</v>
      </c>
      <c r="R354" s="119">
        <v>1750</v>
      </c>
      <c r="S354" s="119">
        <v>1750</v>
      </c>
      <c r="T354" s="154">
        <v>1750</v>
      </c>
      <c r="U354" s="154">
        <v>1750</v>
      </c>
      <c r="V354" s="154">
        <v>1750</v>
      </c>
      <c r="W354" s="154">
        <v>1750</v>
      </c>
      <c r="X354" s="154">
        <v>1750</v>
      </c>
      <c r="Y354" s="154">
        <v>1750</v>
      </c>
      <c r="Z354" s="154">
        <v>1750</v>
      </c>
      <c r="AA354" s="154">
        <v>1750</v>
      </c>
      <c r="AB354" s="154">
        <v>1750</v>
      </c>
      <c r="AC354" s="119">
        <v>1750</v>
      </c>
      <c r="AD354" s="119"/>
      <c r="AE354" s="119"/>
      <c r="AF354" s="119"/>
      <c r="AG354" s="119"/>
      <c r="AH354" s="119"/>
      <c r="AI354" s="154"/>
      <c r="AJ354" s="154"/>
      <c r="AK354" s="119"/>
      <c r="AL354" s="119"/>
      <c r="AM354" s="119"/>
      <c r="AN354" s="119"/>
      <c r="AO354" s="119"/>
      <c r="AP354" s="119"/>
      <c r="AQ354" s="119"/>
      <c r="AR354" s="119"/>
      <c r="AS354" s="119"/>
      <c r="AT354" s="119"/>
      <c r="AU354" s="119"/>
      <c r="AV354" s="119"/>
      <c r="AW354" s="119"/>
      <c r="AX354" s="119"/>
      <c r="AY354" s="119"/>
      <c r="AZ354" s="119"/>
      <c r="BA354" s="119"/>
      <c r="BB354" s="119"/>
      <c r="BC354" s="119"/>
      <c r="BD354" s="119"/>
      <c r="BE354" s="119"/>
      <c r="BF354" s="119"/>
      <c r="BG354" s="119"/>
      <c r="BH354" s="119"/>
      <c r="BI354" s="119"/>
      <c r="BJ354" s="119"/>
      <c r="BK354" s="119"/>
      <c r="BL354" s="119"/>
      <c r="BM354" s="119"/>
      <c r="BN354" s="119"/>
      <c r="BP354" s="208">
        <f t="shared" si="54"/>
        <v>1750</v>
      </c>
      <c r="BQ354" s="208">
        <f t="shared" si="55"/>
        <v>1750</v>
      </c>
      <c r="BR354" s="208">
        <f t="shared" si="56"/>
        <v>1750</v>
      </c>
      <c r="BS354" s="207" t="str">
        <f t="shared" si="57"/>
        <v>Repetidos</v>
      </c>
    </row>
    <row r="355" spans="1:71" ht="14.25" thickTop="1" thickBot="1" x14ac:dyDescent="0.25">
      <c r="B355" s="15" t="s">
        <v>78</v>
      </c>
      <c r="C355" s="16" t="s">
        <v>37</v>
      </c>
      <c r="D355" s="27"/>
      <c r="E355" s="27"/>
      <c r="F355" s="71"/>
      <c r="G355" s="71"/>
      <c r="H355" s="71"/>
      <c r="I355" s="54">
        <v>355</v>
      </c>
      <c r="J355" s="59">
        <f>HLOOKUP($J$1,$L$1:BN355,I355)</f>
        <v>1500</v>
      </c>
      <c r="K355" s="59">
        <f>HLOOKUP($K$1,$L$1:BN355,I355)</f>
        <v>1500</v>
      </c>
      <c r="L355" s="42"/>
      <c r="M355" s="119">
        <v>1500</v>
      </c>
      <c r="N355" s="119">
        <v>1500</v>
      </c>
      <c r="O355" s="119">
        <v>1500</v>
      </c>
      <c r="P355" s="119">
        <v>1500</v>
      </c>
      <c r="Q355" s="119">
        <v>1500</v>
      </c>
      <c r="R355" s="119">
        <v>1500</v>
      </c>
      <c r="S355" s="119">
        <v>1500</v>
      </c>
      <c r="T355" s="154">
        <v>1500</v>
      </c>
      <c r="U355" s="154">
        <v>1500</v>
      </c>
      <c r="V355" s="154">
        <v>1500</v>
      </c>
      <c r="W355" s="154">
        <v>1500</v>
      </c>
      <c r="X355" s="154">
        <v>1500</v>
      </c>
      <c r="Y355" s="154">
        <v>1500</v>
      </c>
      <c r="Z355" s="154">
        <v>1500</v>
      </c>
      <c r="AA355" s="154">
        <v>1500</v>
      </c>
      <c r="AB355" s="154">
        <v>1500</v>
      </c>
      <c r="AC355" s="119">
        <v>1500</v>
      </c>
      <c r="AD355" s="119"/>
      <c r="AE355" s="119"/>
      <c r="AF355" s="119"/>
      <c r="AG355" s="119"/>
      <c r="AH355" s="119"/>
      <c r="AI355" s="154"/>
      <c r="AJ355" s="154"/>
      <c r="AK355" s="119"/>
      <c r="AL355" s="119"/>
      <c r="AM355" s="119"/>
      <c r="AN355" s="119"/>
      <c r="AO355" s="119"/>
      <c r="AP355" s="119"/>
      <c r="AQ355" s="119"/>
      <c r="AR355" s="119"/>
      <c r="AS355" s="119"/>
      <c r="AT355" s="119"/>
      <c r="AU355" s="119"/>
      <c r="AV355" s="119"/>
      <c r="AW355" s="119"/>
      <c r="AX355" s="119"/>
      <c r="AY355" s="119"/>
      <c r="AZ355" s="119"/>
      <c r="BA355" s="119"/>
      <c r="BB355" s="119"/>
      <c r="BC355" s="119"/>
      <c r="BD355" s="119"/>
      <c r="BE355" s="119"/>
      <c r="BF355" s="119"/>
      <c r="BG355" s="119"/>
      <c r="BH355" s="119"/>
      <c r="BI355" s="119"/>
      <c r="BJ355" s="119"/>
      <c r="BK355" s="119"/>
      <c r="BL355" s="119"/>
      <c r="BM355" s="119"/>
      <c r="BN355" s="119"/>
      <c r="BP355" s="208">
        <f t="shared" si="54"/>
        <v>1500</v>
      </c>
      <c r="BQ355" s="208">
        <f t="shared" si="55"/>
        <v>1500</v>
      </c>
      <c r="BR355" s="208">
        <f t="shared" si="56"/>
        <v>1500</v>
      </c>
      <c r="BS355" s="207" t="str">
        <f t="shared" si="57"/>
        <v>Repetidos</v>
      </c>
    </row>
    <row r="356" spans="1:71" ht="14.25" thickTop="1" thickBot="1" x14ac:dyDescent="0.25">
      <c r="B356" s="15" t="s">
        <v>88</v>
      </c>
      <c r="C356" s="16" t="s">
        <v>37</v>
      </c>
      <c r="D356" s="27"/>
      <c r="E356" s="27"/>
      <c r="F356" s="71"/>
      <c r="G356" s="71"/>
      <c r="H356" s="71"/>
      <c r="I356" s="54">
        <v>356</v>
      </c>
      <c r="J356" s="59">
        <f>HLOOKUP($J$1,$L$1:BN356,I356)</f>
        <v>1700</v>
      </c>
      <c r="K356" s="59">
        <f>HLOOKUP($K$1,$L$1:BN356,I356)</f>
        <v>1700</v>
      </c>
      <c r="L356" s="42"/>
      <c r="M356" s="119">
        <v>1700</v>
      </c>
      <c r="N356" s="119">
        <v>1700</v>
      </c>
      <c r="O356" s="119">
        <v>1700</v>
      </c>
      <c r="P356" s="119">
        <v>1700</v>
      </c>
      <c r="Q356" s="119">
        <v>1700</v>
      </c>
      <c r="R356" s="119">
        <v>1700</v>
      </c>
      <c r="S356" s="119">
        <v>1700</v>
      </c>
      <c r="T356" s="154">
        <v>1700</v>
      </c>
      <c r="U356" s="154">
        <v>1700</v>
      </c>
      <c r="V356" s="154">
        <v>1700</v>
      </c>
      <c r="W356" s="154">
        <v>1700</v>
      </c>
      <c r="X356" s="154">
        <v>1700</v>
      </c>
      <c r="Y356" s="154">
        <v>1700</v>
      </c>
      <c r="Z356" s="154">
        <v>1700</v>
      </c>
      <c r="AA356" s="154">
        <v>1700</v>
      </c>
      <c r="AB356" s="154">
        <v>1700</v>
      </c>
      <c r="AC356" s="119">
        <v>1700</v>
      </c>
      <c r="AD356" s="119"/>
      <c r="AE356" s="119"/>
      <c r="AF356" s="119"/>
      <c r="AG356" s="119"/>
      <c r="AH356" s="119"/>
      <c r="AI356" s="154"/>
      <c r="AJ356" s="154"/>
      <c r="AK356" s="119"/>
      <c r="AL356" s="119"/>
      <c r="AM356" s="119"/>
      <c r="AN356" s="119"/>
      <c r="AO356" s="119"/>
      <c r="AP356" s="119"/>
      <c r="AQ356" s="119"/>
      <c r="AR356" s="119"/>
      <c r="AS356" s="119"/>
      <c r="AT356" s="119"/>
      <c r="AU356" s="119"/>
      <c r="AV356" s="119"/>
      <c r="AW356" s="119"/>
      <c r="AX356" s="119"/>
      <c r="AY356" s="119"/>
      <c r="AZ356" s="119"/>
      <c r="BA356" s="119"/>
      <c r="BB356" s="119"/>
      <c r="BC356" s="119"/>
      <c r="BD356" s="119"/>
      <c r="BE356" s="119"/>
      <c r="BF356" s="119"/>
      <c r="BG356" s="119"/>
      <c r="BH356" s="119"/>
      <c r="BI356" s="119"/>
      <c r="BJ356" s="119"/>
      <c r="BK356" s="119"/>
      <c r="BL356" s="119"/>
      <c r="BM356" s="119"/>
      <c r="BN356" s="119"/>
      <c r="BP356" s="208">
        <f t="shared" ref="BP356:BP381" si="65">IF(M356="xxx","xxx",MIN(M356:BN356))</f>
        <v>1700</v>
      </c>
      <c r="BQ356" s="208">
        <f t="shared" ref="BQ356:BQ381" si="66">IF(M356="xxx","xxx",AVERAGE(M356:BN356))</f>
        <v>1700</v>
      </c>
      <c r="BR356" s="208">
        <f t="shared" ref="BR356:BR381" si="67">IF(M356="xxx","xxx",MAX(M356:BN356))</f>
        <v>1700</v>
      </c>
      <c r="BS356" s="207" t="str">
        <f t="shared" ref="BS356:BS381" si="68">IF(BP356="xxx","",IF(AND(BP356=BQ356,BQ356=BR356),"Repetidos",""))</f>
        <v>Repetidos</v>
      </c>
    </row>
    <row r="357" spans="1:71" ht="14.25" thickTop="1" thickBot="1" x14ac:dyDescent="0.25">
      <c r="B357" s="15" t="s">
        <v>89</v>
      </c>
      <c r="C357" s="16" t="s">
        <v>37</v>
      </c>
      <c r="D357" s="27"/>
      <c r="E357" s="27"/>
      <c r="F357" s="71"/>
      <c r="G357" s="71"/>
      <c r="H357" s="71"/>
      <c r="I357" s="54">
        <v>357</v>
      </c>
      <c r="J357" s="59">
        <f>HLOOKUP($J$1,$L$1:BN357,I357)</f>
        <v>2000</v>
      </c>
      <c r="K357" s="59">
        <f>HLOOKUP($K$1,$L$1:BN357,I357)</f>
        <v>2000</v>
      </c>
      <c r="L357" s="42"/>
      <c r="M357" s="119">
        <v>2000</v>
      </c>
      <c r="N357" s="119">
        <v>2000</v>
      </c>
      <c r="O357" s="119">
        <v>2000</v>
      </c>
      <c r="P357" s="119">
        <v>2000</v>
      </c>
      <c r="Q357" s="119">
        <v>2000</v>
      </c>
      <c r="R357" s="119">
        <v>2000</v>
      </c>
      <c r="S357" s="119">
        <v>2000</v>
      </c>
      <c r="T357" s="154">
        <v>2000</v>
      </c>
      <c r="U357" s="154">
        <v>2000</v>
      </c>
      <c r="V357" s="154">
        <v>2000</v>
      </c>
      <c r="W357" s="154">
        <v>2000</v>
      </c>
      <c r="X357" s="154">
        <v>2000</v>
      </c>
      <c r="Y357" s="154">
        <v>2000</v>
      </c>
      <c r="Z357" s="154">
        <v>2000</v>
      </c>
      <c r="AA357" s="154">
        <v>2000</v>
      </c>
      <c r="AB357" s="154">
        <v>2000</v>
      </c>
      <c r="AC357" s="119">
        <v>2000</v>
      </c>
      <c r="AD357" s="119"/>
      <c r="AE357" s="119"/>
      <c r="AF357" s="119"/>
      <c r="AG357" s="119"/>
      <c r="AH357" s="119"/>
      <c r="AI357" s="154"/>
      <c r="AJ357" s="154"/>
      <c r="AK357" s="119"/>
      <c r="AL357" s="119"/>
      <c r="AM357" s="119"/>
      <c r="AN357" s="119"/>
      <c r="AO357" s="119"/>
      <c r="AP357" s="119"/>
      <c r="AQ357" s="119"/>
      <c r="AR357" s="119"/>
      <c r="AS357" s="119"/>
      <c r="AT357" s="119"/>
      <c r="AU357" s="119"/>
      <c r="AV357" s="119"/>
      <c r="AW357" s="119"/>
      <c r="AX357" s="119"/>
      <c r="AY357" s="119"/>
      <c r="AZ357" s="119"/>
      <c r="BA357" s="119"/>
      <c r="BB357" s="119"/>
      <c r="BC357" s="119"/>
      <c r="BD357" s="119"/>
      <c r="BE357" s="119"/>
      <c r="BF357" s="119"/>
      <c r="BG357" s="119"/>
      <c r="BH357" s="119"/>
      <c r="BI357" s="119"/>
      <c r="BJ357" s="119"/>
      <c r="BK357" s="119"/>
      <c r="BL357" s="119"/>
      <c r="BM357" s="119"/>
      <c r="BN357" s="119"/>
      <c r="BP357" s="208">
        <f t="shared" si="65"/>
        <v>2000</v>
      </c>
      <c r="BQ357" s="208">
        <f t="shared" si="66"/>
        <v>2000</v>
      </c>
      <c r="BR357" s="208">
        <f t="shared" si="67"/>
        <v>2000</v>
      </c>
      <c r="BS357" s="207" t="str">
        <f t="shared" si="68"/>
        <v>Repetidos</v>
      </c>
    </row>
    <row r="358" spans="1:71" ht="14.25" thickTop="1" thickBot="1" x14ac:dyDescent="0.25">
      <c r="B358" s="15" t="s">
        <v>39</v>
      </c>
      <c r="C358" s="16" t="s">
        <v>22</v>
      </c>
      <c r="D358" s="27"/>
      <c r="E358" s="27"/>
      <c r="F358" s="71"/>
      <c r="G358" s="71"/>
      <c r="H358" s="71"/>
      <c r="I358" s="54">
        <v>358</v>
      </c>
      <c r="J358" s="59">
        <f>HLOOKUP($J$1,$L$1:BN358,I358)</f>
        <v>82.5</v>
      </c>
      <c r="K358" s="59">
        <f>HLOOKUP($K$1,$L$1:BN358,I358)</f>
        <v>82.5</v>
      </c>
      <c r="L358" s="42"/>
      <c r="M358" s="119">
        <v>80</v>
      </c>
      <c r="N358" s="119">
        <v>80</v>
      </c>
      <c r="O358" s="119">
        <v>80</v>
      </c>
      <c r="P358" s="119">
        <v>80</v>
      </c>
      <c r="Q358" s="119">
        <v>80</v>
      </c>
      <c r="R358" s="119">
        <v>80</v>
      </c>
      <c r="S358" s="119">
        <v>80</v>
      </c>
      <c r="T358" s="148">
        <v>80</v>
      </c>
      <c r="U358" s="148">
        <v>80</v>
      </c>
      <c r="V358" s="148">
        <v>80</v>
      </c>
      <c r="W358" s="148">
        <v>80</v>
      </c>
      <c r="X358" s="148">
        <v>82.5</v>
      </c>
      <c r="Y358" s="148">
        <v>82.5</v>
      </c>
      <c r="Z358" s="148">
        <v>82.5</v>
      </c>
      <c r="AA358" s="148">
        <v>82.5</v>
      </c>
      <c r="AB358" s="148">
        <v>82.5</v>
      </c>
      <c r="AC358" s="119">
        <v>82.5</v>
      </c>
      <c r="AD358" s="119"/>
      <c r="AE358" s="119"/>
      <c r="AF358" s="119"/>
      <c r="AG358" s="119"/>
      <c r="AH358" s="119"/>
      <c r="AI358" s="148"/>
      <c r="AJ358" s="148"/>
      <c r="AK358" s="119"/>
      <c r="AL358" s="119"/>
      <c r="AM358" s="119"/>
      <c r="AN358" s="119"/>
      <c r="AO358" s="119"/>
      <c r="AP358" s="119"/>
      <c r="AQ358" s="119"/>
      <c r="AR358" s="119"/>
      <c r="AS358" s="119"/>
      <c r="AT358" s="119"/>
      <c r="AU358" s="119"/>
      <c r="AV358" s="119"/>
      <c r="AW358" s="119"/>
      <c r="AX358" s="119"/>
      <c r="AY358" s="119"/>
      <c r="AZ358" s="119"/>
      <c r="BA358" s="119"/>
      <c r="BB358" s="119"/>
      <c r="BC358" s="119"/>
      <c r="BD358" s="119"/>
      <c r="BE358" s="119"/>
      <c r="BF358" s="119"/>
      <c r="BG358" s="119"/>
      <c r="BH358" s="119"/>
      <c r="BI358" s="119"/>
      <c r="BJ358" s="119"/>
      <c r="BK358" s="119"/>
      <c r="BL358" s="119"/>
      <c r="BM358" s="119"/>
      <c r="BN358" s="119"/>
      <c r="BP358" s="208">
        <f t="shared" si="65"/>
        <v>80</v>
      </c>
      <c r="BQ358" s="208">
        <f t="shared" si="66"/>
        <v>80.882352941176464</v>
      </c>
      <c r="BR358" s="208">
        <f t="shared" si="67"/>
        <v>82.5</v>
      </c>
      <c r="BS358" s="207" t="str">
        <f t="shared" si="68"/>
        <v/>
      </c>
    </row>
    <row r="359" spans="1:71" ht="14.25" thickTop="1" thickBot="1" x14ac:dyDescent="0.25">
      <c r="B359" s="15" t="s">
        <v>40</v>
      </c>
      <c r="C359" s="16" t="s">
        <v>22</v>
      </c>
      <c r="D359" s="27"/>
      <c r="E359" s="27"/>
      <c r="F359" s="71"/>
      <c r="G359" s="71"/>
      <c r="H359" s="71"/>
      <c r="I359" s="54">
        <v>359</v>
      </c>
      <c r="J359" s="59">
        <f>HLOOKUP($J$1,$L$1:BN359,I359)</f>
        <v>80</v>
      </c>
      <c r="K359" s="59">
        <f>HLOOKUP($K$1,$L$1:BN359,I359)</f>
        <v>80</v>
      </c>
      <c r="L359" s="42"/>
      <c r="M359" s="119">
        <v>75</v>
      </c>
      <c r="N359" s="119">
        <v>75</v>
      </c>
      <c r="O359" s="119">
        <v>75</v>
      </c>
      <c r="P359" s="119">
        <v>75</v>
      </c>
      <c r="Q359" s="119">
        <v>75</v>
      </c>
      <c r="R359" s="119">
        <v>75</v>
      </c>
      <c r="S359" s="119">
        <v>75</v>
      </c>
      <c r="T359" s="148">
        <v>75</v>
      </c>
      <c r="U359" s="148">
        <v>75</v>
      </c>
      <c r="V359" s="148">
        <v>75</v>
      </c>
      <c r="W359" s="148">
        <v>80</v>
      </c>
      <c r="X359" s="148">
        <v>80</v>
      </c>
      <c r="Y359" s="148">
        <v>80</v>
      </c>
      <c r="Z359" s="148">
        <v>80</v>
      </c>
      <c r="AA359" s="148">
        <v>80</v>
      </c>
      <c r="AB359" s="148">
        <v>80</v>
      </c>
      <c r="AC359" s="119">
        <v>80</v>
      </c>
      <c r="AD359" s="119"/>
      <c r="AE359" s="119"/>
      <c r="AF359" s="119"/>
      <c r="AG359" s="119"/>
      <c r="AH359" s="119"/>
      <c r="AI359" s="148"/>
      <c r="AJ359" s="148"/>
      <c r="AK359" s="119"/>
      <c r="AL359" s="119"/>
      <c r="AM359" s="119"/>
      <c r="AN359" s="119"/>
      <c r="AO359" s="119"/>
      <c r="AP359" s="119"/>
      <c r="AQ359" s="119"/>
      <c r="AR359" s="119"/>
      <c r="AS359" s="119"/>
      <c r="AT359" s="119"/>
      <c r="AU359" s="119"/>
      <c r="AV359" s="119"/>
      <c r="AW359" s="119"/>
      <c r="AX359" s="119"/>
      <c r="AY359" s="119"/>
      <c r="AZ359" s="119"/>
      <c r="BA359" s="119"/>
      <c r="BB359" s="119"/>
      <c r="BC359" s="119"/>
      <c r="BD359" s="119"/>
      <c r="BE359" s="119"/>
      <c r="BF359" s="119"/>
      <c r="BG359" s="119"/>
      <c r="BH359" s="119"/>
      <c r="BI359" s="119"/>
      <c r="BJ359" s="119"/>
      <c r="BK359" s="119"/>
      <c r="BL359" s="119"/>
      <c r="BM359" s="119"/>
      <c r="BN359" s="119"/>
      <c r="BP359" s="208">
        <f t="shared" si="65"/>
        <v>75</v>
      </c>
      <c r="BQ359" s="208">
        <f t="shared" si="66"/>
        <v>77.058823529411768</v>
      </c>
      <c r="BR359" s="208">
        <f t="shared" si="67"/>
        <v>80</v>
      </c>
      <c r="BS359" s="207" t="str">
        <f t="shared" si="68"/>
        <v/>
      </c>
    </row>
    <row r="360" spans="1:71" ht="14.25" thickTop="1" thickBot="1" x14ac:dyDescent="0.25">
      <c r="B360" s="15" t="s">
        <v>41</v>
      </c>
      <c r="C360" s="16" t="s">
        <v>42</v>
      </c>
      <c r="D360" s="27"/>
      <c r="E360" s="27"/>
      <c r="F360" s="71"/>
      <c r="G360" s="71"/>
      <c r="H360" s="71"/>
      <c r="I360" s="54">
        <v>360</v>
      </c>
      <c r="J360" s="59">
        <f>HLOOKUP($J$1,$L$1:BN360,I360)</f>
        <v>7</v>
      </c>
      <c r="K360" s="59">
        <f>HLOOKUP($K$1,$L$1:BN360,I360)</f>
        <v>7</v>
      </c>
      <c r="L360" s="42"/>
      <c r="M360" s="119">
        <v>7</v>
      </c>
      <c r="N360" s="119">
        <v>7</v>
      </c>
      <c r="O360" s="119">
        <v>7</v>
      </c>
      <c r="P360" s="119">
        <v>7</v>
      </c>
      <c r="Q360" s="119">
        <v>7</v>
      </c>
      <c r="R360" s="119">
        <v>7</v>
      </c>
      <c r="S360" s="119">
        <v>7</v>
      </c>
      <c r="T360" s="155">
        <v>7</v>
      </c>
      <c r="U360" s="155">
        <v>7</v>
      </c>
      <c r="V360" s="155">
        <v>7</v>
      </c>
      <c r="W360" s="155">
        <v>7</v>
      </c>
      <c r="X360" s="155">
        <v>7</v>
      </c>
      <c r="Y360" s="155">
        <v>7</v>
      </c>
      <c r="Z360" s="155">
        <v>7</v>
      </c>
      <c r="AA360" s="155">
        <v>7</v>
      </c>
      <c r="AB360" s="155">
        <v>7</v>
      </c>
      <c r="AC360" s="119">
        <v>7</v>
      </c>
      <c r="AD360" s="119"/>
      <c r="AE360" s="119"/>
      <c r="AF360" s="119"/>
      <c r="AG360" s="119"/>
      <c r="AH360" s="119"/>
      <c r="AI360" s="155"/>
      <c r="AJ360" s="155"/>
      <c r="AK360" s="119"/>
      <c r="AL360" s="119"/>
      <c r="AM360" s="119"/>
      <c r="AN360" s="119"/>
      <c r="AO360" s="119"/>
      <c r="AP360" s="119"/>
      <c r="AQ360" s="119"/>
      <c r="AR360" s="119"/>
      <c r="AS360" s="119"/>
      <c r="AT360" s="119"/>
      <c r="AU360" s="119"/>
      <c r="AV360" s="119"/>
      <c r="AW360" s="119"/>
      <c r="AX360" s="119"/>
      <c r="AY360" s="119"/>
      <c r="AZ360" s="119"/>
      <c r="BA360" s="119"/>
      <c r="BB360" s="119"/>
      <c r="BC360" s="119"/>
      <c r="BD360" s="119"/>
      <c r="BE360" s="119"/>
      <c r="BF360" s="119"/>
      <c r="BG360" s="119"/>
      <c r="BH360" s="119"/>
      <c r="BI360" s="119"/>
      <c r="BJ360" s="119"/>
      <c r="BK360" s="119"/>
      <c r="BL360" s="119"/>
      <c r="BM360" s="119"/>
      <c r="BN360" s="119"/>
      <c r="BP360" s="208">
        <f t="shared" si="65"/>
        <v>7</v>
      </c>
      <c r="BQ360" s="208">
        <f t="shared" si="66"/>
        <v>7</v>
      </c>
      <c r="BR360" s="208">
        <f t="shared" si="67"/>
        <v>7</v>
      </c>
      <c r="BS360" s="207" t="str">
        <f t="shared" si="68"/>
        <v>Repetidos</v>
      </c>
    </row>
    <row r="361" spans="1:71" ht="14.25" thickTop="1" thickBot="1" x14ac:dyDescent="0.25">
      <c r="A361" s="216" t="s">
        <v>113</v>
      </c>
      <c r="B361" s="20" t="s">
        <v>47</v>
      </c>
      <c r="C361" s="6"/>
      <c r="D361" s="56"/>
      <c r="E361" s="58"/>
      <c r="F361" s="69"/>
      <c r="G361" s="69"/>
      <c r="H361" s="69"/>
      <c r="I361" s="69"/>
      <c r="J361" s="69"/>
      <c r="K361" s="69"/>
      <c r="L361" s="69"/>
      <c r="M361" s="227"/>
      <c r="N361" s="127" t="str">
        <f>IF(SUM(M362:N369)=0,"",IF(AND(M362=N362,M363=N363,M364=N364,M365=N365,M366=N366,M367=N367,M368=N368,M369=N369),"Repetido",""))</f>
        <v/>
      </c>
      <c r="O361" s="127" t="str">
        <f t="shared" ref="O361:BN361" si="69">IF(SUM(N362:O369)=0,"",IF(AND(N362=O362,N363=O363,N364=O364,N365=O365,N366=O366,N367=O367,N368=O368,N369=O369),"Repetido",""))</f>
        <v/>
      </c>
      <c r="P361" s="127" t="str">
        <f t="shared" si="69"/>
        <v/>
      </c>
      <c r="Q361" s="127" t="str">
        <f t="shared" si="69"/>
        <v/>
      </c>
      <c r="R361" s="127" t="str">
        <f t="shared" si="69"/>
        <v/>
      </c>
      <c r="S361" s="127" t="str">
        <f t="shared" si="69"/>
        <v/>
      </c>
      <c r="T361" s="127" t="str">
        <f t="shared" si="69"/>
        <v/>
      </c>
      <c r="U361" s="127" t="str">
        <f t="shared" si="69"/>
        <v/>
      </c>
      <c r="V361" s="127" t="str">
        <f t="shared" si="69"/>
        <v/>
      </c>
      <c r="W361" s="127" t="str">
        <f t="shared" si="69"/>
        <v/>
      </c>
      <c r="X361" s="127" t="str">
        <f t="shared" si="69"/>
        <v/>
      </c>
      <c r="Y361" s="127" t="str">
        <f t="shared" si="69"/>
        <v/>
      </c>
      <c r="Z361" s="127" t="str">
        <f t="shared" si="69"/>
        <v/>
      </c>
      <c r="AA361" s="127" t="str">
        <f t="shared" si="69"/>
        <v/>
      </c>
      <c r="AB361" s="127" t="str">
        <f t="shared" si="69"/>
        <v/>
      </c>
      <c r="AC361" s="127" t="str">
        <f t="shared" si="69"/>
        <v/>
      </c>
      <c r="AD361" s="127" t="str">
        <f t="shared" si="69"/>
        <v/>
      </c>
      <c r="AE361" s="127" t="str">
        <f t="shared" si="69"/>
        <v/>
      </c>
      <c r="AF361" s="127" t="str">
        <f t="shared" si="69"/>
        <v/>
      </c>
      <c r="AG361" s="127" t="str">
        <f t="shared" si="69"/>
        <v/>
      </c>
      <c r="AH361" s="127" t="str">
        <f t="shared" si="69"/>
        <v/>
      </c>
      <c r="AI361" s="127" t="str">
        <f t="shared" si="69"/>
        <v/>
      </c>
      <c r="AJ361" s="127" t="str">
        <f t="shared" si="69"/>
        <v/>
      </c>
      <c r="AK361" s="127" t="str">
        <f t="shared" si="69"/>
        <v/>
      </c>
      <c r="AL361" s="127" t="str">
        <f t="shared" si="69"/>
        <v/>
      </c>
      <c r="AM361" s="127" t="str">
        <f t="shared" si="69"/>
        <v/>
      </c>
      <c r="AN361" s="127" t="str">
        <f t="shared" si="69"/>
        <v/>
      </c>
      <c r="AO361" s="127" t="str">
        <f t="shared" si="69"/>
        <v/>
      </c>
      <c r="AP361" s="127" t="str">
        <f t="shared" si="69"/>
        <v/>
      </c>
      <c r="AQ361" s="127" t="str">
        <f t="shared" si="69"/>
        <v/>
      </c>
      <c r="AR361" s="127" t="str">
        <f t="shared" si="69"/>
        <v/>
      </c>
      <c r="AS361" s="127" t="str">
        <f t="shared" si="69"/>
        <v/>
      </c>
      <c r="AT361" s="127" t="str">
        <f t="shared" si="69"/>
        <v/>
      </c>
      <c r="AU361" s="127" t="str">
        <f t="shared" si="69"/>
        <v/>
      </c>
      <c r="AV361" s="127" t="str">
        <f t="shared" si="69"/>
        <v/>
      </c>
      <c r="AW361" s="127" t="str">
        <f t="shared" si="69"/>
        <v/>
      </c>
      <c r="AX361" s="127" t="str">
        <f t="shared" si="69"/>
        <v/>
      </c>
      <c r="AY361" s="127" t="str">
        <f t="shared" si="69"/>
        <v/>
      </c>
      <c r="AZ361" s="127" t="str">
        <f t="shared" si="69"/>
        <v/>
      </c>
      <c r="BA361" s="127" t="str">
        <f t="shared" si="69"/>
        <v/>
      </c>
      <c r="BB361" s="127" t="str">
        <f t="shared" si="69"/>
        <v/>
      </c>
      <c r="BC361" s="127" t="str">
        <f t="shared" si="69"/>
        <v/>
      </c>
      <c r="BD361" s="127" t="str">
        <f t="shared" si="69"/>
        <v/>
      </c>
      <c r="BE361" s="127" t="str">
        <f t="shared" si="69"/>
        <v/>
      </c>
      <c r="BF361" s="127" t="str">
        <f t="shared" si="69"/>
        <v/>
      </c>
      <c r="BG361" s="127" t="str">
        <f t="shared" si="69"/>
        <v/>
      </c>
      <c r="BH361" s="127" t="str">
        <f t="shared" si="69"/>
        <v/>
      </c>
      <c r="BI361" s="127" t="str">
        <f t="shared" si="69"/>
        <v/>
      </c>
      <c r="BJ361" s="127" t="str">
        <f t="shared" si="69"/>
        <v/>
      </c>
      <c r="BK361" s="127" t="str">
        <f t="shared" si="69"/>
        <v/>
      </c>
      <c r="BL361" s="127" t="str">
        <f t="shared" si="69"/>
        <v/>
      </c>
      <c r="BM361" s="127" t="str">
        <f t="shared" si="69"/>
        <v/>
      </c>
      <c r="BN361" s="127" t="str">
        <f t="shared" si="69"/>
        <v/>
      </c>
      <c r="BP361" s="211"/>
      <c r="BQ361" s="211"/>
      <c r="BR361" s="211"/>
      <c r="BS361" s="207"/>
    </row>
    <row r="362" spans="1:71" s="89" customFormat="1" ht="14.25" thickTop="1" thickBot="1" x14ac:dyDescent="0.25">
      <c r="B362" s="90" t="s">
        <v>21</v>
      </c>
      <c r="C362" s="91" t="s">
        <v>22</v>
      </c>
      <c r="D362" s="92"/>
      <c r="E362" s="92"/>
      <c r="F362" s="93"/>
      <c r="G362" s="93"/>
      <c r="H362" s="93"/>
      <c r="I362" s="54">
        <v>362</v>
      </c>
      <c r="J362" s="59" t="str">
        <f>HLOOKUP($J$1,$L$1:BN362,I362)</f>
        <v>xxx</v>
      </c>
      <c r="K362" s="59" t="str">
        <f>HLOOKUP($K$1,$L$1:BN362,I362)</f>
        <v>xxx</v>
      </c>
      <c r="L362" s="94"/>
      <c r="M362" s="131" t="s">
        <v>71</v>
      </c>
      <c r="N362" s="118" t="s">
        <v>71</v>
      </c>
      <c r="O362" s="118" t="s">
        <v>71</v>
      </c>
      <c r="P362" s="118" t="s">
        <v>71</v>
      </c>
      <c r="Q362" s="118" t="s">
        <v>71</v>
      </c>
      <c r="R362" s="118" t="s">
        <v>71</v>
      </c>
      <c r="S362" s="118" t="s">
        <v>71</v>
      </c>
      <c r="T362" s="118" t="s">
        <v>71</v>
      </c>
      <c r="U362" s="118" t="s">
        <v>71</v>
      </c>
      <c r="V362" s="118" t="s">
        <v>71</v>
      </c>
      <c r="W362" s="118" t="s">
        <v>71</v>
      </c>
      <c r="X362" s="140" t="s">
        <v>71</v>
      </c>
      <c r="Y362" s="118" t="s">
        <v>71</v>
      </c>
      <c r="Z362" s="150" t="s">
        <v>71</v>
      </c>
      <c r="AA362" s="150" t="s">
        <v>71</v>
      </c>
      <c r="AB362" s="118" t="s">
        <v>71</v>
      </c>
      <c r="AC362" s="118" t="s">
        <v>71</v>
      </c>
      <c r="AD362" s="118" t="s">
        <v>71</v>
      </c>
      <c r="AE362" s="118" t="s">
        <v>71</v>
      </c>
      <c r="AF362" s="118" t="s">
        <v>71</v>
      </c>
      <c r="AG362" s="150" t="s">
        <v>71</v>
      </c>
      <c r="AH362" s="150" t="s">
        <v>71</v>
      </c>
      <c r="AI362" s="150" t="s">
        <v>71</v>
      </c>
      <c r="AJ362" s="150" t="s">
        <v>71</v>
      </c>
      <c r="AK362" s="118" t="s">
        <v>71</v>
      </c>
      <c r="AL362" s="118" t="s">
        <v>71</v>
      </c>
      <c r="AM362" s="118" t="s">
        <v>71</v>
      </c>
      <c r="AN362" s="118" t="s">
        <v>71</v>
      </c>
      <c r="AO362" s="118" t="s">
        <v>71</v>
      </c>
      <c r="AP362" s="118" t="s">
        <v>71</v>
      </c>
      <c r="AQ362" s="118" t="s">
        <v>71</v>
      </c>
      <c r="AR362" s="118" t="s">
        <v>71</v>
      </c>
      <c r="AS362" s="118" t="s">
        <v>71</v>
      </c>
      <c r="AT362" s="118" t="s">
        <v>71</v>
      </c>
      <c r="AU362" s="118" t="s">
        <v>71</v>
      </c>
      <c r="AV362" s="118" t="s">
        <v>71</v>
      </c>
      <c r="AW362" s="118" t="s">
        <v>71</v>
      </c>
      <c r="AX362" s="118" t="s">
        <v>71</v>
      </c>
      <c r="AY362" s="118" t="s">
        <v>71</v>
      </c>
      <c r="AZ362" s="118" t="s">
        <v>71</v>
      </c>
      <c r="BA362" s="118" t="s">
        <v>71</v>
      </c>
      <c r="BB362" s="118" t="s">
        <v>71</v>
      </c>
      <c r="BC362" s="118" t="s">
        <v>71</v>
      </c>
      <c r="BD362" s="118" t="s">
        <v>71</v>
      </c>
      <c r="BE362" s="118" t="s">
        <v>71</v>
      </c>
      <c r="BF362" s="118" t="s">
        <v>71</v>
      </c>
      <c r="BG362" s="118" t="s">
        <v>71</v>
      </c>
      <c r="BH362" s="118" t="s">
        <v>71</v>
      </c>
      <c r="BI362" s="118" t="s">
        <v>71</v>
      </c>
      <c r="BJ362" s="118" t="s">
        <v>71</v>
      </c>
      <c r="BK362" s="118" t="s">
        <v>71</v>
      </c>
      <c r="BL362" s="118" t="s">
        <v>71</v>
      </c>
      <c r="BM362" s="118" t="s">
        <v>71</v>
      </c>
      <c r="BN362" s="118" t="s">
        <v>71</v>
      </c>
      <c r="BP362" s="213" t="str">
        <f t="shared" si="65"/>
        <v>xxx</v>
      </c>
      <c r="BQ362" s="213" t="str">
        <f t="shared" si="66"/>
        <v>xxx</v>
      </c>
      <c r="BR362" s="213" t="str">
        <f t="shared" si="67"/>
        <v>xxx</v>
      </c>
      <c r="BS362" s="207" t="str">
        <f t="shared" si="68"/>
        <v/>
      </c>
    </row>
    <row r="363" spans="1:71" s="89" customFormat="1" ht="14.25" thickTop="1" thickBot="1" x14ac:dyDescent="0.25">
      <c r="B363" s="90" t="s">
        <v>23</v>
      </c>
      <c r="C363" s="91" t="s">
        <v>24</v>
      </c>
      <c r="D363" s="95"/>
      <c r="E363" s="95"/>
      <c r="F363" s="96"/>
      <c r="G363" s="96"/>
      <c r="H363" s="96"/>
      <c r="I363" s="54">
        <v>363</v>
      </c>
      <c r="J363" s="59" t="str">
        <f>HLOOKUP($J$1,$L$1:BN363,I363)</f>
        <v>xxx</v>
      </c>
      <c r="K363" s="59" t="str">
        <f>HLOOKUP($K$1,$L$1:BN363,I363)</f>
        <v>xxx</v>
      </c>
      <c r="L363" s="97"/>
      <c r="M363" s="131" t="s">
        <v>71</v>
      </c>
      <c r="N363" s="118" t="s">
        <v>71</v>
      </c>
      <c r="O363" s="118" t="s">
        <v>71</v>
      </c>
      <c r="P363" s="118" t="s">
        <v>71</v>
      </c>
      <c r="Q363" s="118" t="s">
        <v>71</v>
      </c>
      <c r="R363" s="118" t="s">
        <v>71</v>
      </c>
      <c r="S363" s="118" t="s">
        <v>71</v>
      </c>
      <c r="T363" s="118" t="s">
        <v>71</v>
      </c>
      <c r="U363" s="118" t="s">
        <v>71</v>
      </c>
      <c r="V363" s="118" t="s">
        <v>71</v>
      </c>
      <c r="W363" s="118" t="s">
        <v>71</v>
      </c>
      <c r="X363" s="140" t="s">
        <v>71</v>
      </c>
      <c r="Y363" s="118" t="s">
        <v>71</v>
      </c>
      <c r="Z363" s="151" t="s">
        <v>71</v>
      </c>
      <c r="AA363" s="151" t="s">
        <v>71</v>
      </c>
      <c r="AB363" s="118" t="s">
        <v>71</v>
      </c>
      <c r="AC363" s="118" t="s">
        <v>71</v>
      </c>
      <c r="AD363" s="118" t="s">
        <v>71</v>
      </c>
      <c r="AE363" s="118" t="s">
        <v>71</v>
      </c>
      <c r="AF363" s="118" t="s">
        <v>71</v>
      </c>
      <c r="AG363" s="151" t="s">
        <v>71</v>
      </c>
      <c r="AH363" s="151" t="s">
        <v>71</v>
      </c>
      <c r="AI363" s="151" t="s">
        <v>71</v>
      </c>
      <c r="AJ363" s="151" t="s">
        <v>71</v>
      </c>
      <c r="AK363" s="118" t="s">
        <v>71</v>
      </c>
      <c r="AL363" s="118" t="s">
        <v>71</v>
      </c>
      <c r="AM363" s="118" t="s">
        <v>71</v>
      </c>
      <c r="AN363" s="118" t="s">
        <v>71</v>
      </c>
      <c r="AO363" s="118" t="s">
        <v>71</v>
      </c>
      <c r="AP363" s="118" t="s">
        <v>71</v>
      </c>
      <c r="AQ363" s="118" t="s">
        <v>71</v>
      </c>
      <c r="AR363" s="118" t="s">
        <v>71</v>
      </c>
      <c r="AS363" s="118" t="s">
        <v>71</v>
      </c>
      <c r="AT363" s="118" t="s">
        <v>71</v>
      </c>
      <c r="AU363" s="118" t="s">
        <v>71</v>
      </c>
      <c r="AV363" s="118" t="s">
        <v>71</v>
      </c>
      <c r="AW363" s="118" t="s">
        <v>71</v>
      </c>
      <c r="AX363" s="118" t="s">
        <v>71</v>
      </c>
      <c r="AY363" s="118" t="s">
        <v>71</v>
      </c>
      <c r="AZ363" s="118" t="s">
        <v>71</v>
      </c>
      <c r="BA363" s="118" t="s">
        <v>71</v>
      </c>
      <c r="BB363" s="118" t="s">
        <v>71</v>
      </c>
      <c r="BC363" s="118" t="s">
        <v>71</v>
      </c>
      <c r="BD363" s="118" t="s">
        <v>71</v>
      </c>
      <c r="BE363" s="118" t="s">
        <v>71</v>
      </c>
      <c r="BF363" s="118" t="s">
        <v>71</v>
      </c>
      <c r="BG363" s="118" t="s">
        <v>71</v>
      </c>
      <c r="BH363" s="118" t="s">
        <v>71</v>
      </c>
      <c r="BI363" s="118" t="s">
        <v>71</v>
      </c>
      <c r="BJ363" s="118" t="s">
        <v>71</v>
      </c>
      <c r="BK363" s="118" t="s">
        <v>71</v>
      </c>
      <c r="BL363" s="118" t="s">
        <v>71</v>
      </c>
      <c r="BM363" s="118" t="s">
        <v>71</v>
      </c>
      <c r="BN363" s="118" t="s">
        <v>71</v>
      </c>
      <c r="BP363" s="213" t="str">
        <f t="shared" si="65"/>
        <v>xxx</v>
      </c>
      <c r="BQ363" s="213" t="str">
        <f t="shared" si="66"/>
        <v>xxx</v>
      </c>
      <c r="BR363" s="213" t="str">
        <f t="shared" si="67"/>
        <v>xxx</v>
      </c>
      <c r="BS363" s="207" t="str">
        <f t="shared" si="68"/>
        <v/>
      </c>
    </row>
    <row r="364" spans="1:71" s="89" customFormat="1" ht="14.25" thickTop="1" thickBot="1" x14ac:dyDescent="0.25">
      <c r="B364" s="90" t="s">
        <v>25</v>
      </c>
      <c r="C364" s="91" t="s">
        <v>26</v>
      </c>
      <c r="D364" s="95"/>
      <c r="E364" s="95"/>
      <c r="F364" s="96"/>
      <c r="G364" s="96"/>
      <c r="H364" s="96"/>
      <c r="I364" s="54">
        <v>364</v>
      </c>
      <c r="J364" s="59" t="str">
        <f>HLOOKUP($J$1,$L$1:BN364,I364)</f>
        <v>xxx</v>
      </c>
      <c r="K364" s="59" t="str">
        <f>HLOOKUP($K$1,$L$1:BN364,I364)</f>
        <v>xxx</v>
      </c>
      <c r="L364" s="97"/>
      <c r="M364" s="131" t="s">
        <v>71</v>
      </c>
      <c r="N364" s="118" t="s">
        <v>71</v>
      </c>
      <c r="O364" s="118" t="s">
        <v>71</v>
      </c>
      <c r="P364" s="118" t="s">
        <v>71</v>
      </c>
      <c r="Q364" s="118" t="s">
        <v>71</v>
      </c>
      <c r="R364" s="118" t="s">
        <v>71</v>
      </c>
      <c r="S364" s="118" t="s">
        <v>71</v>
      </c>
      <c r="T364" s="118" t="s">
        <v>71</v>
      </c>
      <c r="U364" s="118" t="s">
        <v>71</v>
      </c>
      <c r="V364" s="118" t="s">
        <v>71</v>
      </c>
      <c r="W364" s="118" t="s">
        <v>71</v>
      </c>
      <c r="X364" s="140" t="s">
        <v>71</v>
      </c>
      <c r="Y364" s="118" t="s">
        <v>71</v>
      </c>
      <c r="Z364" s="151" t="s">
        <v>71</v>
      </c>
      <c r="AA364" s="151" t="s">
        <v>71</v>
      </c>
      <c r="AB364" s="118" t="s">
        <v>71</v>
      </c>
      <c r="AC364" s="118" t="s">
        <v>71</v>
      </c>
      <c r="AD364" s="118" t="s">
        <v>71</v>
      </c>
      <c r="AE364" s="118" t="s">
        <v>71</v>
      </c>
      <c r="AF364" s="118" t="s">
        <v>71</v>
      </c>
      <c r="AG364" s="151" t="s">
        <v>71</v>
      </c>
      <c r="AH364" s="151" t="s">
        <v>71</v>
      </c>
      <c r="AI364" s="151" t="s">
        <v>71</v>
      </c>
      <c r="AJ364" s="151" t="s">
        <v>71</v>
      </c>
      <c r="AK364" s="118" t="s">
        <v>71</v>
      </c>
      <c r="AL364" s="118" t="s">
        <v>71</v>
      </c>
      <c r="AM364" s="118" t="s">
        <v>71</v>
      </c>
      <c r="AN364" s="118" t="s">
        <v>71</v>
      </c>
      <c r="AO364" s="118" t="s">
        <v>71</v>
      </c>
      <c r="AP364" s="118" t="s">
        <v>71</v>
      </c>
      <c r="AQ364" s="118" t="s">
        <v>71</v>
      </c>
      <c r="AR364" s="118" t="s">
        <v>71</v>
      </c>
      <c r="AS364" s="118" t="s">
        <v>71</v>
      </c>
      <c r="AT364" s="118" t="s">
        <v>71</v>
      </c>
      <c r="AU364" s="118" t="s">
        <v>71</v>
      </c>
      <c r="AV364" s="118" t="s">
        <v>71</v>
      </c>
      <c r="AW364" s="118" t="s">
        <v>71</v>
      </c>
      <c r="AX364" s="118" t="s">
        <v>71</v>
      </c>
      <c r="AY364" s="118" t="s">
        <v>71</v>
      </c>
      <c r="AZ364" s="118" t="s">
        <v>71</v>
      </c>
      <c r="BA364" s="118" t="s">
        <v>71</v>
      </c>
      <c r="BB364" s="118" t="s">
        <v>71</v>
      </c>
      <c r="BC364" s="118" t="s">
        <v>71</v>
      </c>
      <c r="BD364" s="118" t="s">
        <v>71</v>
      </c>
      <c r="BE364" s="118" t="s">
        <v>71</v>
      </c>
      <c r="BF364" s="118" t="s">
        <v>71</v>
      </c>
      <c r="BG364" s="118" t="s">
        <v>71</v>
      </c>
      <c r="BH364" s="118" t="s">
        <v>71</v>
      </c>
      <c r="BI364" s="118" t="s">
        <v>71</v>
      </c>
      <c r="BJ364" s="118" t="s">
        <v>71</v>
      </c>
      <c r="BK364" s="118" t="s">
        <v>71</v>
      </c>
      <c r="BL364" s="118" t="s">
        <v>71</v>
      </c>
      <c r="BM364" s="118" t="s">
        <v>71</v>
      </c>
      <c r="BN364" s="118" t="s">
        <v>71</v>
      </c>
      <c r="BP364" s="213" t="str">
        <f t="shared" si="65"/>
        <v>xxx</v>
      </c>
      <c r="BQ364" s="213" t="str">
        <f t="shared" si="66"/>
        <v>xxx</v>
      </c>
      <c r="BR364" s="213" t="str">
        <f t="shared" si="67"/>
        <v>xxx</v>
      </c>
      <c r="BS364" s="207" t="str">
        <f t="shared" si="68"/>
        <v/>
      </c>
    </row>
    <row r="365" spans="1:71" s="89" customFormat="1" ht="14.25" thickTop="1" thickBot="1" x14ac:dyDescent="0.25">
      <c r="B365" s="90" t="s">
        <v>27</v>
      </c>
      <c r="C365" s="91" t="s">
        <v>28</v>
      </c>
      <c r="D365" s="95"/>
      <c r="E365" s="95"/>
      <c r="F365" s="96"/>
      <c r="G365" s="96"/>
      <c r="H365" s="96"/>
      <c r="I365" s="54">
        <v>365</v>
      </c>
      <c r="J365" s="59" t="str">
        <f>HLOOKUP($J$1,$L$1:BN365,I365)</f>
        <v>xxx</v>
      </c>
      <c r="K365" s="59" t="str">
        <f>HLOOKUP($K$1,$L$1:BN365,I365)</f>
        <v>xxx</v>
      </c>
      <c r="L365" s="97"/>
      <c r="M365" s="131" t="s">
        <v>71</v>
      </c>
      <c r="N365" s="118" t="s">
        <v>71</v>
      </c>
      <c r="O365" s="118" t="s">
        <v>71</v>
      </c>
      <c r="P365" s="118" t="s">
        <v>71</v>
      </c>
      <c r="Q365" s="118" t="s">
        <v>71</v>
      </c>
      <c r="R365" s="118" t="s">
        <v>71</v>
      </c>
      <c r="S365" s="118" t="s">
        <v>71</v>
      </c>
      <c r="T365" s="118" t="s">
        <v>71</v>
      </c>
      <c r="U365" s="118" t="s">
        <v>71</v>
      </c>
      <c r="V365" s="118" t="s">
        <v>71</v>
      </c>
      <c r="W365" s="118" t="s">
        <v>71</v>
      </c>
      <c r="X365" s="140" t="s">
        <v>71</v>
      </c>
      <c r="Y365" s="118" t="s">
        <v>71</v>
      </c>
      <c r="Z365" s="151" t="s">
        <v>71</v>
      </c>
      <c r="AA365" s="151" t="s">
        <v>71</v>
      </c>
      <c r="AB365" s="118" t="s">
        <v>71</v>
      </c>
      <c r="AC365" s="118" t="s">
        <v>71</v>
      </c>
      <c r="AD365" s="118" t="s">
        <v>71</v>
      </c>
      <c r="AE365" s="118" t="s">
        <v>71</v>
      </c>
      <c r="AF365" s="118" t="s">
        <v>71</v>
      </c>
      <c r="AG365" s="151" t="s">
        <v>71</v>
      </c>
      <c r="AH365" s="151" t="s">
        <v>71</v>
      </c>
      <c r="AI365" s="151" t="s">
        <v>71</v>
      </c>
      <c r="AJ365" s="151" t="s">
        <v>71</v>
      </c>
      <c r="AK365" s="118" t="s">
        <v>71</v>
      </c>
      <c r="AL365" s="118" t="s">
        <v>71</v>
      </c>
      <c r="AM365" s="118" t="s">
        <v>71</v>
      </c>
      <c r="AN365" s="118" t="s">
        <v>71</v>
      </c>
      <c r="AO365" s="118" t="s">
        <v>71</v>
      </c>
      <c r="AP365" s="118" t="s">
        <v>71</v>
      </c>
      <c r="AQ365" s="118" t="s">
        <v>71</v>
      </c>
      <c r="AR365" s="118" t="s">
        <v>71</v>
      </c>
      <c r="AS365" s="118" t="s">
        <v>71</v>
      </c>
      <c r="AT365" s="118" t="s">
        <v>71</v>
      </c>
      <c r="AU365" s="118" t="s">
        <v>71</v>
      </c>
      <c r="AV365" s="118" t="s">
        <v>71</v>
      </c>
      <c r="AW365" s="118" t="s">
        <v>71</v>
      </c>
      <c r="AX365" s="118" t="s">
        <v>71</v>
      </c>
      <c r="AY365" s="118" t="s">
        <v>71</v>
      </c>
      <c r="AZ365" s="118" t="s">
        <v>71</v>
      </c>
      <c r="BA365" s="118" t="s">
        <v>71</v>
      </c>
      <c r="BB365" s="118" t="s">
        <v>71</v>
      </c>
      <c r="BC365" s="118" t="s">
        <v>71</v>
      </c>
      <c r="BD365" s="118" t="s">
        <v>71</v>
      </c>
      <c r="BE365" s="118" t="s">
        <v>71</v>
      </c>
      <c r="BF365" s="118" t="s">
        <v>71</v>
      </c>
      <c r="BG365" s="118" t="s">
        <v>71</v>
      </c>
      <c r="BH365" s="118" t="s">
        <v>71</v>
      </c>
      <c r="BI365" s="118" t="s">
        <v>71</v>
      </c>
      <c r="BJ365" s="118" t="s">
        <v>71</v>
      </c>
      <c r="BK365" s="118" t="s">
        <v>71</v>
      </c>
      <c r="BL365" s="118" t="s">
        <v>71</v>
      </c>
      <c r="BM365" s="118" t="s">
        <v>71</v>
      </c>
      <c r="BN365" s="118" t="s">
        <v>71</v>
      </c>
      <c r="BP365" s="213" t="str">
        <f t="shared" si="65"/>
        <v>xxx</v>
      </c>
      <c r="BQ365" s="213" t="str">
        <f t="shared" si="66"/>
        <v>xxx</v>
      </c>
      <c r="BR365" s="213" t="str">
        <f t="shared" si="67"/>
        <v>xxx</v>
      </c>
      <c r="BS365" s="207" t="str">
        <f t="shared" si="68"/>
        <v/>
      </c>
    </row>
    <row r="366" spans="1:71" s="89" customFormat="1" ht="14.25" thickTop="1" thickBot="1" x14ac:dyDescent="0.25">
      <c r="B366" s="90" t="s">
        <v>87</v>
      </c>
      <c r="C366" s="91" t="s">
        <v>26</v>
      </c>
      <c r="D366" s="95"/>
      <c r="E366" s="95"/>
      <c r="F366" s="96"/>
      <c r="G366" s="96"/>
      <c r="H366" s="96"/>
      <c r="I366" s="54">
        <v>366</v>
      </c>
      <c r="J366" s="59" t="str">
        <f>HLOOKUP($J$1,$L$1:BN366,I366)</f>
        <v>xxx</v>
      </c>
      <c r="K366" s="59" t="str">
        <f>HLOOKUP($K$1,$L$1:BN366,I366)</f>
        <v>xxx</v>
      </c>
      <c r="L366" s="97"/>
      <c r="M366" s="131" t="s">
        <v>71</v>
      </c>
      <c r="N366" s="118" t="s">
        <v>71</v>
      </c>
      <c r="O366" s="118" t="s">
        <v>71</v>
      </c>
      <c r="P366" s="118" t="s">
        <v>71</v>
      </c>
      <c r="Q366" s="118" t="s">
        <v>71</v>
      </c>
      <c r="R366" s="118" t="s">
        <v>71</v>
      </c>
      <c r="S366" s="118" t="s">
        <v>71</v>
      </c>
      <c r="T366" s="118" t="s">
        <v>71</v>
      </c>
      <c r="U366" s="118" t="s">
        <v>71</v>
      </c>
      <c r="V366" s="118" t="s">
        <v>71</v>
      </c>
      <c r="W366" s="118" t="s">
        <v>71</v>
      </c>
      <c r="X366" s="140" t="s">
        <v>71</v>
      </c>
      <c r="Y366" s="118" t="s">
        <v>71</v>
      </c>
      <c r="Z366" s="151" t="s">
        <v>71</v>
      </c>
      <c r="AA366" s="151" t="s">
        <v>71</v>
      </c>
      <c r="AB366" s="118" t="s">
        <v>71</v>
      </c>
      <c r="AC366" s="118" t="s">
        <v>71</v>
      </c>
      <c r="AD366" s="118" t="s">
        <v>71</v>
      </c>
      <c r="AE366" s="118" t="s">
        <v>71</v>
      </c>
      <c r="AF366" s="118" t="s">
        <v>71</v>
      </c>
      <c r="AG366" s="151" t="s">
        <v>71</v>
      </c>
      <c r="AH366" s="151" t="s">
        <v>71</v>
      </c>
      <c r="AI366" s="151" t="s">
        <v>71</v>
      </c>
      <c r="AJ366" s="151" t="s">
        <v>71</v>
      </c>
      <c r="AK366" s="118" t="s">
        <v>71</v>
      </c>
      <c r="AL366" s="118" t="s">
        <v>71</v>
      </c>
      <c r="AM366" s="118" t="s">
        <v>71</v>
      </c>
      <c r="AN366" s="118" t="s">
        <v>71</v>
      </c>
      <c r="AO366" s="118" t="s">
        <v>71</v>
      </c>
      <c r="AP366" s="118" t="s">
        <v>71</v>
      </c>
      <c r="AQ366" s="118" t="s">
        <v>71</v>
      </c>
      <c r="AR366" s="118" t="s">
        <v>71</v>
      </c>
      <c r="AS366" s="118" t="s">
        <v>71</v>
      </c>
      <c r="AT366" s="118" t="s">
        <v>71</v>
      </c>
      <c r="AU366" s="118" t="s">
        <v>71</v>
      </c>
      <c r="AV366" s="118" t="s">
        <v>71</v>
      </c>
      <c r="AW366" s="118" t="s">
        <v>71</v>
      </c>
      <c r="AX366" s="118" t="s">
        <v>71</v>
      </c>
      <c r="AY366" s="118" t="s">
        <v>71</v>
      </c>
      <c r="AZ366" s="118" t="s">
        <v>71</v>
      </c>
      <c r="BA366" s="118" t="s">
        <v>71</v>
      </c>
      <c r="BB366" s="118" t="s">
        <v>71</v>
      </c>
      <c r="BC366" s="118" t="s">
        <v>71</v>
      </c>
      <c r="BD366" s="118" t="s">
        <v>71</v>
      </c>
      <c r="BE366" s="118" t="s">
        <v>71</v>
      </c>
      <c r="BF366" s="118" t="s">
        <v>71</v>
      </c>
      <c r="BG366" s="118" t="s">
        <v>71</v>
      </c>
      <c r="BH366" s="118" t="s">
        <v>71</v>
      </c>
      <c r="BI366" s="118" t="s">
        <v>71</v>
      </c>
      <c r="BJ366" s="118" t="s">
        <v>71</v>
      </c>
      <c r="BK366" s="118" t="s">
        <v>71</v>
      </c>
      <c r="BL366" s="118" t="s">
        <v>71</v>
      </c>
      <c r="BM366" s="118" t="s">
        <v>71</v>
      </c>
      <c r="BN366" s="118" t="s">
        <v>71</v>
      </c>
      <c r="BP366" s="213" t="str">
        <f t="shared" si="65"/>
        <v>xxx</v>
      </c>
      <c r="BQ366" s="213" t="str">
        <f t="shared" si="66"/>
        <v>xxx</v>
      </c>
      <c r="BR366" s="213" t="str">
        <f t="shared" si="67"/>
        <v>xxx</v>
      </c>
      <c r="BS366" s="207" t="str">
        <f t="shared" si="68"/>
        <v/>
      </c>
    </row>
    <row r="367" spans="1:71" ht="14.25" thickTop="1" thickBot="1" x14ac:dyDescent="0.25">
      <c r="B367" s="9" t="s">
        <v>30</v>
      </c>
      <c r="C367" s="10" t="s">
        <v>26</v>
      </c>
      <c r="D367" s="24"/>
      <c r="E367" s="24"/>
      <c r="F367" s="37"/>
      <c r="G367" s="37"/>
      <c r="H367" s="37"/>
      <c r="I367" s="54">
        <v>367</v>
      </c>
      <c r="J367" s="59" t="str">
        <f>HLOOKUP($J$1,$L$1:BN367,I367)</f>
        <v>xxx</v>
      </c>
      <c r="K367" s="59" t="str">
        <f>HLOOKUP($K$1,$L$1:BN367,I367)</f>
        <v>xxx</v>
      </c>
      <c r="L367" s="39"/>
      <c r="M367" s="131" t="s">
        <v>71</v>
      </c>
      <c r="N367" s="118" t="s">
        <v>71</v>
      </c>
      <c r="O367" s="118" t="s">
        <v>71</v>
      </c>
      <c r="P367" s="118" t="s">
        <v>71</v>
      </c>
      <c r="Q367" s="118" t="s">
        <v>71</v>
      </c>
      <c r="R367" s="118" t="s">
        <v>71</v>
      </c>
      <c r="S367" s="118" t="s">
        <v>71</v>
      </c>
      <c r="T367" s="118" t="s">
        <v>71</v>
      </c>
      <c r="U367" s="118" t="s">
        <v>71</v>
      </c>
      <c r="V367" s="118" t="s">
        <v>71</v>
      </c>
      <c r="W367" s="118" t="s">
        <v>71</v>
      </c>
      <c r="X367" s="140" t="s">
        <v>71</v>
      </c>
      <c r="Y367" s="118" t="s">
        <v>71</v>
      </c>
      <c r="Z367" s="151" t="s">
        <v>71</v>
      </c>
      <c r="AA367" s="151" t="s">
        <v>71</v>
      </c>
      <c r="AB367" s="118" t="s">
        <v>71</v>
      </c>
      <c r="AC367" s="118" t="s">
        <v>71</v>
      </c>
      <c r="AD367" s="118" t="s">
        <v>71</v>
      </c>
      <c r="AE367" s="118" t="s">
        <v>71</v>
      </c>
      <c r="AF367" s="118" t="s">
        <v>71</v>
      </c>
      <c r="AG367" s="151" t="s">
        <v>71</v>
      </c>
      <c r="AH367" s="151" t="s">
        <v>71</v>
      </c>
      <c r="AI367" s="151" t="s">
        <v>71</v>
      </c>
      <c r="AJ367" s="151" t="s">
        <v>71</v>
      </c>
      <c r="AK367" s="118" t="s">
        <v>71</v>
      </c>
      <c r="AL367" s="118" t="s">
        <v>71</v>
      </c>
      <c r="AM367" s="118" t="s">
        <v>71</v>
      </c>
      <c r="AN367" s="118" t="s">
        <v>71</v>
      </c>
      <c r="AO367" s="118" t="s">
        <v>71</v>
      </c>
      <c r="AP367" s="118" t="s">
        <v>71</v>
      </c>
      <c r="AQ367" s="118" t="s">
        <v>71</v>
      </c>
      <c r="AR367" s="118" t="s">
        <v>71</v>
      </c>
      <c r="AS367" s="118" t="s">
        <v>71</v>
      </c>
      <c r="AT367" s="118" t="s">
        <v>71</v>
      </c>
      <c r="AU367" s="118" t="s">
        <v>71</v>
      </c>
      <c r="AV367" s="118" t="s">
        <v>71</v>
      </c>
      <c r="AW367" s="118" t="s">
        <v>71</v>
      </c>
      <c r="AX367" s="118" t="s">
        <v>71</v>
      </c>
      <c r="AY367" s="118" t="s">
        <v>71</v>
      </c>
      <c r="AZ367" s="118" t="s">
        <v>71</v>
      </c>
      <c r="BA367" s="118" t="s">
        <v>71</v>
      </c>
      <c r="BB367" s="118" t="s">
        <v>71</v>
      </c>
      <c r="BC367" s="118" t="s">
        <v>71</v>
      </c>
      <c r="BD367" s="118" t="s">
        <v>71</v>
      </c>
      <c r="BE367" s="118" t="s">
        <v>71</v>
      </c>
      <c r="BF367" s="118" t="s">
        <v>71</v>
      </c>
      <c r="BG367" s="118" t="s">
        <v>71</v>
      </c>
      <c r="BH367" s="118" t="s">
        <v>71</v>
      </c>
      <c r="BI367" s="118" t="s">
        <v>71</v>
      </c>
      <c r="BJ367" s="118" t="s">
        <v>71</v>
      </c>
      <c r="BK367" s="118" t="s">
        <v>71</v>
      </c>
      <c r="BL367" s="118" t="s">
        <v>71</v>
      </c>
      <c r="BM367" s="118" t="s">
        <v>71</v>
      </c>
      <c r="BN367" s="118" t="s">
        <v>71</v>
      </c>
      <c r="BP367" s="213" t="str">
        <f t="shared" si="65"/>
        <v>xxx</v>
      </c>
      <c r="BQ367" s="213" t="str">
        <f t="shared" si="66"/>
        <v>xxx</v>
      </c>
      <c r="BR367" s="213" t="str">
        <f t="shared" si="67"/>
        <v>xxx</v>
      </c>
      <c r="BS367" s="207" t="str">
        <f t="shared" si="68"/>
        <v/>
      </c>
    </row>
    <row r="368" spans="1:71" s="89" customFormat="1" ht="14.25" thickTop="1" thickBot="1" x14ac:dyDescent="0.25">
      <c r="B368" s="90" t="s">
        <v>31</v>
      </c>
      <c r="C368" s="91" t="s">
        <v>26</v>
      </c>
      <c r="D368" s="95"/>
      <c r="E368" s="95"/>
      <c r="F368" s="96"/>
      <c r="G368" s="96"/>
      <c r="H368" s="96"/>
      <c r="I368" s="54">
        <v>368</v>
      </c>
      <c r="J368" s="59" t="str">
        <f>HLOOKUP($J$1,$L$1:BN368,I368)</f>
        <v>xxx</v>
      </c>
      <c r="K368" s="59" t="str">
        <f>HLOOKUP($K$1,$L$1:BN368,I368)</f>
        <v>xxx</v>
      </c>
      <c r="L368" s="97"/>
      <c r="M368" s="131" t="s">
        <v>71</v>
      </c>
      <c r="N368" s="118" t="s">
        <v>71</v>
      </c>
      <c r="O368" s="118" t="s">
        <v>71</v>
      </c>
      <c r="P368" s="118" t="s">
        <v>71</v>
      </c>
      <c r="Q368" s="118" t="s">
        <v>71</v>
      </c>
      <c r="R368" s="118" t="s">
        <v>71</v>
      </c>
      <c r="S368" s="118" t="s">
        <v>71</v>
      </c>
      <c r="T368" s="118" t="s">
        <v>71</v>
      </c>
      <c r="U368" s="118" t="s">
        <v>71</v>
      </c>
      <c r="V368" s="118" t="s">
        <v>71</v>
      </c>
      <c r="W368" s="118" t="s">
        <v>71</v>
      </c>
      <c r="X368" s="140" t="s">
        <v>71</v>
      </c>
      <c r="Y368" s="118" t="s">
        <v>71</v>
      </c>
      <c r="Z368" s="151" t="s">
        <v>71</v>
      </c>
      <c r="AA368" s="151" t="s">
        <v>71</v>
      </c>
      <c r="AB368" s="118" t="s">
        <v>71</v>
      </c>
      <c r="AC368" s="118" t="s">
        <v>71</v>
      </c>
      <c r="AD368" s="118" t="s">
        <v>71</v>
      </c>
      <c r="AE368" s="118" t="s">
        <v>71</v>
      </c>
      <c r="AF368" s="118" t="s">
        <v>71</v>
      </c>
      <c r="AG368" s="151" t="s">
        <v>71</v>
      </c>
      <c r="AH368" s="151" t="s">
        <v>71</v>
      </c>
      <c r="AI368" s="151" t="s">
        <v>71</v>
      </c>
      <c r="AJ368" s="151" t="s">
        <v>71</v>
      </c>
      <c r="AK368" s="118" t="s">
        <v>71</v>
      </c>
      <c r="AL368" s="118" t="s">
        <v>71</v>
      </c>
      <c r="AM368" s="118" t="s">
        <v>71</v>
      </c>
      <c r="AN368" s="118" t="s">
        <v>71</v>
      </c>
      <c r="AO368" s="118" t="s">
        <v>71</v>
      </c>
      <c r="AP368" s="118" t="s">
        <v>71</v>
      </c>
      <c r="AQ368" s="118" t="s">
        <v>71</v>
      </c>
      <c r="AR368" s="118" t="s">
        <v>71</v>
      </c>
      <c r="AS368" s="118" t="s">
        <v>71</v>
      </c>
      <c r="AT368" s="118" t="s">
        <v>71</v>
      </c>
      <c r="AU368" s="118" t="s">
        <v>71</v>
      </c>
      <c r="AV368" s="118" t="s">
        <v>71</v>
      </c>
      <c r="AW368" s="118" t="s">
        <v>71</v>
      </c>
      <c r="AX368" s="118" t="s">
        <v>71</v>
      </c>
      <c r="AY368" s="118" t="s">
        <v>71</v>
      </c>
      <c r="AZ368" s="118" t="s">
        <v>71</v>
      </c>
      <c r="BA368" s="118" t="s">
        <v>71</v>
      </c>
      <c r="BB368" s="118" t="s">
        <v>71</v>
      </c>
      <c r="BC368" s="118" t="s">
        <v>71</v>
      </c>
      <c r="BD368" s="118" t="s">
        <v>71</v>
      </c>
      <c r="BE368" s="118" t="s">
        <v>71</v>
      </c>
      <c r="BF368" s="118" t="s">
        <v>71</v>
      </c>
      <c r="BG368" s="118" t="s">
        <v>71</v>
      </c>
      <c r="BH368" s="118" t="s">
        <v>71</v>
      </c>
      <c r="BI368" s="118" t="s">
        <v>71</v>
      </c>
      <c r="BJ368" s="118" t="s">
        <v>71</v>
      </c>
      <c r="BK368" s="118" t="s">
        <v>71</v>
      </c>
      <c r="BL368" s="118" t="s">
        <v>71</v>
      </c>
      <c r="BM368" s="118" t="s">
        <v>71</v>
      </c>
      <c r="BN368" s="118" t="s">
        <v>71</v>
      </c>
      <c r="BP368" s="213" t="str">
        <f t="shared" si="65"/>
        <v>xxx</v>
      </c>
      <c r="BQ368" s="213" t="str">
        <f t="shared" si="66"/>
        <v>xxx</v>
      </c>
      <c r="BR368" s="213" t="str">
        <f t="shared" si="67"/>
        <v>xxx</v>
      </c>
      <c r="BS368" s="207" t="str">
        <f t="shared" si="68"/>
        <v/>
      </c>
    </row>
    <row r="369" spans="1:71" s="89" customFormat="1" ht="14.25" thickTop="1" thickBot="1" x14ac:dyDescent="0.25">
      <c r="B369" s="90" t="s">
        <v>32</v>
      </c>
      <c r="C369" s="91" t="s">
        <v>28</v>
      </c>
      <c r="D369" s="95"/>
      <c r="E369" s="95"/>
      <c r="F369" s="96"/>
      <c r="G369" s="96"/>
      <c r="H369" s="96"/>
      <c r="I369" s="54">
        <v>369</v>
      </c>
      <c r="J369" s="59" t="str">
        <f>HLOOKUP($J$1,$L$1:BN369,I369)</f>
        <v>xxx</v>
      </c>
      <c r="K369" s="59" t="str">
        <f>HLOOKUP($K$1,$L$1:BN369,I369)</f>
        <v>xxx</v>
      </c>
      <c r="L369" s="97"/>
      <c r="M369" s="131" t="s">
        <v>71</v>
      </c>
      <c r="N369" s="118" t="s">
        <v>71</v>
      </c>
      <c r="O369" s="118" t="s">
        <v>71</v>
      </c>
      <c r="P369" s="118" t="s">
        <v>71</v>
      </c>
      <c r="Q369" s="118" t="s">
        <v>71</v>
      </c>
      <c r="R369" s="118" t="s">
        <v>71</v>
      </c>
      <c r="S369" s="118" t="s">
        <v>71</v>
      </c>
      <c r="T369" s="118" t="s">
        <v>71</v>
      </c>
      <c r="U369" s="118" t="s">
        <v>71</v>
      </c>
      <c r="V369" s="118" t="s">
        <v>71</v>
      </c>
      <c r="W369" s="118" t="s">
        <v>71</v>
      </c>
      <c r="X369" s="140" t="s">
        <v>71</v>
      </c>
      <c r="Y369" s="118" t="s">
        <v>71</v>
      </c>
      <c r="Z369" s="152" t="s">
        <v>71</v>
      </c>
      <c r="AA369" s="152" t="s">
        <v>71</v>
      </c>
      <c r="AB369" s="118" t="s">
        <v>71</v>
      </c>
      <c r="AC369" s="118" t="s">
        <v>71</v>
      </c>
      <c r="AD369" s="118" t="s">
        <v>71</v>
      </c>
      <c r="AE369" s="118" t="s">
        <v>71</v>
      </c>
      <c r="AF369" s="118" t="s">
        <v>71</v>
      </c>
      <c r="AG369" s="152" t="s">
        <v>71</v>
      </c>
      <c r="AH369" s="152" t="s">
        <v>71</v>
      </c>
      <c r="AI369" s="152" t="s">
        <v>71</v>
      </c>
      <c r="AJ369" s="152" t="s">
        <v>71</v>
      </c>
      <c r="AK369" s="118" t="s">
        <v>71</v>
      </c>
      <c r="AL369" s="118" t="s">
        <v>71</v>
      </c>
      <c r="AM369" s="118" t="s">
        <v>71</v>
      </c>
      <c r="AN369" s="118" t="s">
        <v>71</v>
      </c>
      <c r="AO369" s="118" t="s">
        <v>71</v>
      </c>
      <c r="AP369" s="118" t="s">
        <v>71</v>
      </c>
      <c r="AQ369" s="118" t="s">
        <v>71</v>
      </c>
      <c r="AR369" s="118" t="s">
        <v>71</v>
      </c>
      <c r="AS369" s="118" t="s">
        <v>71</v>
      </c>
      <c r="AT369" s="118" t="s">
        <v>71</v>
      </c>
      <c r="AU369" s="118" t="s">
        <v>71</v>
      </c>
      <c r="AV369" s="118" t="s">
        <v>71</v>
      </c>
      <c r="AW369" s="118" t="s">
        <v>71</v>
      </c>
      <c r="AX369" s="118" t="s">
        <v>71</v>
      </c>
      <c r="AY369" s="118" t="s">
        <v>71</v>
      </c>
      <c r="AZ369" s="118" t="s">
        <v>71</v>
      </c>
      <c r="BA369" s="118" t="s">
        <v>71</v>
      </c>
      <c r="BB369" s="118" t="s">
        <v>71</v>
      </c>
      <c r="BC369" s="118" t="s">
        <v>71</v>
      </c>
      <c r="BD369" s="118" t="s">
        <v>71</v>
      </c>
      <c r="BE369" s="118" t="s">
        <v>71</v>
      </c>
      <c r="BF369" s="118" t="s">
        <v>71</v>
      </c>
      <c r="BG369" s="118" t="s">
        <v>71</v>
      </c>
      <c r="BH369" s="118" t="s">
        <v>71</v>
      </c>
      <c r="BI369" s="118" t="s">
        <v>71</v>
      </c>
      <c r="BJ369" s="118" t="s">
        <v>71</v>
      </c>
      <c r="BK369" s="118" t="s">
        <v>71</v>
      </c>
      <c r="BL369" s="118" t="s">
        <v>71</v>
      </c>
      <c r="BM369" s="118" t="s">
        <v>71</v>
      </c>
      <c r="BN369" s="118" t="s">
        <v>71</v>
      </c>
      <c r="BP369" s="214" t="str">
        <f t="shared" si="65"/>
        <v>xxx</v>
      </c>
      <c r="BQ369" s="214" t="str">
        <f t="shared" si="66"/>
        <v>xxx</v>
      </c>
      <c r="BR369" s="214" t="str">
        <f t="shared" si="67"/>
        <v>xxx</v>
      </c>
      <c r="BS369" s="207" t="str">
        <f t="shared" si="68"/>
        <v/>
      </c>
    </row>
    <row r="370" spans="1:71" ht="14.25" thickTop="1" thickBot="1" x14ac:dyDescent="0.25">
      <c r="B370" s="20" t="s">
        <v>48</v>
      </c>
      <c r="C370" s="6"/>
      <c r="D370" s="56"/>
      <c r="E370" s="58"/>
      <c r="F370" s="69"/>
      <c r="G370" s="69"/>
      <c r="H370" s="69"/>
      <c r="I370" s="69"/>
      <c r="J370" s="69"/>
      <c r="K370" s="69"/>
      <c r="L370" s="69"/>
      <c r="M370" s="227" t="s">
        <v>115</v>
      </c>
      <c r="N370" s="127" t="str">
        <f>IF(SUM(M371:N381)=0,"",IF(AND(M371=N371,M372=N372,M373=N373,M374=N374,M375=N375,M376=N376,M377=N377,M378=N378,M379=N379,M380=N380,M381=N381),"Repetido",""))</f>
        <v>Repetido</v>
      </c>
      <c r="O370" s="127" t="str">
        <f t="shared" ref="O370:BL370" si="70">IF(SUM(N371:O381)=0,"",IF(AND(N371=O371,N372=O372,N373=O373,N374=O374,N375=O375,N376=O376,N377=O377,N378=O378,N379=O379,N380=O380,N381=O381),"Repetido",""))</f>
        <v/>
      </c>
      <c r="P370" s="127" t="str">
        <f t="shared" si="70"/>
        <v/>
      </c>
      <c r="Q370" s="127" t="str">
        <f t="shared" si="70"/>
        <v/>
      </c>
      <c r="R370" s="127" t="str">
        <f t="shared" si="70"/>
        <v/>
      </c>
      <c r="S370" s="127" t="str">
        <f t="shared" si="70"/>
        <v/>
      </c>
      <c r="T370" s="127" t="str">
        <f t="shared" si="70"/>
        <v/>
      </c>
      <c r="U370" s="127" t="str">
        <f t="shared" si="70"/>
        <v/>
      </c>
      <c r="V370" s="127" t="str">
        <f t="shared" si="70"/>
        <v>Repetido</v>
      </c>
      <c r="W370" s="127" t="str">
        <f t="shared" si="70"/>
        <v/>
      </c>
      <c r="X370" s="127" t="str">
        <f t="shared" si="70"/>
        <v>Repetido</v>
      </c>
      <c r="Y370" s="127" t="str">
        <f t="shared" si="70"/>
        <v/>
      </c>
      <c r="Z370" s="127" t="str">
        <f t="shared" si="70"/>
        <v>Repetido</v>
      </c>
      <c r="AA370" s="127" t="str">
        <f t="shared" si="70"/>
        <v/>
      </c>
      <c r="AB370" s="127" t="str">
        <f t="shared" si="70"/>
        <v/>
      </c>
      <c r="AC370" s="127" t="str">
        <f t="shared" si="70"/>
        <v/>
      </c>
      <c r="AD370" s="127" t="str">
        <f t="shared" si="70"/>
        <v/>
      </c>
      <c r="AE370" s="127" t="str">
        <f t="shared" si="70"/>
        <v/>
      </c>
      <c r="AF370" s="127" t="str">
        <f t="shared" si="70"/>
        <v/>
      </c>
      <c r="AG370" s="127" t="str">
        <f t="shared" si="70"/>
        <v/>
      </c>
      <c r="AH370" s="127" t="str">
        <f t="shared" si="70"/>
        <v/>
      </c>
      <c r="AI370" s="127" t="str">
        <f t="shared" si="70"/>
        <v/>
      </c>
      <c r="AJ370" s="127" t="str">
        <f t="shared" si="70"/>
        <v/>
      </c>
      <c r="AK370" s="127" t="str">
        <f t="shared" si="70"/>
        <v/>
      </c>
      <c r="AL370" s="127" t="str">
        <f t="shared" si="70"/>
        <v/>
      </c>
      <c r="AM370" s="127" t="str">
        <f t="shared" si="70"/>
        <v/>
      </c>
      <c r="AN370" s="127" t="str">
        <f t="shared" si="70"/>
        <v/>
      </c>
      <c r="AO370" s="127" t="str">
        <f t="shared" si="70"/>
        <v/>
      </c>
      <c r="AP370" s="127" t="str">
        <f t="shared" si="70"/>
        <v/>
      </c>
      <c r="AQ370" s="127" t="str">
        <f t="shared" si="70"/>
        <v/>
      </c>
      <c r="AR370" s="127" t="str">
        <f t="shared" si="70"/>
        <v/>
      </c>
      <c r="AS370" s="127" t="str">
        <f t="shared" si="70"/>
        <v/>
      </c>
      <c r="AT370" s="127" t="str">
        <f t="shared" si="70"/>
        <v/>
      </c>
      <c r="AU370" s="127" t="str">
        <f t="shared" si="70"/>
        <v/>
      </c>
      <c r="AV370" s="127" t="str">
        <f t="shared" si="70"/>
        <v/>
      </c>
      <c r="AW370" s="127" t="str">
        <f t="shared" si="70"/>
        <v/>
      </c>
      <c r="AX370" s="127" t="str">
        <f t="shared" si="70"/>
        <v/>
      </c>
      <c r="AY370" s="127" t="str">
        <f t="shared" si="70"/>
        <v/>
      </c>
      <c r="AZ370" s="127" t="str">
        <f t="shared" si="70"/>
        <v/>
      </c>
      <c r="BA370" s="127" t="str">
        <f t="shared" si="70"/>
        <v/>
      </c>
      <c r="BB370" s="127" t="str">
        <f t="shared" si="70"/>
        <v/>
      </c>
      <c r="BC370" s="127" t="str">
        <f t="shared" si="70"/>
        <v/>
      </c>
      <c r="BD370" s="127" t="str">
        <f t="shared" si="70"/>
        <v/>
      </c>
      <c r="BE370" s="127" t="str">
        <f t="shared" si="70"/>
        <v/>
      </c>
      <c r="BF370" s="127" t="str">
        <f t="shared" si="70"/>
        <v/>
      </c>
      <c r="BG370" s="127" t="str">
        <f t="shared" si="70"/>
        <v/>
      </c>
      <c r="BH370" s="127" t="str">
        <f t="shared" si="70"/>
        <v/>
      </c>
      <c r="BI370" s="127" t="str">
        <f t="shared" si="70"/>
        <v/>
      </c>
      <c r="BJ370" s="127" t="str">
        <f t="shared" si="70"/>
        <v/>
      </c>
      <c r="BK370" s="127" t="str">
        <f t="shared" si="70"/>
        <v/>
      </c>
      <c r="BL370" s="127" t="str">
        <f t="shared" si="70"/>
        <v/>
      </c>
      <c r="BM370" s="127" t="str">
        <f>IF(SUM(BL371:BM381)=0,"",IF(AND(BL371=BM371,BL372=BM372,BL373=BM373,BL374=BM374,BL375=BM375,BL376=BM376,BL377=BM377,BL378=BM378,BL379=BM379,BL380=BM380,BL381=BM381),"Repetido",""))</f>
        <v/>
      </c>
      <c r="BN370" s="127" t="str">
        <f>IF(SUM(BM371:BN381)=0,"",IF(AND(BM371=BN371,BM372=BN372,BM373=BN373,BM374=BN374,BM375=BN375,BM376=BN376,BM377=BN377,BM378=BN378,BM379=BN379,BM380=BN380,BM381=BN381),"Repetido",""))</f>
        <v/>
      </c>
      <c r="BP370" s="211"/>
      <c r="BQ370" s="211"/>
      <c r="BR370" s="211"/>
    </row>
    <row r="371" spans="1:71" ht="14.25" thickTop="1" thickBot="1" x14ac:dyDescent="0.25">
      <c r="B371" s="15" t="s">
        <v>34</v>
      </c>
      <c r="C371" s="16" t="s">
        <v>22</v>
      </c>
      <c r="D371" s="27"/>
      <c r="E371" s="27"/>
      <c r="F371" s="71"/>
      <c r="G371" s="71"/>
      <c r="H371" s="71"/>
      <c r="I371" s="54">
        <v>371</v>
      </c>
      <c r="J371" s="59">
        <f>HLOOKUP($J$1,$L$1:BN371,I371)</f>
        <v>145</v>
      </c>
      <c r="K371" s="59">
        <f>HLOOKUP($K$1,$L$1:BN371,I371)</f>
        <v>145.33000000000001</v>
      </c>
      <c r="L371" s="42"/>
      <c r="M371" s="119">
        <v>138.66999999999999</v>
      </c>
      <c r="N371" s="119">
        <v>138.66999999999999</v>
      </c>
      <c r="O371" s="119" t="s">
        <v>120</v>
      </c>
      <c r="P371" s="119" t="s">
        <v>120</v>
      </c>
      <c r="Q371" s="119" t="s">
        <v>120</v>
      </c>
      <c r="R371" s="119" t="s">
        <v>120</v>
      </c>
      <c r="S371" s="119">
        <v>138</v>
      </c>
      <c r="T371" s="147">
        <v>137.33000000000001</v>
      </c>
      <c r="U371" s="147">
        <v>138</v>
      </c>
      <c r="V371" s="147">
        <v>138</v>
      </c>
      <c r="W371" s="147">
        <v>142.33000000000001</v>
      </c>
      <c r="X371" s="147">
        <v>142.33000000000001</v>
      </c>
      <c r="Y371" s="147">
        <v>143.66999999999999</v>
      </c>
      <c r="Z371" s="147">
        <v>143.66999999999999</v>
      </c>
      <c r="AA371" s="147">
        <v>144</v>
      </c>
      <c r="AB371" s="147">
        <v>145</v>
      </c>
      <c r="AC371" s="119">
        <v>145.33000000000001</v>
      </c>
      <c r="AD371" s="119"/>
      <c r="AE371" s="119"/>
      <c r="AF371" s="119"/>
      <c r="AG371" s="119"/>
      <c r="AH371" s="119"/>
      <c r="AI371" s="147"/>
      <c r="AJ371" s="147"/>
      <c r="AK371" s="143"/>
      <c r="AL371" s="119"/>
      <c r="AM371" s="119"/>
      <c r="AN371" s="119"/>
      <c r="AO371" s="119"/>
      <c r="AP371" s="119"/>
      <c r="AQ371" s="119"/>
      <c r="AR371" s="119"/>
      <c r="AS371" s="119"/>
      <c r="AT371" s="119"/>
      <c r="AU371" s="119"/>
      <c r="AV371" s="119"/>
      <c r="AW371" s="119"/>
      <c r="AX371" s="119"/>
      <c r="AY371" s="119"/>
      <c r="AZ371" s="119"/>
      <c r="BA371" s="119"/>
      <c r="BB371" s="119"/>
      <c r="BC371" s="119"/>
      <c r="BD371" s="119"/>
      <c r="BE371" s="119"/>
      <c r="BF371" s="119"/>
      <c r="BG371" s="119"/>
      <c r="BH371" s="119"/>
      <c r="BI371" s="119"/>
      <c r="BJ371" s="119"/>
      <c r="BK371" s="119"/>
      <c r="BL371" s="119"/>
      <c r="BM371" s="119"/>
      <c r="BN371" s="119"/>
      <c r="BP371" s="210">
        <f t="shared" si="65"/>
        <v>137.33000000000001</v>
      </c>
      <c r="BQ371" s="210">
        <f t="shared" si="66"/>
        <v>141.15384615384616</v>
      </c>
      <c r="BR371" s="210">
        <f t="shared" si="67"/>
        <v>145.33000000000001</v>
      </c>
      <c r="BS371" s="207" t="str">
        <f t="shared" si="68"/>
        <v/>
      </c>
    </row>
    <row r="372" spans="1:71" ht="14.25" thickTop="1" thickBot="1" x14ac:dyDescent="0.25">
      <c r="B372" s="15" t="s">
        <v>35</v>
      </c>
      <c r="C372" s="16" t="s">
        <v>22</v>
      </c>
      <c r="D372" s="27"/>
      <c r="E372" s="27"/>
      <c r="F372" s="71"/>
      <c r="G372" s="71"/>
      <c r="H372" s="71"/>
      <c r="I372" s="54">
        <v>372</v>
      </c>
      <c r="J372" s="59">
        <f>HLOOKUP($J$1,$L$1:BN372,I372)</f>
        <v>139.66999999999999</v>
      </c>
      <c r="K372" s="59">
        <f>HLOOKUP($K$1,$L$1:BN372,I372)</f>
        <v>141</v>
      </c>
      <c r="L372" s="42"/>
      <c r="M372" s="119">
        <v>133</v>
      </c>
      <c r="N372" s="119">
        <v>133</v>
      </c>
      <c r="O372" s="119" t="s">
        <v>120</v>
      </c>
      <c r="P372" s="119" t="s">
        <v>120</v>
      </c>
      <c r="Q372" s="119" t="s">
        <v>120</v>
      </c>
      <c r="R372" s="119" t="s">
        <v>120</v>
      </c>
      <c r="S372" s="119">
        <v>132.33000000000001</v>
      </c>
      <c r="T372" s="148">
        <v>131</v>
      </c>
      <c r="U372" s="148">
        <v>132</v>
      </c>
      <c r="V372" s="148">
        <v>132</v>
      </c>
      <c r="W372" s="148">
        <v>135</v>
      </c>
      <c r="X372" s="148">
        <v>135</v>
      </c>
      <c r="Y372" s="148">
        <v>137.66999999999999</v>
      </c>
      <c r="Z372" s="148">
        <v>137.66999999999999</v>
      </c>
      <c r="AA372" s="148">
        <v>139.66999999999999</v>
      </c>
      <c r="AB372" s="148">
        <v>139.66999999999999</v>
      </c>
      <c r="AC372" s="119">
        <v>141</v>
      </c>
      <c r="AD372" s="119"/>
      <c r="AE372" s="119"/>
      <c r="AF372" s="119"/>
      <c r="AG372" s="119"/>
      <c r="AH372" s="119"/>
      <c r="AI372" s="148"/>
      <c r="AJ372" s="148"/>
      <c r="AK372" s="119"/>
      <c r="AL372" s="119"/>
      <c r="AM372" s="119"/>
      <c r="AN372" s="119"/>
      <c r="AO372" s="119"/>
      <c r="AP372" s="119"/>
      <c r="AQ372" s="119"/>
      <c r="AR372" s="119"/>
      <c r="AS372" s="119"/>
      <c r="AT372" s="119"/>
      <c r="AU372" s="119"/>
      <c r="AV372" s="119"/>
      <c r="AW372" s="119"/>
      <c r="AX372" s="119"/>
      <c r="AY372" s="119"/>
      <c r="AZ372" s="119"/>
      <c r="BA372" s="119"/>
      <c r="BB372" s="119"/>
      <c r="BC372" s="119"/>
      <c r="BD372" s="119"/>
      <c r="BE372" s="119"/>
      <c r="BF372" s="119"/>
      <c r="BG372" s="119"/>
      <c r="BH372" s="119"/>
      <c r="BI372" s="119"/>
      <c r="BJ372" s="119"/>
      <c r="BK372" s="119"/>
      <c r="BL372" s="119"/>
      <c r="BM372" s="119"/>
      <c r="BN372" s="119"/>
      <c r="BP372" s="208">
        <f t="shared" si="65"/>
        <v>131</v>
      </c>
      <c r="BQ372" s="208">
        <f t="shared" si="66"/>
        <v>135.30846153846156</v>
      </c>
      <c r="BR372" s="208">
        <f t="shared" si="67"/>
        <v>141</v>
      </c>
      <c r="BS372" s="207" t="str">
        <f t="shared" si="68"/>
        <v/>
      </c>
    </row>
    <row r="373" spans="1:71" ht="14.25" thickTop="1" thickBot="1" x14ac:dyDescent="0.25">
      <c r="B373" s="15" t="s">
        <v>36</v>
      </c>
      <c r="C373" s="16" t="s">
        <v>37</v>
      </c>
      <c r="D373" s="27"/>
      <c r="E373" s="27"/>
      <c r="F373" s="71"/>
      <c r="G373" s="71"/>
      <c r="H373" s="71"/>
      <c r="I373" s="54">
        <v>373</v>
      </c>
      <c r="J373" s="59">
        <f>HLOOKUP($J$1,$L$1:BN373,I373)</f>
        <v>1116.67</v>
      </c>
      <c r="K373" s="59">
        <f>HLOOKUP($K$1,$L$1:BN373,I373)</f>
        <v>1133.33</v>
      </c>
      <c r="L373" s="42"/>
      <c r="M373" s="119">
        <v>1033.33</v>
      </c>
      <c r="N373" s="119">
        <v>1033.33</v>
      </c>
      <c r="O373" s="119" t="s">
        <v>120</v>
      </c>
      <c r="P373" s="119" t="s">
        <v>120</v>
      </c>
      <c r="Q373" s="119" t="s">
        <v>120</v>
      </c>
      <c r="R373" s="119" t="s">
        <v>120</v>
      </c>
      <c r="S373" s="119">
        <v>1066.67</v>
      </c>
      <c r="T373" s="148">
        <v>1033.33</v>
      </c>
      <c r="U373" s="148">
        <v>1050</v>
      </c>
      <c r="V373" s="148">
        <v>1050</v>
      </c>
      <c r="W373" s="148">
        <v>1066.67</v>
      </c>
      <c r="X373" s="148">
        <v>1066.67</v>
      </c>
      <c r="Y373" s="148">
        <v>1083.33</v>
      </c>
      <c r="Z373" s="148">
        <v>1083.33</v>
      </c>
      <c r="AA373" s="148">
        <v>1083.33</v>
      </c>
      <c r="AB373" s="148">
        <v>1116.67</v>
      </c>
      <c r="AC373" s="119">
        <v>1133.33</v>
      </c>
      <c r="AD373" s="119"/>
      <c r="AE373" s="119"/>
      <c r="AF373" s="119"/>
      <c r="AG373" s="119"/>
      <c r="AH373" s="119"/>
      <c r="AI373" s="148"/>
      <c r="AJ373" s="148"/>
      <c r="AK373" s="119"/>
      <c r="AL373" s="119"/>
      <c r="AM373" s="119"/>
      <c r="AN373" s="119"/>
      <c r="AO373" s="119"/>
      <c r="AP373" s="119"/>
      <c r="AQ373" s="119"/>
      <c r="AR373" s="119"/>
      <c r="AS373" s="119"/>
      <c r="AT373" s="119"/>
      <c r="AU373" s="119"/>
      <c r="AV373" s="119"/>
      <c r="AW373" s="119"/>
      <c r="AX373" s="119"/>
      <c r="AY373" s="119"/>
      <c r="AZ373" s="119"/>
      <c r="BA373" s="119"/>
      <c r="BB373" s="119"/>
      <c r="BC373" s="119"/>
      <c r="BD373" s="119"/>
      <c r="BE373" s="119"/>
      <c r="BF373" s="119"/>
      <c r="BG373" s="119"/>
      <c r="BH373" s="119"/>
      <c r="BI373" s="119"/>
      <c r="BJ373" s="119"/>
      <c r="BK373" s="119"/>
      <c r="BL373" s="119"/>
      <c r="BM373" s="119"/>
      <c r="BN373" s="119"/>
      <c r="BP373" s="208">
        <f t="shared" si="65"/>
        <v>1033.33</v>
      </c>
      <c r="BQ373" s="208">
        <f t="shared" si="66"/>
        <v>1069.23</v>
      </c>
      <c r="BR373" s="208">
        <f t="shared" si="67"/>
        <v>1133.33</v>
      </c>
      <c r="BS373" s="207" t="str">
        <f t="shared" si="68"/>
        <v/>
      </c>
    </row>
    <row r="374" spans="1:71" ht="14.25" thickTop="1" thickBot="1" x14ac:dyDescent="0.25">
      <c r="B374" s="15" t="s">
        <v>77</v>
      </c>
      <c r="C374" s="16" t="s">
        <v>37</v>
      </c>
      <c r="D374" s="27"/>
      <c r="E374" s="27"/>
      <c r="F374" s="71"/>
      <c r="G374" s="71"/>
      <c r="H374" s="71"/>
      <c r="I374" s="54">
        <v>374</v>
      </c>
      <c r="J374" s="59">
        <f>HLOOKUP($J$1,$L$1:BN374,I374)</f>
        <v>1300</v>
      </c>
      <c r="K374" s="59">
        <f>HLOOKUP($K$1,$L$1:BN374,I374)</f>
        <v>1333.33</v>
      </c>
      <c r="L374" s="42"/>
      <c r="M374" s="119">
        <v>1316.67</v>
      </c>
      <c r="N374" s="119">
        <v>1316.67</v>
      </c>
      <c r="O374" s="119" t="s">
        <v>120</v>
      </c>
      <c r="P374" s="119" t="s">
        <v>120</v>
      </c>
      <c r="Q374" s="119" t="s">
        <v>120</v>
      </c>
      <c r="R374" s="119" t="s">
        <v>120</v>
      </c>
      <c r="S374" s="119">
        <v>1300</v>
      </c>
      <c r="T374" s="148">
        <v>1266.67</v>
      </c>
      <c r="U374" s="148">
        <v>1250</v>
      </c>
      <c r="V374" s="148">
        <v>1250</v>
      </c>
      <c r="W374" s="148">
        <v>1266.67</v>
      </c>
      <c r="X374" s="148">
        <v>1266.67</v>
      </c>
      <c r="Y374" s="148">
        <v>1283.33</v>
      </c>
      <c r="Z374" s="148">
        <v>1283.33</v>
      </c>
      <c r="AA374" s="148">
        <v>1283.33</v>
      </c>
      <c r="AB374" s="148">
        <v>1300</v>
      </c>
      <c r="AC374" s="119">
        <v>1333.33</v>
      </c>
      <c r="AD374" s="119"/>
      <c r="AE374" s="119"/>
      <c r="AF374" s="119"/>
      <c r="AG374" s="119"/>
      <c r="AH374" s="119"/>
      <c r="AI374" s="148"/>
      <c r="AJ374" s="148"/>
      <c r="AK374" s="119"/>
      <c r="AL374" s="119"/>
      <c r="AM374" s="119"/>
      <c r="AN374" s="119"/>
      <c r="AO374" s="119"/>
      <c r="AP374" s="119"/>
      <c r="AQ374" s="119"/>
      <c r="AR374" s="119"/>
      <c r="AS374" s="119"/>
      <c r="AT374" s="119"/>
      <c r="AU374" s="119"/>
      <c r="AV374" s="119"/>
      <c r="AW374" s="119"/>
      <c r="AX374" s="119"/>
      <c r="AY374" s="119"/>
      <c r="AZ374" s="119"/>
      <c r="BA374" s="119"/>
      <c r="BB374" s="119"/>
      <c r="BC374" s="119"/>
      <c r="BD374" s="119"/>
      <c r="BE374" s="119"/>
      <c r="BF374" s="119"/>
      <c r="BG374" s="119"/>
      <c r="BH374" s="119"/>
      <c r="BI374" s="119"/>
      <c r="BJ374" s="119"/>
      <c r="BK374" s="119"/>
      <c r="BL374" s="119"/>
      <c r="BM374" s="119"/>
      <c r="BN374" s="119"/>
      <c r="BP374" s="208">
        <f t="shared" si="65"/>
        <v>1250</v>
      </c>
      <c r="BQ374" s="208">
        <f t="shared" si="66"/>
        <v>1285.8976923076921</v>
      </c>
      <c r="BR374" s="208">
        <f t="shared" si="67"/>
        <v>1333.33</v>
      </c>
      <c r="BS374" s="207" t="str">
        <f t="shared" si="68"/>
        <v/>
      </c>
    </row>
    <row r="375" spans="1:71" ht="14.25" thickTop="1" thickBot="1" x14ac:dyDescent="0.25">
      <c r="B375" s="15" t="s">
        <v>38</v>
      </c>
      <c r="C375" s="16" t="s">
        <v>37</v>
      </c>
      <c r="D375" s="27"/>
      <c r="E375" s="27"/>
      <c r="F375" s="71"/>
      <c r="G375" s="71"/>
      <c r="H375" s="71"/>
      <c r="I375" s="54">
        <v>375</v>
      </c>
      <c r="J375" s="59">
        <f>HLOOKUP($J$1,$L$1:BN375,I375)</f>
        <v>1550</v>
      </c>
      <c r="K375" s="59">
        <f>HLOOKUP($K$1,$L$1:BN375,I375)</f>
        <v>1583.33</v>
      </c>
      <c r="L375" s="42"/>
      <c r="M375" s="119">
        <v>1466.67</v>
      </c>
      <c r="N375" s="119">
        <v>1466.67</v>
      </c>
      <c r="O375" s="119" t="s">
        <v>120</v>
      </c>
      <c r="P375" s="119" t="s">
        <v>120</v>
      </c>
      <c r="Q375" s="119" t="s">
        <v>120</v>
      </c>
      <c r="R375" s="119" t="s">
        <v>120</v>
      </c>
      <c r="S375" s="119">
        <v>1500</v>
      </c>
      <c r="T375" s="148">
        <v>1483.33</v>
      </c>
      <c r="U375" s="148">
        <v>1450</v>
      </c>
      <c r="V375" s="148">
        <v>1450</v>
      </c>
      <c r="W375" s="148">
        <v>1450</v>
      </c>
      <c r="X375" s="148">
        <v>1450</v>
      </c>
      <c r="Y375" s="148">
        <v>1500</v>
      </c>
      <c r="Z375" s="148">
        <v>1500</v>
      </c>
      <c r="AA375" s="148">
        <v>1500</v>
      </c>
      <c r="AB375" s="148">
        <v>1550</v>
      </c>
      <c r="AC375" s="119">
        <v>1583.33</v>
      </c>
      <c r="AD375" s="119"/>
      <c r="AE375" s="119"/>
      <c r="AF375" s="119"/>
      <c r="AG375" s="119"/>
      <c r="AH375" s="119"/>
      <c r="AI375" s="148"/>
      <c r="AJ375" s="148"/>
      <c r="AK375" s="119"/>
      <c r="AL375" s="119"/>
      <c r="AM375" s="119"/>
      <c r="AN375" s="119"/>
      <c r="AO375" s="119"/>
      <c r="AP375" s="119"/>
      <c r="AQ375" s="119"/>
      <c r="AR375" s="119"/>
      <c r="AS375" s="119"/>
      <c r="AT375" s="119"/>
      <c r="AU375" s="119"/>
      <c r="AV375" s="119"/>
      <c r="AW375" s="119"/>
      <c r="AX375" s="119"/>
      <c r="AY375" s="119"/>
      <c r="AZ375" s="119"/>
      <c r="BA375" s="119"/>
      <c r="BB375" s="119"/>
      <c r="BC375" s="119"/>
      <c r="BD375" s="119"/>
      <c r="BE375" s="119"/>
      <c r="BF375" s="119"/>
      <c r="BG375" s="119"/>
      <c r="BH375" s="119"/>
      <c r="BI375" s="119"/>
      <c r="BJ375" s="119"/>
      <c r="BK375" s="119"/>
      <c r="BL375" s="119"/>
      <c r="BM375" s="119"/>
      <c r="BN375" s="119"/>
      <c r="BP375" s="208">
        <f t="shared" si="65"/>
        <v>1450</v>
      </c>
      <c r="BQ375" s="208">
        <f t="shared" si="66"/>
        <v>1488.4615384615386</v>
      </c>
      <c r="BR375" s="208">
        <f t="shared" si="67"/>
        <v>1583.33</v>
      </c>
      <c r="BS375" s="207" t="str">
        <f t="shared" si="68"/>
        <v/>
      </c>
    </row>
    <row r="376" spans="1:71" ht="14.25" thickTop="1" thickBot="1" x14ac:dyDescent="0.25">
      <c r="B376" s="15" t="s">
        <v>78</v>
      </c>
      <c r="C376" s="16" t="s">
        <v>37</v>
      </c>
      <c r="D376" s="27"/>
      <c r="E376" s="27"/>
      <c r="F376" s="71"/>
      <c r="G376" s="71"/>
      <c r="H376" s="71"/>
      <c r="I376" s="54">
        <v>376</v>
      </c>
      <c r="J376" s="59">
        <f>HLOOKUP($J$1,$L$1:BN376,I376)</f>
        <v>1600</v>
      </c>
      <c r="K376" s="59">
        <f>HLOOKUP($K$1,$L$1:BN376,I376)</f>
        <v>1616.67</v>
      </c>
      <c r="L376" s="42"/>
      <c r="M376" s="119">
        <v>1450</v>
      </c>
      <c r="N376" s="119">
        <v>1450</v>
      </c>
      <c r="O376" s="119" t="s">
        <v>120</v>
      </c>
      <c r="P376" s="119" t="s">
        <v>120</v>
      </c>
      <c r="Q376" s="119" t="s">
        <v>120</v>
      </c>
      <c r="R376" s="119" t="s">
        <v>120</v>
      </c>
      <c r="S376" s="119">
        <v>1533.33</v>
      </c>
      <c r="T376" s="148">
        <v>1516.67</v>
      </c>
      <c r="U376" s="148">
        <v>1500</v>
      </c>
      <c r="V376" s="148">
        <v>1500</v>
      </c>
      <c r="W376" s="148">
        <v>1516.67</v>
      </c>
      <c r="X376" s="148">
        <v>1516.67</v>
      </c>
      <c r="Y376" s="148">
        <v>1550</v>
      </c>
      <c r="Z376" s="148">
        <v>1550</v>
      </c>
      <c r="AA376" s="148">
        <v>1550</v>
      </c>
      <c r="AB376" s="148">
        <v>1600</v>
      </c>
      <c r="AC376" s="119">
        <v>1616.67</v>
      </c>
      <c r="AD376" s="119"/>
      <c r="AE376" s="119"/>
      <c r="AF376" s="119"/>
      <c r="AG376" s="119"/>
      <c r="AH376" s="119"/>
      <c r="AI376" s="148"/>
      <c r="AJ376" s="148"/>
      <c r="AK376" s="119"/>
      <c r="AL376" s="119"/>
      <c r="AM376" s="119"/>
      <c r="AN376" s="119"/>
      <c r="AO376" s="119"/>
      <c r="AP376" s="119"/>
      <c r="AQ376" s="119"/>
      <c r="AR376" s="119"/>
      <c r="AS376" s="119"/>
      <c r="AT376" s="119"/>
      <c r="AU376" s="119"/>
      <c r="AV376" s="119"/>
      <c r="AW376" s="119"/>
      <c r="AX376" s="119"/>
      <c r="AY376" s="119"/>
      <c r="AZ376" s="119"/>
      <c r="BA376" s="119"/>
      <c r="BB376" s="119"/>
      <c r="BC376" s="119"/>
      <c r="BD376" s="119"/>
      <c r="BE376" s="119"/>
      <c r="BF376" s="119"/>
      <c r="BG376" s="119"/>
      <c r="BH376" s="119"/>
      <c r="BI376" s="119"/>
      <c r="BJ376" s="119"/>
      <c r="BK376" s="119"/>
      <c r="BL376" s="119"/>
      <c r="BM376" s="119"/>
      <c r="BN376" s="119"/>
      <c r="BP376" s="208">
        <f t="shared" si="65"/>
        <v>1450</v>
      </c>
      <c r="BQ376" s="208">
        <f t="shared" si="66"/>
        <v>1526.9238461538464</v>
      </c>
      <c r="BR376" s="208">
        <f t="shared" si="67"/>
        <v>1616.67</v>
      </c>
      <c r="BS376" s="207" t="str">
        <f t="shared" si="68"/>
        <v/>
      </c>
    </row>
    <row r="377" spans="1:71" ht="14.25" thickTop="1" thickBot="1" x14ac:dyDescent="0.25">
      <c r="B377" s="15" t="s">
        <v>88</v>
      </c>
      <c r="C377" s="16" t="s">
        <v>37</v>
      </c>
      <c r="D377" s="27"/>
      <c r="E377" s="27"/>
      <c r="F377" s="71"/>
      <c r="G377" s="71"/>
      <c r="H377" s="71"/>
      <c r="I377" s="54">
        <v>377</v>
      </c>
      <c r="J377" s="59">
        <f>HLOOKUP($J$1,$L$1:BN377,I377)</f>
        <v>1766.67</v>
      </c>
      <c r="K377" s="59">
        <f>HLOOKUP($K$1,$L$1:BN377,I377)</f>
        <v>1766.67</v>
      </c>
      <c r="L377" s="42"/>
      <c r="M377" s="119">
        <v>1550</v>
      </c>
      <c r="N377" s="119">
        <v>1550</v>
      </c>
      <c r="O377" s="119" t="s">
        <v>120</v>
      </c>
      <c r="P377" s="119" t="s">
        <v>120</v>
      </c>
      <c r="Q377" s="119" t="s">
        <v>120</v>
      </c>
      <c r="R377" s="119" t="s">
        <v>120</v>
      </c>
      <c r="S377" s="119">
        <v>1600</v>
      </c>
      <c r="T377" s="148">
        <v>1583.33</v>
      </c>
      <c r="U377" s="148">
        <v>1566.67</v>
      </c>
      <c r="V377" s="148">
        <v>1566.67</v>
      </c>
      <c r="W377" s="148">
        <v>1616.67</v>
      </c>
      <c r="X377" s="148">
        <v>1616.67</v>
      </c>
      <c r="Y377" s="148">
        <v>1650</v>
      </c>
      <c r="Z377" s="148">
        <v>1650</v>
      </c>
      <c r="AA377" s="148">
        <v>1700</v>
      </c>
      <c r="AB377" s="148">
        <v>1766.67</v>
      </c>
      <c r="AC377" s="119">
        <v>1766.67</v>
      </c>
      <c r="AD377" s="119"/>
      <c r="AE377" s="119"/>
      <c r="AF377" s="119"/>
      <c r="AG377" s="119"/>
      <c r="AH377" s="119"/>
      <c r="AI377" s="148"/>
      <c r="AJ377" s="148"/>
      <c r="AK377" s="119"/>
      <c r="AL377" s="119"/>
      <c r="AM377" s="119"/>
      <c r="AN377" s="119"/>
      <c r="AO377" s="119"/>
      <c r="AP377" s="119"/>
      <c r="AQ377" s="119"/>
      <c r="AR377" s="119"/>
      <c r="AS377" s="119"/>
      <c r="AT377" s="119"/>
      <c r="AU377" s="119"/>
      <c r="AV377" s="119"/>
      <c r="AW377" s="119"/>
      <c r="AX377" s="119"/>
      <c r="AY377" s="119"/>
      <c r="AZ377" s="119"/>
      <c r="BA377" s="119"/>
      <c r="BB377" s="119"/>
      <c r="BC377" s="119"/>
      <c r="BD377" s="119"/>
      <c r="BE377" s="119"/>
      <c r="BF377" s="119"/>
      <c r="BG377" s="119"/>
      <c r="BH377" s="119"/>
      <c r="BI377" s="119"/>
      <c r="BJ377" s="119"/>
      <c r="BK377" s="119"/>
      <c r="BL377" s="119"/>
      <c r="BM377" s="119"/>
      <c r="BN377" s="119"/>
      <c r="BP377" s="208">
        <f t="shared" si="65"/>
        <v>1550</v>
      </c>
      <c r="BQ377" s="208">
        <f t="shared" si="66"/>
        <v>1629.4884615384615</v>
      </c>
      <c r="BR377" s="208">
        <f t="shared" si="67"/>
        <v>1766.67</v>
      </c>
      <c r="BS377" s="207" t="str">
        <f t="shared" si="68"/>
        <v/>
      </c>
    </row>
    <row r="378" spans="1:71" ht="14.25" thickTop="1" thickBot="1" x14ac:dyDescent="0.25">
      <c r="B378" s="15" t="s">
        <v>89</v>
      </c>
      <c r="C378" s="16" t="s">
        <v>37</v>
      </c>
      <c r="D378" s="27"/>
      <c r="E378" s="27"/>
      <c r="F378" s="71"/>
      <c r="G378" s="71"/>
      <c r="H378" s="71"/>
      <c r="I378" s="54">
        <v>378</v>
      </c>
      <c r="J378" s="59">
        <f>HLOOKUP($J$1,$L$1:BN378,I378)</f>
        <v>2133.33</v>
      </c>
      <c r="K378" s="59">
        <f>HLOOKUP($K$1,$L$1:BN378,I378)</f>
        <v>2150</v>
      </c>
      <c r="L378" s="42"/>
      <c r="M378" s="119">
        <v>1950</v>
      </c>
      <c r="N378" s="119">
        <v>1950</v>
      </c>
      <c r="O378" s="119" t="s">
        <v>120</v>
      </c>
      <c r="P378" s="119" t="s">
        <v>120</v>
      </c>
      <c r="Q378" s="119" t="s">
        <v>120</v>
      </c>
      <c r="R378" s="119" t="s">
        <v>120</v>
      </c>
      <c r="S378" s="119">
        <v>2016.67</v>
      </c>
      <c r="T378" s="148">
        <v>1950</v>
      </c>
      <c r="U378" s="148">
        <v>1916.67</v>
      </c>
      <c r="V378" s="148">
        <v>1916.67</v>
      </c>
      <c r="W378" s="148">
        <v>2016.67</v>
      </c>
      <c r="X378" s="148">
        <v>2016.67</v>
      </c>
      <c r="Y378" s="148">
        <v>2100</v>
      </c>
      <c r="Z378" s="148">
        <v>2100</v>
      </c>
      <c r="AA378" s="148">
        <v>2100</v>
      </c>
      <c r="AB378" s="148">
        <v>2133.33</v>
      </c>
      <c r="AC378" s="119">
        <v>2150</v>
      </c>
      <c r="AD378" s="119"/>
      <c r="AE378" s="119"/>
      <c r="AF378" s="119"/>
      <c r="AG378" s="119"/>
      <c r="AH378" s="119"/>
      <c r="AI378" s="148"/>
      <c r="AJ378" s="148"/>
      <c r="AK378" s="119"/>
      <c r="AL378" s="119"/>
      <c r="AM378" s="119"/>
      <c r="AN378" s="119"/>
      <c r="AO378" s="119"/>
      <c r="AP378" s="119"/>
      <c r="AQ378" s="119"/>
      <c r="AR378" s="119"/>
      <c r="AS378" s="119"/>
      <c r="AT378" s="119"/>
      <c r="AU378" s="119"/>
      <c r="AV378" s="119"/>
      <c r="AW378" s="119"/>
      <c r="AX378" s="119"/>
      <c r="AY378" s="119"/>
      <c r="AZ378" s="119"/>
      <c r="BA378" s="119"/>
      <c r="BB378" s="119"/>
      <c r="BC378" s="119"/>
      <c r="BD378" s="119"/>
      <c r="BE378" s="119"/>
      <c r="BF378" s="119"/>
      <c r="BG378" s="119"/>
      <c r="BH378" s="119"/>
      <c r="BI378" s="119"/>
      <c r="BJ378" s="119"/>
      <c r="BK378" s="119"/>
      <c r="BL378" s="119"/>
      <c r="BM378" s="119"/>
      <c r="BN378" s="119"/>
      <c r="BP378" s="208">
        <f t="shared" si="65"/>
        <v>1916.67</v>
      </c>
      <c r="BQ378" s="208">
        <f t="shared" si="66"/>
        <v>2024.3600000000001</v>
      </c>
      <c r="BR378" s="208">
        <f t="shared" si="67"/>
        <v>2150</v>
      </c>
      <c r="BS378" s="207" t="str">
        <f t="shared" si="68"/>
        <v/>
      </c>
    </row>
    <row r="379" spans="1:71" ht="14.25" thickTop="1" thickBot="1" x14ac:dyDescent="0.25">
      <c r="B379" s="15" t="s">
        <v>39</v>
      </c>
      <c r="C379" s="16" t="s">
        <v>22</v>
      </c>
      <c r="D379" s="27"/>
      <c r="E379" s="27"/>
      <c r="F379" s="71"/>
      <c r="G379" s="71"/>
      <c r="H379" s="71"/>
      <c r="I379" s="54">
        <v>379</v>
      </c>
      <c r="J379" s="59">
        <f>HLOOKUP($J$1,$L$1:BN379,I379)</f>
        <v>110</v>
      </c>
      <c r="K379" s="59">
        <f>HLOOKUP($K$1,$L$1:BN379,I379)</f>
        <v>110</v>
      </c>
      <c r="L379" s="42"/>
      <c r="M379" s="119">
        <v>90</v>
      </c>
      <c r="N379" s="119">
        <v>90</v>
      </c>
      <c r="O379" s="119" t="s">
        <v>120</v>
      </c>
      <c r="P379" s="119" t="s">
        <v>120</v>
      </c>
      <c r="Q379" s="119" t="s">
        <v>120</v>
      </c>
      <c r="R379" s="119" t="s">
        <v>120</v>
      </c>
      <c r="S379" s="119">
        <v>100</v>
      </c>
      <c r="T379" s="148">
        <v>100</v>
      </c>
      <c r="U379" s="148">
        <v>100</v>
      </c>
      <c r="V379" s="148">
        <v>100</v>
      </c>
      <c r="W379" s="148">
        <v>100</v>
      </c>
      <c r="X379" s="148">
        <v>100</v>
      </c>
      <c r="Y379" s="148">
        <v>100</v>
      </c>
      <c r="Z379" s="148">
        <v>100</v>
      </c>
      <c r="AA379" s="148">
        <v>100</v>
      </c>
      <c r="AB379" s="148">
        <v>110</v>
      </c>
      <c r="AC379" s="119">
        <v>110</v>
      </c>
      <c r="AD379" s="119"/>
      <c r="AE379" s="119"/>
      <c r="AF379" s="119"/>
      <c r="AG379" s="119"/>
      <c r="AH379" s="119"/>
      <c r="AI379" s="148"/>
      <c r="AJ379" s="148"/>
      <c r="AK379" s="119"/>
      <c r="AL379" s="119"/>
      <c r="AM379" s="119"/>
      <c r="AN379" s="119"/>
      <c r="AO379" s="119"/>
      <c r="AP379" s="119"/>
      <c r="AQ379" s="119"/>
      <c r="AR379" s="119"/>
      <c r="AS379" s="119"/>
      <c r="AT379" s="119"/>
      <c r="AU379" s="119"/>
      <c r="AV379" s="119"/>
      <c r="AW379" s="119"/>
      <c r="AX379" s="119"/>
      <c r="AY379" s="119"/>
      <c r="AZ379" s="119"/>
      <c r="BA379" s="119"/>
      <c r="BB379" s="119"/>
      <c r="BC379" s="119"/>
      <c r="BD379" s="119"/>
      <c r="BE379" s="119"/>
      <c r="BF379" s="119"/>
      <c r="BG379" s="119"/>
      <c r="BH379" s="119"/>
      <c r="BI379" s="119"/>
      <c r="BJ379" s="119"/>
      <c r="BK379" s="119"/>
      <c r="BL379" s="119"/>
      <c r="BM379" s="119"/>
      <c r="BN379" s="119"/>
      <c r="BP379" s="208">
        <f t="shared" si="65"/>
        <v>90</v>
      </c>
      <c r="BQ379" s="208">
        <f t="shared" si="66"/>
        <v>100</v>
      </c>
      <c r="BR379" s="208">
        <f t="shared" si="67"/>
        <v>110</v>
      </c>
      <c r="BS379" s="207" t="str">
        <f t="shared" si="68"/>
        <v/>
      </c>
    </row>
    <row r="380" spans="1:71" ht="14.25" thickTop="1" thickBot="1" x14ac:dyDescent="0.25">
      <c r="B380" s="15" t="s">
        <v>40</v>
      </c>
      <c r="C380" s="16" t="s">
        <v>22</v>
      </c>
      <c r="D380" s="27"/>
      <c r="E380" s="27"/>
      <c r="F380" s="71"/>
      <c r="G380" s="71"/>
      <c r="H380" s="71"/>
      <c r="I380" s="54">
        <v>380</v>
      </c>
      <c r="J380" s="59">
        <f>HLOOKUP($J$1,$L$1:BN380,I380)</f>
        <v>96.67</v>
      </c>
      <c r="K380" s="59">
        <f>HLOOKUP($K$1,$L$1:BN380,I380)</f>
        <v>96.67</v>
      </c>
      <c r="L380" s="42"/>
      <c r="M380" s="119">
        <v>115</v>
      </c>
      <c r="N380" s="119">
        <v>115</v>
      </c>
      <c r="O380" s="119" t="s">
        <v>120</v>
      </c>
      <c r="P380" s="119" t="s">
        <v>120</v>
      </c>
      <c r="Q380" s="119" t="s">
        <v>120</v>
      </c>
      <c r="R380" s="119" t="s">
        <v>120</v>
      </c>
      <c r="S380" s="119">
        <v>115</v>
      </c>
      <c r="T380" s="148">
        <v>100</v>
      </c>
      <c r="U380" s="148">
        <v>100</v>
      </c>
      <c r="V380" s="148">
        <v>100</v>
      </c>
      <c r="W380" s="148">
        <v>100</v>
      </c>
      <c r="X380" s="148">
        <v>100</v>
      </c>
      <c r="Y380" s="148">
        <v>100</v>
      </c>
      <c r="Z380" s="148">
        <v>100</v>
      </c>
      <c r="AA380" s="148">
        <v>100</v>
      </c>
      <c r="AB380" s="148">
        <v>96.67</v>
      </c>
      <c r="AC380" s="119">
        <v>96.67</v>
      </c>
      <c r="AD380" s="119"/>
      <c r="AE380" s="119"/>
      <c r="AF380" s="119"/>
      <c r="AG380" s="119"/>
      <c r="AH380" s="119"/>
      <c r="AI380" s="148"/>
      <c r="AJ380" s="148"/>
      <c r="AK380" s="119"/>
      <c r="AL380" s="119"/>
      <c r="AM380" s="119"/>
      <c r="AN380" s="119"/>
      <c r="AO380" s="119"/>
      <c r="AP380" s="119"/>
      <c r="AQ380" s="119"/>
      <c r="AR380" s="119"/>
      <c r="AS380" s="119"/>
      <c r="AT380" s="119"/>
      <c r="AU380" s="119"/>
      <c r="AV380" s="119"/>
      <c r="AW380" s="119"/>
      <c r="AX380" s="119"/>
      <c r="AY380" s="119"/>
      <c r="AZ380" s="119"/>
      <c r="BA380" s="119"/>
      <c r="BB380" s="119"/>
      <c r="BC380" s="119"/>
      <c r="BD380" s="119"/>
      <c r="BE380" s="119"/>
      <c r="BF380" s="119"/>
      <c r="BG380" s="119"/>
      <c r="BH380" s="119"/>
      <c r="BI380" s="119"/>
      <c r="BJ380" s="119"/>
      <c r="BK380" s="119"/>
      <c r="BL380" s="119"/>
      <c r="BM380" s="119"/>
      <c r="BN380" s="119"/>
      <c r="BP380" s="208">
        <f t="shared" si="65"/>
        <v>96.67</v>
      </c>
      <c r="BQ380" s="208">
        <f t="shared" si="66"/>
        <v>102.94923076923078</v>
      </c>
      <c r="BR380" s="208">
        <f t="shared" si="67"/>
        <v>115</v>
      </c>
      <c r="BS380" s="207" t="str">
        <f t="shared" si="68"/>
        <v/>
      </c>
    </row>
    <row r="381" spans="1:71" ht="14.25" thickTop="1" thickBot="1" x14ac:dyDescent="0.25">
      <c r="A381" s="43"/>
      <c r="B381" s="15" t="s">
        <v>41</v>
      </c>
      <c r="C381" s="16" t="s">
        <v>42</v>
      </c>
      <c r="D381" s="28"/>
      <c r="E381" s="28"/>
      <c r="F381" s="72"/>
      <c r="G381" s="72"/>
      <c r="H381" s="72"/>
      <c r="I381" s="124">
        <v>381</v>
      </c>
      <c r="J381" s="60">
        <f>HLOOKUP($J$1,$L$1:BN381,I381)</f>
        <v>11.33</v>
      </c>
      <c r="K381" s="60">
        <f>HLOOKUP($K$1,$L$1:BN381,I381)</f>
        <v>11.33</v>
      </c>
      <c r="L381" s="55"/>
      <c r="M381" s="126">
        <v>8</v>
      </c>
      <c r="N381" s="126">
        <v>8</v>
      </c>
      <c r="O381" s="126" t="s">
        <v>120</v>
      </c>
      <c r="P381" s="126" t="s">
        <v>120</v>
      </c>
      <c r="Q381" s="126" t="s">
        <v>120</v>
      </c>
      <c r="R381" s="126" t="s">
        <v>120</v>
      </c>
      <c r="S381" s="126">
        <v>8</v>
      </c>
      <c r="T381" s="149">
        <v>8</v>
      </c>
      <c r="U381" s="149">
        <v>8</v>
      </c>
      <c r="V381" s="149">
        <v>8</v>
      </c>
      <c r="W381" s="149">
        <v>8</v>
      </c>
      <c r="X381" s="149">
        <v>8</v>
      </c>
      <c r="Y381" s="149">
        <v>9.33</v>
      </c>
      <c r="Z381" s="149">
        <v>9.33</v>
      </c>
      <c r="AA381" s="149">
        <v>11.33</v>
      </c>
      <c r="AB381" s="149">
        <v>11.33</v>
      </c>
      <c r="AC381" s="119">
        <v>11.33</v>
      </c>
      <c r="AD381" s="119"/>
      <c r="AE381" s="119"/>
      <c r="AF381" s="119"/>
      <c r="AG381" s="119"/>
      <c r="AH381" s="119"/>
      <c r="AI381" s="149"/>
      <c r="AJ381" s="149"/>
      <c r="AK381" s="149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  <c r="AV381" s="126"/>
      <c r="AW381" s="126"/>
      <c r="AX381" s="126"/>
      <c r="AY381" s="126"/>
      <c r="AZ381" s="126"/>
      <c r="BA381" s="126"/>
      <c r="BB381" s="126"/>
      <c r="BC381" s="126"/>
      <c r="BD381" s="126"/>
      <c r="BE381" s="126"/>
      <c r="BF381" s="126"/>
      <c r="BG381" s="126"/>
      <c r="BH381" s="126"/>
      <c r="BI381" s="126"/>
      <c r="BJ381" s="126"/>
      <c r="BK381" s="126"/>
      <c r="BL381" s="126"/>
      <c r="BM381" s="126"/>
      <c r="BN381" s="126"/>
      <c r="BP381" s="209">
        <f t="shared" si="65"/>
        <v>8</v>
      </c>
      <c r="BQ381" s="209">
        <f t="shared" si="66"/>
        <v>8.9730769230769223</v>
      </c>
      <c r="BR381" s="209">
        <f t="shared" si="67"/>
        <v>11.33</v>
      </c>
      <c r="BS381" s="207" t="str">
        <f t="shared" si="68"/>
        <v/>
      </c>
    </row>
    <row r="382" spans="1:71" ht="13.5" thickTop="1" x14ac:dyDescent="0.2">
      <c r="M382"/>
      <c r="N382" s="74"/>
      <c r="O382" s="74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BP382" s="237" t="s">
        <v>119</v>
      </c>
      <c r="BQ382" s="77" t="e">
        <f>AVERAGE(BQ14,BQ35,BQ56,BQ77,BQ98,BQ119,BQ140,BQ161,BQ182,BQ203,BQ224,BQ245,BQ266,BQ287,BQ308,BQ329,BQ350,BQ371)</f>
        <v>#DIV/0!</v>
      </c>
    </row>
    <row r="383" spans="1:71" x14ac:dyDescent="0.2">
      <c r="M383"/>
      <c r="BP383" s="237" t="s">
        <v>96</v>
      </c>
      <c r="BQ383" s="77" t="e">
        <f>AVERAGE(BQ10,BQ31,BQ52,BQ73,BQ94,BQ115,BQ157,BQ178,BQ199,BQ220,BQ241,BQ262,BQ283,BQ325,BQ346)</f>
        <v>#DIV/0!</v>
      </c>
    </row>
    <row r="384" spans="1:71" x14ac:dyDescent="0.2">
      <c r="M384"/>
      <c r="BP384" s="237" t="s">
        <v>31</v>
      </c>
      <c r="BQ384" s="77" t="e">
        <f>AVERAGE(BQ11,BQ32,BQ53,BQ74,BQ95,BQ116,BQ158,BQ200,BQ221,BQ242,BQ263,BQ284,BQ347)</f>
        <v>#DIV/0!</v>
      </c>
    </row>
    <row r="385" spans="2:13" x14ac:dyDescent="0.2">
      <c r="M385"/>
    </row>
    <row r="386" spans="2:13" x14ac:dyDescent="0.2">
      <c r="M386"/>
    </row>
    <row r="387" spans="2:13" x14ac:dyDescent="0.2">
      <c r="M387"/>
    </row>
    <row r="388" spans="2:13" x14ac:dyDescent="0.2">
      <c r="M388"/>
    </row>
    <row r="389" spans="2:13" x14ac:dyDescent="0.2">
      <c r="M389"/>
    </row>
    <row r="390" spans="2:13" x14ac:dyDescent="0.2">
      <c r="M390"/>
    </row>
    <row r="391" spans="2:13" x14ac:dyDescent="0.2">
      <c r="B391" s="77">
        <f>SMALL((M5:AM5,M26:AM26,M47:AM47,M68:AM68,M110:AM110,M131:AM131,M152:AM152,M173:AM173,M194:AM194,M215:AM215,J236:AM236,M278:AM278,M299:AM299,M320:AM320,M341:AM341,M362:AM362),2)</f>
        <v>82</v>
      </c>
      <c r="M391"/>
    </row>
    <row r="392" spans="2:13" x14ac:dyDescent="0.2">
      <c r="M392"/>
    </row>
    <row r="393" spans="2:13" x14ac:dyDescent="0.2">
      <c r="M393"/>
    </row>
    <row r="394" spans="2:13" x14ac:dyDescent="0.2">
      <c r="M394"/>
    </row>
    <row r="395" spans="2:13" x14ac:dyDescent="0.2">
      <c r="M395"/>
    </row>
    <row r="396" spans="2:13" x14ac:dyDescent="0.2">
      <c r="M396"/>
    </row>
    <row r="397" spans="2:13" x14ac:dyDescent="0.2">
      <c r="M397"/>
    </row>
    <row r="398" spans="2:13" x14ac:dyDescent="0.2">
      <c r="M398"/>
    </row>
    <row r="399" spans="2:13" x14ac:dyDescent="0.2">
      <c r="M399"/>
    </row>
    <row r="400" spans="2:13" x14ac:dyDescent="0.2">
      <c r="B400" s="1">
        <v>0</v>
      </c>
      <c r="M400"/>
    </row>
    <row r="401" spans="2:13" x14ac:dyDescent="0.2">
      <c r="B401" s="1">
        <v>10</v>
      </c>
      <c r="M401"/>
    </row>
    <row r="402" spans="2:13" x14ac:dyDescent="0.2">
      <c r="B402" s="1">
        <v>20</v>
      </c>
      <c r="M402"/>
    </row>
    <row r="403" spans="2:13" x14ac:dyDescent="0.2">
      <c r="B403" s="1">
        <v>9</v>
      </c>
      <c r="M403"/>
    </row>
    <row r="404" spans="2:13" x14ac:dyDescent="0.2">
      <c r="B404" s="78">
        <v>27</v>
      </c>
      <c r="M404"/>
    </row>
    <row r="405" spans="2:13" x14ac:dyDescent="0.2">
      <c r="B405" s="78">
        <v>12</v>
      </c>
      <c r="M405"/>
    </row>
    <row r="406" spans="2:13" x14ac:dyDescent="0.2">
      <c r="M406"/>
    </row>
    <row r="407" spans="2:13" ht="15" x14ac:dyDescent="0.3">
      <c r="B407" s="79">
        <f>MAX(B401:B405)</f>
        <v>27</v>
      </c>
      <c r="M407"/>
    </row>
    <row r="408" spans="2:13" x14ac:dyDescent="0.2">
      <c r="M408"/>
    </row>
    <row r="409" spans="2:13" ht="15" x14ac:dyDescent="0.3">
      <c r="B409" s="79">
        <f>SMALL((B400:B405),2)</f>
        <v>9</v>
      </c>
      <c r="M409"/>
    </row>
    <row r="410" spans="2:13" x14ac:dyDescent="0.2">
      <c r="M410"/>
    </row>
    <row r="411" spans="2:13" x14ac:dyDescent="0.2">
      <c r="M411"/>
    </row>
    <row r="412" spans="2:13" x14ac:dyDescent="0.2">
      <c r="M412"/>
    </row>
    <row r="413" spans="2:13" x14ac:dyDescent="0.2">
      <c r="M413"/>
    </row>
    <row r="414" spans="2:13" x14ac:dyDescent="0.2">
      <c r="M414"/>
    </row>
    <row r="415" spans="2:13" x14ac:dyDescent="0.2">
      <c r="M415"/>
    </row>
    <row r="416" spans="2:13" x14ac:dyDescent="0.2">
      <c r="M416"/>
    </row>
    <row r="417" spans="13:13" x14ac:dyDescent="0.2">
      <c r="M417"/>
    </row>
    <row r="418" spans="13:13" x14ac:dyDescent="0.2">
      <c r="M418"/>
    </row>
    <row r="419" spans="13:13" x14ac:dyDescent="0.2">
      <c r="M419"/>
    </row>
    <row r="420" spans="13:13" x14ac:dyDescent="0.2">
      <c r="M420"/>
    </row>
    <row r="421" spans="13:13" x14ac:dyDescent="0.2">
      <c r="M421"/>
    </row>
    <row r="422" spans="13:13" x14ac:dyDescent="0.2">
      <c r="M422"/>
    </row>
    <row r="423" spans="13:13" x14ac:dyDescent="0.2">
      <c r="M423"/>
    </row>
    <row r="424" spans="13:13" x14ac:dyDescent="0.2">
      <c r="M424"/>
    </row>
    <row r="425" spans="13:13" x14ac:dyDescent="0.2">
      <c r="M425"/>
    </row>
    <row r="426" spans="13:13" x14ac:dyDescent="0.2">
      <c r="M426"/>
    </row>
    <row r="427" spans="13:13" x14ac:dyDescent="0.2">
      <c r="M427"/>
    </row>
    <row r="428" spans="13:13" x14ac:dyDescent="0.2">
      <c r="M428"/>
    </row>
    <row r="429" spans="13:13" x14ac:dyDescent="0.2">
      <c r="M429"/>
    </row>
    <row r="430" spans="13:13" x14ac:dyDescent="0.2">
      <c r="M430"/>
    </row>
    <row r="431" spans="13:13" x14ac:dyDescent="0.2">
      <c r="M431"/>
    </row>
    <row r="432" spans="13:13" x14ac:dyDescent="0.2">
      <c r="M432"/>
    </row>
    <row r="433" spans="13:13" x14ac:dyDescent="0.2">
      <c r="M433"/>
    </row>
    <row r="434" spans="13:13" x14ac:dyDescent="0.2">
      <c r="M434"/>
    </row>
    <row r="435" spans="13:13" x14ac:dyDescent="0.2">
      <c r="M435"/>
    </row>
    <row r="436" spans="13:13" x14ac:dyDescent="0.2">
      <c r="M436"/>
    </row>
    <row r="437" spans="13:13" x14ac:dyDescent="0.2">
      <c r="M437"/>
    </row>
    <row r="438" spans="13:13" x14ac:dyDescent="0.2">
      <c r="M438"/>
    </row>
    <row r="439" spans="13:13" x14ac:dyDescent="0.2">
      <c r="M439"/>
    </row>
    <row r="440" spans="13:13" x14ac:dyDescent="0.2">
      <c r="M440"/>
    </row>
    <row r="441" spans="13:13" x14ac:dyDescent="0.2">
      <c r="M441"/>
    </row>
    <row r="442" spans="13:13" x14ac:dyDescent="0.2">
      <c r="M442"/>
    </row>
    <row r="443" spans="13:13" x14ac:dyDescent="0.2">
      <c r="M443"/>
    </row>
    <row r="444" spans="13:13" x14ac:dyDescent="0.2">
      <c r="M444"/>
    </row>
    <row r="445" spans="13:13" x14ac:dyDescent="0.2">
      <c r="M445"/>
    </row>
    <row r="446" spans="13:13" x14ac:dyDescent="0.2">
      <c r="M446"/>
    </row>
    <row r="447" spans="13:13" x14ac:dyDescent="0.2">
      <c r="M447"/>
    </row>
    <row r="448" spans="13:13" x14ac:dyDescent="0.2">
      <c r="M448"/>
    </row>
    <row r="449" spans="13:13" x14ac:dyDescent="0.2">
      <c r="M449"/>
    </row>
    <row r="450" spans="13:13" x14ac:dyDescent="0.2">
      <c r="M450"/>
    </row>
    <row r="451" spans="13:13" x14ac:dyDescent="0.2">
      <c r="M451"/>
    </row>
    <row r="452" spans="13:13" x14ac:dyDescent="0.2">
      <c r="M452"/>
    </row>
    <row r="453" spans="13:13" x14ac:dyDescent="0.2">
      <c r="M453"/>
    </row>
    <row r="454" spans="13:13" x14ac:dyDescent="0.2">
      <c r="M454"/>
    </row>
    <row r="455" spans="13:13" x14ac:dyDescent="0.2">
      <c r="M455"/>
    </row>
    <row r="456" spans="13:13" x14ac:dyDescent="0.2">
      <c r="M456"/>
    </row>
    <row r="457" spans="13:13" x14ac:dyDescent="0.2">
      <c r="M457"/>
    </row>
    <row r="458" spans="13:13" x14ac:dyDescent="0.2">
      <c r="M458"/>
    </row>
    <row r="459" spans="13:13" x14ac:dyDescent="0.2">
      <c r="M459"/>
    </row>
    <row r="460" spans="13:13" x14ac:dyDescent="0.2">
      <c r="M460"/>
    </row>
    <row r="461" spans="13:13" x14ac:dyDescent="0.2">
      <c r="M461"/>
    </row>
    <row r="462" spans="13:13" x14ac:dyDescent="0.2">
      <c r="M462"/>
    </row>
    <row r="463" spans="13:13" x14ac:dyDescent="0.2">
      <c r="M463"/>
    </row>
    <row r="464" spans="13:13" x14ac:dyDescent="0.2">
      <c r="M464"/>
    </row>
    <row r="465" spans="13:13" x14ac:dyDescent="0.2">
      <c r="M465"/>
    </row>
    <row r="466" spans="13:13" x14ac:dyDescent="0.2">
      <c r="M466"/>
    </row>
    <row r="467" spans="13:13" x14ac:dyDescent="0.2">
      <c r="M467"/>
    </row>
    <row r="468" spans="13:13" x14ac:dyDescent="0.2">
      <c r="M468"/>
    </row>
    <row r="469" spans="13:13" x14ac:dyDescent="0.2">
      <c r="M469"/>
    </row>
    <row r="470" spans="13:13" x14ac:dyDescent="0.2">
      <c r="M470"/>
    </row>
    <row r="471" spans="13:13" x14ac:dyDescent="0.2">
      <c r="M471"/>
    </row>
    <row r="472" spans="13:13" x14ac:dyDescent="0.2">
      <c r="M472"/>
    </row>
    <row r="473" spans="13:13" x14ac:dyDescent="0.2">
      <c r="M473"/>
    </row>
    <row r="474" spans="13:13" x14ac:dyDescent="0.2">
      <c r="M474"/>
    </row>
    <row r="475" spans="13:13" x14ac:dyDescent="0.2">
      <c r="M475"/>
    </row>
    <row r="476" spans="13:13" x14ac:dyDescent="0.2">
      <c r="M476"/>
    </row>
    <row r="477" spans="13:13" x14ac:dyDescent="0.2">
      <c r="M477"/>
    </row>
    <row r="478" spans="13:13" x14ac:dyDescent="0.2">
      <c r="M478"/>
    </row>
    <row r="479" spans="13:13" x14ac:dyDescent="0.2">
      <c r="M479"/>
    </row>
    <row r="480" spans="13:13" x14ac:dyDescent="0.2">
      <c r="M480"/>
    </row>
    <row r="481" spans="13:13" x14ac:dyDescent="0.2">
      <c r="M481"/>
    </row>
    <row r="482" spans="13:13" x14ac:dyDescent="0.2">
      <c r="M482"/>
    </row>
    <row r="483" spans="13:13" x14ac:dyDescent="0.2">
      <c r="M483"/>
    </row>
    <row r="484" spans="13:13" x14ac:dyDescent="0.2">
      <c r="M484"/>
    </row>
    <row r="485" spans="13:13" x14ac:dyDescent="0.2">
      <c r="M485"/>
    </row>
    <row r="486" spans="13:13" x14ac:dyDescent="0.2">
      <c r="M486"/>
    </row>
    <row r="487" spans="13:13" x14ac:dyDescent="0.2">
      <c r="M487"/>
    </row>
    <row r="488" spans="13:13" x14ac:dyDescent="0.2">
      <c r="M488"/>
    </row>
    <row r="489" spans="13:13" x14ac:dyDescent="0.2">
      <c r="M489"/>
    </row>
    <row r="490" spans="13:13" x14ac:dyDescent="0.2">
      <c r="M490"/>
    </row>
    <row r="491" spans="13:13" x14ac:dyDescent="0.2">
      <c r="M491"/>
    </row>
    <row r="492" spans="13:13" x14ac:dyDescent="0.2">
      <c r="M492"/>
    </row>
    <row r="493" spans="13:13" x14ac:dyDescent="0.2">
      <c r="M493"/>
    </row>
    <row r="494" spans="13:13" x14ac:dyDescent="0.2">
      <c r="M494"/>
    </row>
    <row r="495" spans="13:13" x14ac:dyDescent="0.2">
      <c r="M495"/>
    </row>
    <row r="496" spans="13:13" x14ac:dyDescent="0.2">
      <c r="M496"/>
    </row>
    <row r="497" spans="13:13" x14ac:dyDescent="0.2">
      <c r="M497"/>
    </row>
    <row r="498" spans="13:13" x14ac:dyDescent="0.2">
      <c r="M498"/>
    </row>
    <row r="499" spans="13:13" x14ac:dyDescent="0.2">
      <c r="M499"/>
    </row>
    <row r="500" spans="13:13" x14ac:dyDescent="0.2">
      <c r="M500"/>
    </row>
    <row r="501" spans="13:13" x14ac:dyDescent="0.2">
      <c r="M501"/>
    </row>
    <row r="502" spans="13:13" x14ac:dyDescent="0.2">
      <c r="M502"/>
    </row>
    <row r="503" spans="13:13" x14ac:dyDescent="0.2">
      <c r="M503"/>
    </row>
    <row r="504" spans="13:13" x14ac:dyDescent="0.2">
      <c r="M504"/>
    </row>
    <row r="505" spans="13:13" x14ac:dyDescent="0.2">
      <c r="M505"/>
    </row>
    <row r="506" spans="13:13" x14ac:dyDescent="0.2">
      <c r="M506"/>
    </row>
    <row r="507" spans="13:13" x14ac:dyDescent="0.2">
      <c r="M507"/>
    </row>
    <row r="508" spans="13:13" x14ac:dyDescent="0.2">
      <c r="M508"/>
    </row>
    <row r="509" spans="13:13" x14ac:dyDescent="0.2">
      <c r="M509"/>
    </row>
    <row r="510" spans="13:13" x14ac:dyDescent="0.2">
      <c r="M510"/>
    </row>
    <row r="511" spans="13:13" x14ac:dyDescent="0.2">
      <c r="M511"/>
    </row>
    <row r="512" spans="13:13" x14ac:dyDescent="0.2">
      <c r="M512"/>
    </row>
    <row r="513" spans="13:13" x14ac:dyDescent="0.2">
      <c r="M513"/>
    </row>
    <row r="514" spans="13:13" x14ac:dyDescent="0.2">
      <c r="M514"/>
    </row>
    <row r="515" spans="13:13" x14ac:dyDescent="0.2">
      <c r="M515"/>
    </row>
    <row r="516" spans="13:13" x14ac:dyDescent="0.2">
      <c r="M516"/>
    </row>
    <row r="517" spans="13:13" x14ac:dyDescent="0.2">
      <c r="M517"/>
    </row>
    <row r="518" spans="13:13" x14ac:dyDescent="0.2">
      <c r="M518"/>
    </row>
    <row r="519" spans="13:13" x14ac:dyDescent="0.2">
      <c r="M519"/>
    </row>
    <row r="520" spans="13:13" x14ac:dyDescent="0.2">
      <c r="M520"/>
    </row>
    <row r="521" spans="13:13" x14ac:dyDescent="0.2">
      <c r="M521"/>
    </row>
    <row r="522" spans="13:13" x14ac:dyDescent="0.2">
      <c r="M522"/>
    </row>
    <row r="523" spans="13:13" x14ac:dyDescent="0.2">
      <c r="M523"/>
    </row>
    <row r="524" spans="13:13" x14ac:dyDescent="0.2">
      <c r="M524"/>
    </row>
    <row r="525" spans="13:13" x14ac:dyDescent="0.2">
      <c r="M525"/>
    </row>
    <row r="526" spans="13:13" x14ac:dyDescent="0.2">
      <c r="M526"/>
    </row>
    <row r="527" spans="13:13" x14ac:dyDescent="0.2">
      <c r="M527"/>
    </row>
    <row r="528" spans="13:13" x14ac:dyDescent="0.2">
      <c r="M528"/>
    </row>
    <row r="529" spans="13:13" x14ac:dyDescent="0.2">
      <c r="M529"/>
    </row>
    <row r="530" spans="13:13" x14ac:dyDescent="0.2">
      <c r="M530"/>
    </row>
    <row r="531" spans="13:13" x14ac:dyDescent="0.2">
      <c r="M531"/>
    </row>
    <row r="532" spans="13:13" x14ac:dyDescent="0.2">
      <c r="M532"/>
    </row>
    <row r="533" spans="13:13" x14ac:dyDescent="0.2">
      <c r="M533"/>
    </row>
    <row r="534" spans="13:13" x14ac:dyDescent="0.2">
      <c r="M534"/>
    </row>
    <row r="535" spans="13:13" x14ac:dyDescent="0.2">
      <c r="M535"/>
    </row>
    <row r="536" spans="13:13" x14ac:dyDescent="0.2">
      <c r="M536"/>
    </row>
    <row r="537" spans="13:13" x14ac:dyDescent="0.2">
      <c r="M537"/>
    </row>
    <row r="538" spans="13:13" x14ac:dyDescent="0.2">
      <c r="M538"/>
    </row>
    <row r="539" spans="13:13" x14ac:dyDescent="0.2">
      <c r="M539"/>
    </row>
    <row r="540" spans="13:13" x14ac:dyDescent="0.2">
      <c r="M540"/>
    </row>
    <row r="541" spans="13:13" x14ac:dyDescent="0.2">
      <c r="M541"/>
    </row>
    <row r="542" spans="13:13" x14ac:dyDescent="0.2">
      <c r="M542"/>
    </row>
    <row r="543" spans="13:13" x14ac:dyDescent="0.2">
      <c r="M543"/>
    </row>
    <row r="544" spans="13:13" x14ac:dyDescent="0.2">
      <c r="M544"/>
    </row>
    <row r="545" spans="13:13" x14ac:dyDescent="0.2">
      <c r="M545"/>
    </row>
    <row r="546" spans="13:13" x14ac:dyDescent="0.2">
      <c r="M546"/>
    </row>
    <row r="547" spans="13:13" x14ac:dyDescent="0.2">
      <c r="M547"/>
    </row>
    <row r="548" spans="13:13" x14ac:dyDescent="0.2">
      <c r="M548"/>
    </row>
    <row r="549" spans="13:13" x14ac:dyDescent="0.2">
      <c r="M549"/>
    </row>
    <row r="550" spans="13:13" x14ac:dyDescent="0.2">
      <c r="M550"/>
    </row>
    <row r="551" spans="13:13" x14ac:dyDescent="0.2">
      <c r="M551"/>
    </row>
    <row r="552" spans="13:13" x14ac:dyDescent="0.2">
      <c r="M552"/>
    </row>
    <row r="553" spans="13:13" x14ac:dyDescent="0.2">
      <c r="M553"/>
    </row>
    <row r="554" spans="13:13" x14ac:dyDescent="0.2">
      <c r="M554"/>
    </row>
    <row r="555" spans="13:13" x14ac:dyDescent="0.2">
      <c r="M555"/>
    </row>
    <row r="556" spans="13:13" x14ac:dyDescent="0.2">
      <c r="M556"/>
    </row>
    <row r="557" spans="13:13" x14ac:dyDescent="0.2">
      <c r="M557"/>
    </row>
    <row r="558" spans="13:13" x14ac:dyDescent="0.2">
      <c r="M558"/>
    </row>
    <row r="559" spans="13:13" x14ac:dyDescent="0.2">
      <c r="M559"/>
    </row>
    <row r="560" spans="13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</sheetData>
  <sheetProtection password="D2FB" sheet="1"/>
  <mergeCells count="5">
    <mergeCell ref="A2:A3"/>
    <mergeCell ref="B2:B3"/>
    <mergeCell ref="C2:C3"/>
    <mergeCell ref="F2:H2"/>
    <mergeCell ref="BP2:BR2"/>
  </mergeCells>
  <phoneticPr fontId="0" type="noConversion"/>
  <conditionalFormatting sqref="BR5 BR245:BR255 BR266:BR276 BR259:BR264 BR257">
    <cfRule type="cellIs" dxfId="19" priority="19" stopIfTrue="1" operator="greaterThanOrEqual">
      <formula>BQ5*1.5</formula>
    </cfRule>
    <cfRule type="cellIs" dxfId="18" priority="20" stopIfTrue="1" operator="equal">
      <formula>xxx</formula>
    </cfRule>
  </conditionalFormatting>
  <conditionalFormatting sqref="BR6:BR12 BR371:BR381 BR362:BR366 BR350:BR360 BR341:BR348 BR329:BR339 BR320:BR321 BR308:BR318 BR299:BR300 BR287:BR297 BR278:BR279 BR236:BR243 BR224:BR234 BR215:BR216 BR203:BR213 BR194:BR201 BR182:BR192 BR173:BR180 BR161:BR171 BR152:BR159 BR140:BR150 BR131:BR138 BR119:BR129 BR110:BR117 BR98:BR108 BR89:BR96 BR77:BR87 BR68:BR75 BR56:BR66 BR47:BR48 BR35:BR45 BR26:BR27 BR14:BR24 BR281:BR285 BR50:BR54 BR306 BR29:BR33 BR323:BR327 BR368:BR369 BR218:BR222">
    <cfRule type="cellIs" dxfId="17" priority="17" stopIfTrue="1" operator="greaterThanOrEqual">
      <formula>BQ6*1.5</formula>
    </cfRule>
    <cfRule type="cellIs" dxfId="16" priority="18" stopIfTrue="1" operator="equal">
      <formula>xxx</formula>
    </cfRule>
  </conditionalFormatting>
  <conditionalFormatting sqref="BR280">
    <cfRule type="cellIs" dxfId="15" priority="15" stopIfTrue="1" operator="greaterThanOrEqual">
      <formula>BQ280*1.5</formula>
    </cfRule>
    <cfRule type="cellIs" dxfId="14" priority="16" stopIfTrue="1" operator="equal">
      <formula>xxx</formula>
    </cfRule>
  </conditionalFormatting>
  <conditionalFormatting sqref="BR49">
    <cfRule type="cellIs" dxfId="13" priority="13" stopIfTrue="1" operator="greaterThanOrEqual">
      <formula>BQ49*1.5</formula>
    </cfRule>
    <cfRule type="cellIs" dxfId="12" priority="14" stopIfTrue="1" operator="equal">
      <formula>xxx</formula>
    </cfRule>
  </conditionalFormatting>
  <conditionalFormatting sqref="BR301:BR305">
    <cfRule type="cellIs" dxfId="11" priority="11" stopIfTrue="1" operator="greaterThanOrEqual">
      <formula>BQ301*1.5</formula>
    </cfRule>
    <cfRule type="cellIs" dxfId="10" priority="12" stopIfTrue="1" operator="equal">
      <formula>xxx</formula>
    </cfRule>
  </conditionalFormatting>
  <conditionalFormatting sqref="BR28">
    <cfRule type="cellIs" dxfId="9" priority="9" stopIfTrue="1" operator="greaterThanOrEqual">
      <formula>BQ28*1.5</formula>
    </cfRule>
    <cfRule type="cellIs" dxfId="8" priority="10" stopIfTrue="1" operator="equal">
      <formula>xxx</formula>
    </cfRule>
  </conditionalFormatting>
  <conditionalFormatting sqref="BR322">
    <cfRule type="cellIs" dxfId="7" priority="7" stopIfTrue="1" operator="greaterThanOrEqual">
      <formula>BQ322*1.5</formula>
    </cfRule>
    <cfRule type="cellIs" dxfId="6" priority="8" stopIfTrue="1" operator="equal">
      <formula>xxx</formula>
    </cfRule>
  </conditionalFormatting>
  <conditionalFormatting sqref="BR258">
    <cfRule type="cellIs" dxfId="5" priority="5" stopIfTrue="1" operator="greaterThanOrEqual">
      <formula>BQ258*1.5</formula>
    </cfRule>
    <cfRule type="cellIs" dxfId="4" priority="6" stopIfTrue="1" operator="equal">
      <formula>xxx</formula>
    </cfRule>
  </conditionalFormatting>
  <conditionalFormatting sqref="BR367">
    <cfRule type="cellIs" dxfId="3" priority="3" stopIfTrue="1" operator="greaterThanOrEqual">
      <formula>BQ367*1.5</formula>
    </cfRule>
    <cfRule type="cellIs" dxfId="2" priority="4" stopIfTrue="1" operator="equal">
      <formula>xxx</formula>
    </cfRule>
  </conditionalFormatting>
  <conditionalFormatting sqref="BR217">
    <cfRule type="cellIs" dxfId="1" priority="1" stopIfTrue="1" operator="greaterThanOrEqual">
      <formula>BQ217*1.5</formula>
    </cfRule>
    <cfRule type="cellIs" dxfId="0" priority="2" stopIfTrue="1" operator="equal">
      <formula>xxx</formula>
    </cfRule>
  </conditionalFormatting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Fill="0" autoLine="0" autoPict="0">
                <anchor moveWithCells="1" siz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6"/>
  <sheetViews>
    <sheetView workbookViewId="0">
      <selection activeCell="P17" sqref="P17"/>
    </sheetView>
  </sheetViews>
  <sheetFormatPr defaultRowHeight="12.75" x14ac:dyDescent="0.2"/>
  <cols>
    <col min="2" max="2" width="1.7109375" customWidth="1"/>
    <col min="3" max="3" width="21" customWidth="1"/>
    <col min="4" max="4" width="8" customWidth="1"/>
    <col min="5" max="5" width="10.42578125" customWidth="1"/>
    <col min="7" max="7" width="9.85546875" customWidth="1"/>
    <col min="8" max="8" width="10" customWidth="1"/>
    <col min="10" max="10" width="9.5703125" customWidth="1"/>
    <col min="11" max="11" width="9.28515625" customWidth="1"/>
    <col min="12" max="12" width="10.28515625" customWidth="1"/>
    <col min="13" max="13" width="1.7109375" customWidth="1"/>
  </cols>
  <sheetData>
    <row r="2" spans="3:12" ht="18" x14ac:dyDescent="0.25">
      <c r="C2" s="238" t="s">
        <v>121</v>
      </c>
      <c r="D2" s="239"/>
      <c r="E2" s="239"/>
      <c r="F2" s="239"/>
      <c r="G2" s="239"/>
      <c r="H2" s="239"/>
      <c r="I2" s="239"/>
      <c r="J2" s="239"/>
      <c r="K2" s="239"/>
      <c r="L2" s="239"/>
    </row>
    <row r="3" spans="3:12" ht="13.5" thickBot="1" x14ac:dyDescent="0.25"/>
    <row r="4" spans="3:12" ht="27" thickTop="1" thickBot="1" x14ac:dyDescent="0.25">
      <c r="C4" s="241" t="s">
        <v>47</v>
      </c>
      <c r="D4" s="241" t="s">
        <v>49</v>
      </c>
      <c r="E4" s="242" t="s">
        <v>46</v>
      </c>
      <c r="F4" s="242" t="s">
        <v>65</v>
      </c>
      <c r="G4" s="242" t="s">
        <v>54</v>
      </c>
      <c r="H4" s="242" t="s">
        <v>55</v>
      </c>
      <c r="I4" s="242" t="s">
        <v>105</v>
      </c>
      <c r="J4" s="242" t="s">
        <v>59</v>
      </c>
      <c r="K4" s="242" t="s">
        <v>60</v>
      </c>
      <c r="L4" s="242" t="s">
        <v>63</v>
      </c>
    </row>
    <row r="5" spans="3:12" ht="14.25" thickTop="1" thickBot="1" x14ac:dyDescent="0.25">
      <c r="C5" s="243" t="s">
        <v>47</v>
      </c>
      <c r="D5" s="6"/>
      <c r="E5" s="211"/>
      <c r="F5" s="211"/>
      <c r="G5" s="211"/>
      <c r="H5" s="211"/>
      <c r="I5" s="211"/>
      <c r="J5" s="211"/>
      <c r="K5" s="211"/>
      <c r="L5" s="244"/>
    </row>
    <row r="6" spans="3:12" ht="14.25" thickTop="1" thickBot="1" x14ac:dyDescent="0.25">
      <c r="C6" s="245" t="s">
        <v>21</v>
      </c>
      <c r="D6" s="246" t="s">
        <v>22</v>
      </c>
      <c r="E6" s="247"/>
      <c r="F6" s="247"/>
      <c r="G6" s="247"/>
      <c r="H6" s="247"/>
      <c r="I6" s="247"/>
      <c r="J6" s="247"/>
      <c r="K6" s="247"/>
      <c r="L6" s="247"/>
    </row>
    <row r="7" spans="3:12" ht="14.25" thickTop="1" thickBot="1" x14ac:dyDescent="0.25">
      <c r="C7" s="245" t="s">
        <v>23</v>
      </c>
      <c r="D7" s="246" t="s">
        <v>24</v>
      </c>
      <c r="E7" s="247"/>
      <c r="F7" s="247"/>
      <c r="G7" s="247"/>
      <c r="H7" s="247"/>
      <c r="I7" s="247"/>
      <c r="J7" s="247"/>
      <c r="K7" s="247"/>
      <c r="L7" s="247"/>
    </row>
    <row r="8" spans="3:12" ht="14.25" thickTop="1" thickBot="1" x14ac:dyDescent="0.25">
      <c r="C8" s="245" t="s">
        <v>25</v>
      </c>
      <c r="D8" s="246" t="s">
        <v>26</v>
      </c>
      <c r="E8" s="247" t="s">
        <v>120</v>
      </c>
      <c r="F8" s="247"/>
      <c r="G8" s="247"/>
      <c r="H8" s="247"/>
      <c r="I8" s="247"/>
      <c r="J8" s="247"/>
      <c r="K8" s="247"/>
      <c r="L8" s="247"/>
    </row>
    <row r="9" spans="3:12" ht="14.25" thickTop="1" thickBot="1" x14ac:dyDescent="0.25">
      <c r="C9" s="245" t="s">
        <v>27</v>
      </c>
      <c r="D9" s="246" t="s">
        <v>28</v>
      </c>
      <c r="E9" s="247"/>
      <c r="F9" s="247"/>
      <c r="G9" s="247"/>
      <c r="H9" s="247"/>
      <c r="I9" s="247"/>
      <c r="J9" s="247"/>
      <c r="K9" s="247"/>
      <c r="L9" s="247"/>
    </row>
    <row r="10" spans="3:12" ht="14.25" thickTop="1" thickBot="1" x14ac:dyDescent="0.25">
      <c r="C10" s="245" t="s">
        <v>87</v>
      </c>
      <c r="D10" s="246" t="s">
        <v>26</v>
      </c>
      <c r="E10" s="247"/>
      <c r="F10" s="247"/>
      <c r="G10" s="247"/>
      <c r="H10" s="247"/>
      <c r="I10" s="247"/>
      <c r="J10" s="247"/>
      <c r="K10" s="247"/>
      <c r="L10" s="247"/>
    </row>
    <row r="11" spans="3:12" ht="14.25" thickTop="1" thickBot="1" x14ac:dyDescent="0.25">
      <c r="C11" s="245" t="s">
        <v>30</v>
      </c>
      <c r="D11" s="246" t="s">
        <v>26</v>
      </c>
      <c r="E11" s="247"/>
      <c r="F11" s="247"/>
      <c r="G11" s="247"/>
      <c r="H11" s="247"/>
      <c r="I11" s="247"/>
      <c r="J11" s="247"/>
      <c r="K11" s="247"/>
      <c r="L11" s="247"/>
    </row>
    <row r="12" spans="3:12" ht="14.25" thickTop="1" thickBot="1" x14ac:dyDescent="0.25">
      <c r="C12" s="245" t="s">
        <v>31</v>
      </c>
      <c r="D12" s="246" t="s">
        <v>26</v>
      </c>
      <c r="E12" s="247"/>
      <c r="F12" s="247"/>
      <c r="G12" s="247"/>
      <c r="H12" s="247"/>
      <c r="I12" s="247"/>
      <c r="J12" s="247"/>
      <c r="K12" s="247"/>
      <c r="L12" s="247"/>
    </row>
    <row r="13" spans="3:12" ht="14.25" thickTop="1" thickBot="1" x14ac:dyDescent="0.25">
      <c r="C13" s="245" t="s">
        <v>32</v>
      </c>
      <c r="D13" s="246" t="s">
        <v>28</v>
      </c>
      <c r="E13" s="247"/>
      <c r="F13" s="247"/>
      <c r="G13" s="247"/>
      <c r="H13" s="247"/>
      <c r="I13" s="247"/>
      <c r="J13" s="247"/>
      <c r="K13" s="247"/>
      <c r="L13" s="247"/>
    </row>
    <row r="14" spans="3:12" ht="14.25" thickTop="1" thickBot="1" x14ac:dyDescent="0.25">
      <c r="C14" s="243" t="s">
        <v>48</v>
      </c>
      <c r="D14" s="6"/>
      <c r="E14" s="211"/>
      <c r="F14" s="211"/>
      <c r="G14" s="211"/>
      <c r="H14" s="211"/>
      <c r="I14" s="211"/>
      <c r="J14" s="211"/>
      <c r="K14" s="211"/>
      <c r="L14" s="244"/>
    </row>
    <row r="15" spans="3:12" ht="14.25" thickTop="1" thickBot="1" x14ac:dyDescent="0.25">
      <c r="C15" s="248" t="s">
        <v>34</v>
      </c>
      <c r="D15" s="249" t="s">
        <v>22</v>
      </c>
      <c r="E15" s="250"/>
      <c r="F15" s="250"/>
      <c r="G15" s="250"/>
      <c r="H15" s="250"/>
      <c r="I15" s="250"/>
      <c r="J15" s="250"/>
      <c r="K15" s="250"/>
      <c r="L15" s="250"/>
    </row>
    <row r="16" spans="3:12" ht="14.25" thickTop="1" thickBot="1" x14ac:dyDescent="0.25">
      <c r="C16" s="248" t="s">
        <v>35</v>
      </c>
      <c r="D16" s="249" t="s">
        <v>22</v>
      </c>
      <c r="E16" s="251"/>
      <c r="F16" s="251"/>
      <c r="G16" s="251"/>
      <c r="H16" s="251"/>
      <c r="I16" s="251"/>
      <c r="J16" s="251"/>
      <c r="K16" s="251"/>
      <c r="L16" s="251"/>
    </row>
    <row r="17" spans="3:12" ht="14.25" thickTop="1" thickBot="1" x14ac:dyDescent="0.25">
      <c r="C17" s="248" t="s">
        <v>36</v>
      </c>
      <c r="D17" s="249" t="s">
        <v>37</v>
      </c>
      <c r="E17" s="251"/>
      <c r="F17" s="251"/>
      <c r="G17" s="251"/>
      <c r="H17" s="251"/>
      <c r="I17" s="251"/>
      <c r="J17" s="251"/>
      <c r="K17" s="251"/>
      <c r="L17" s="251"/>
    </row>
    <row r="18" spans="3:12" ht="14.25" thickTop="1" thickBot="1" x14ac:dyDescent="0.25">
      <c r="C18" s="248" t="s">
        <v>77</v>
      </c>
      <c r="D18" s="249" t="s">
        <v>37</v>
      </c>
      <c r="E18" s="251"/>
      <c r="F18" s="251"/>
      <c r="G18" s="251"/>
      <c r="H18" s="251"/>
      <c r="I18" s="251"/>
      <c r="J18" s="251"/>
      <c r="K18" s="251"/>
      <c r="L18" s="251">
        <v>1200</v>
      </c>
    </row>
    <row r="19" spans="3:12" ht="14.25" thickTop="1" thickBot="1" x14ac:dyDescent="0.25">
      <c r="C19" s="248" t="s">
        <v>38</v>
      </c>
      <c r="D19" s="249" t="s">
        <v>37</v>
      </c>
      <c r="E19" s="251"/>
      <c r="F19" s="251"/>
      <c r="G19" s="247">
        <v>1850</v>
      </c>
      <c r="H19" s="251"/>
      <c r="I19" s="251"/>
      <c r="J19" s="251"/>
      <c r="K19" s="251"/>
      <c r="L19" s="251">
        <v>1750</v>
      </c>
    </row>
    <row r="20" spans="3:12" ht="14.25" thickTop="1" thickBot="1" x14ac:dyDescent="0.25">
      <c r="C20" s="248" t="s">
        <v>78</v>
      </c>
      <c r="D20" s="249" t="s">
        <v>37</v>
      </c>
      <c r="E20" s="251"/>
      <c r="F20" s="251"/>
      <c r="G20" s="247">
        <v>1300</v>
      </c>
      <c r="H20" s="251"/>
      <c r="I20" s="251"/>
      <c r="J20" s="251"/>
      <c r="K20" s="251"/>
      <c r="L20" s="251">
        <v>1500</v>
      </c>
    </row>
    <row r="21" spans="3:12" ht="14.25" thickTop="1" thickBot="1" x14ac:dyDescent="0.25">
      <c r="C21" s="248" t="s">
        <v>88</v>
      </c>
      <c r="D21" s="249" t="s">
        <v>37</v>
      </c>
      <c r="E21" s="251"/>
      <c r="F21" s="251"/>
      <c r="G21" s="251"/>
      <c r="H21" s="251"/>
      <c r="I21" s="251"/>
      <c r="J21" s="251"/>
      <c r="K21" s="251"/>
      <c r="L21" s="251"/>
    </row>
    <row r="22" spans="3:12" ht="14.25" thickTop="1" thickBot="1" x14ac:dyDescent="0.25">
      <c r="C22" s="248" t="s">
        <v>89</v>
      </c>
      <c r="D22" s="249" t="s">
        <v>37</v>
      </c>
      <c r="E22" s="251"/>
      <c r="F22" s="251"/>
      <c r="G22" s="251"/>
      <c r="H22" s="251"/>
      <c r="I22" s="251"/>
      <c r="J22" s="251"/>
      <c r="K22" s="251"/>
      <c r="L22" s="251">
        <v>2000</v>
      </c>
    </row>
    <row r="23" spans="3:12" ht="14.25" thickTop="1" thickBot="1" x14ac:dyDescent="0.25">
      <c r="C23" s="248" t="s">
        <v>39</v>
      </c>
      <c r="D23" s="249" t="s">
        <v>22</v>
      </c>
      <c r="E23" s="251" t="s">
        <v>120</v>
      </c>
      <c r="F23" s="251"/>
      <c r="G23" s="251"/>
      <c r="H23" s="251"/>
      <c r="I23" s="251">
        <v>90</v>
      </c>
      <c r="J23" s="251"/>
      <c r="K23" s="251"/>
      <c r="L23" s="251"/>
    </row>
    <row r="24" spans="3:12" ht="14.25" thickTop="1" thickBot="1" x14ac:dyDescent="0.25">
      <c r="C24" s="248" t="s">
        <v>40</v>
      </c>
      <c r="D24" s="249" t="s">
        <v>22</v>
      </c>
      <c r="E24" s="251" t="s">
        <v>120</v>
      </c>
      <c r="F24" s="251"/>
      <c r="G24" s="251"/>
      <c r="H24" s="251"/>
      <c r="I24" s="251">
        <v>90</v>
      </c>
      <c r="J24" s="251"/>
      <c r="K24" s="251"/>
      <c r="L24" s="251"/>
    </row>
    <row r="25" spans="3:12" ht="14.25" thickTop="1" thickBot="1" x14ac:dyDescent="0.25">
      <c r="C25" s="248" t="s">
        <v>41</v>
      </c>
      <c r="D25" s="249" t="s">
        <v>42</v>
      </c>
      <c r="E25" s="252"/>
      <c r="F25" s="252">
        <v>8</v>
      </c>
      <c r="G25" s="252"/>
      <c r="H25" s="252">
        <v>8</v>
      </c>
      <c r="I25" s="252">
        <v>8</v>
      </c>
      <c r="J25" s="252">
        <v>6</v>
      </c>
      <c r="K25" s="252">
        <v>10</v>
      </c>
      <c r="L25" s="252">
        <v>7</v>
      </c>
    </row>
    <row r="26" spans="3:12" ht="13.5" thickTop="1" x14ac:dyDescent="0.2">
      <c r="C26" s="240" t="s">
        <v>122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B1:Q386"/>
  <sheetViews>
    <sheetView zoomScale="110" zoomScaleNormal="110" workbookViewId="0">
      <selection activeCell="F11" sqref="F11"/>
    </sheetView>
  </sheetViews>
  <sheetFormatPr defaultRowHeight="12.75" x14ac:dyDescent="0.2"/>
  <cols>
    <col min="1" max="1" width="3.85546875" customWidth="1"/>
    <col min="2" max="2" width="14.42578125" customWidth="1"/>
    <col min="3" max="3" width="21" customWidth="1"/>
    <col min="5" max="7" width="11.5703125" customWidth="1"/>
    <col min="8" max="9" width="3.7109375" customWidth="1"/>
    <col min="10" max="10" width="22.5703125" customWidth="1"/>
    <col min="11" max="11" width="23.42578125" customWidth="1"/>
    <col min="13" max="16" width="12.85546875" customWidth="1"/>
  </cols>
  <sheetData>
    <row r="1" spans="2:17" ht="15" x14ac:dyDescent="0.25">
      <c r="C1" s="196" t="s">
        <v>100</v>
      </c>
    </row>
    <row r="2" spans="2:17" ht="18.75" x14ac:dyDescent="0.3">
      <c r="B2" s="180" t="s">
        <v>97</v>
      </c>
      <c r="C2" s="202">
        <v>2019</v>
      </c>
    </row>
    <row r="3" spans="2:17" ht="18.75" x14ac:dyDescent="0.3">
      <c r="B3" s="180" t="s">
        <v>98</v>
      </c>
      <c r="C3" s="202">
        <v>2018</v>
      </c>
    </row>
    <row r="4" spans="2:17" ht="18.75" x14ac:dyDescent="0.3">
      <c r="B4" s="180" t="s">
        <v>99</v>
      </c>
      <c r="C4" s="202">
        <v>2017</v>
      </c>
    </row>
    <row r="6" spans="2:17" ht="13.5" thickBot="1" x14ac:dyDescent="0.25">
      <c r="B6" s="271" t="str">
        <f>CONCATENATE("Atualizar as médias dos anos ",F7," e ",G7,". Em ",E7," - automático")</f>
        <v>Atualizar as médias dos anos 2018 e 2017. Em 2019 - automático</v>
      </c>
      <c r="C6" s="271"/>
      <c r="D6" s="271"/>
      <c r="E6" s="271"/>
      <c r="F6" s="271"/>
      <c r="G6" s="271"/>
    </row>
    <row r="7" spans="2:17" ht="14.25" thickTop="1" thickBot="1" x14ac:dyDescent="0.25">
      <c r="B7" s="194" t="s">
        <v>45</v>
      </c>
      <c r="C7" s="194" t="s">
        <v>44</v>
      </c>
      <c r="D7" s="194" t="s">
        <v>92</v>
      </c>
      <c r="E7" s="195">
        <f>C2</f>
        <v>2019</v>
      </c>
      <c r="F7" s="195">
        <f>C3</f>
        <v>2018</v>
      </c>
      <c r="G7" s="195">
        <f>C4</f>
        <v>2017</v>
      </c>
      <c r="M7" s="201">
        <f>E7</f>
        <v>2019</v>
      </c>
      <c r="N7" s="201">
        <f>F7</f>
        <v>2018</v>
      </c>
      <c r="O7" s="201">
        <f>G7</f>
        <v>2017</v>
      </c>
      <c r="P7" s="201" t="s">
        <v>101</v>
      </c>
    </row>
    <row r="8" spans="2:17" ht="14.25" thickTop="1" thickBot="1" x14ac:dyDescent="0.25">
      <c r="B8" s="181" t="s">
        <v>46</v>
      </c>
      <c r="C8" s="182" t="s">
        <v>93</v>
      </c>
      <c r="D8" s="183"/>
      <c r="E8" s="184" t="s">
        <v>90</v>
      </c>
      <c r="F8" s="166"/>
      <c r="G8" s="166"/>
      <c r="J8" s="191" t="str">
        <f>INDEX(J9:J27,J28,1)</f>
        <v>Jataí</v>
      </c>
      <c r="K8" s="191" t="str">
        <f>INDEX(K9:K28,K29,1)</f>
        <v>Milho</v>
      </c>
      <c r="L8" s="192" t="str">
        <f>INDEX(L9:L28,K29,1)</f>
        <v>60kg</v>
      </c>
      <c r="M8" s="193">
        <f>INDEX(M9:M28,$K$29,1)</f>
        <v>29.29470588235294</v>
      </c>
      <c r="N8" s="193">
        <f>INDEX(N9:N28,$K$29,1)</f>
        <v>28.193584905660376</v>
      </c>
      <c r="O8" s="193">
        <f>INDEX(O9:O28,$K$29,1)</f>
        <v>22.47</v>
      </c>
      <c r="P8" s="193">
        <f t="shared" ref="P8:P28" si="0">AVERAGEIF(M8:O8,"&lt;&gt;0")</f>
        <v>26.652763596004437</v>
      </c>
      <c r="Q8" s="218"/>
    </row>
    <row r="9" spans="2:17" ht="14.25" thickTop="1" thickBot="1" x14ac:dyDescent="0.25">
      <c r="B9" s="1" t="s">
        <v>46</v>
      </c>
      <c r="C9" s="9" t="s">
        <v>21</v>
      </c>
      <c r="D9" s="10" t="s">
        <v>22</v>
      </c>
      <c r="E9" s="185" t="s">
        <v>91</v>
      </c>
      <c r="F9" s="185" t="s">
        <v>71</v>
      </c>
      <c r="G9" s="185" t="s">
        <v>91</v>
      </c>
      <c r="H9" s="228" t="str">
        <f>IF(G9=F9,"OK","Err")</f>
        <v>OK</v>
      </c>
      <c r="I9" s="228" t="str">
        <f>IF(F9=E9,"OK","Err")</f>
        <v>OK</v>
      </c>
      <c r="J9" s="181" t="s">
        <v>94</v>
      </c>
      <c r="K9" s="181" t="s">
        <v>103</v>
      </c>
      <c r="L9" s="190">
        <v>0</v>
      </c>
      <c r="M9" s="203">
        <f t="shared" ref="M9:M28" si="1">SUMIFS($E$9:$E$385,$B$9:$B$385,$J$8,$C$9:$C$385,K9)</f>
        <v>0</v>
      </c>
      <c r="N9" s="203">
        <f t="shared" ref="N9:N28" si="2">SUMIFS($F$9:$F$385,$B$9:$B$385,$J$8,$C$9:$C$385,K9)</f>
        <v>0</v>
      </c>
      <c r="O9" s="203">
        <f t="shared" ref="O9:O28" si="3">SUMIFS($G$9:$G$385,$B$9:$B$385,$J$8,$C$9:$C$385,K9)</f>
        <v>0</v>
      </c>
      <c r="P9" s="203" t="e">
        <f t="shared" si="0"/>
        <v>#DIV/0!</v>
      </c>
    </row>
    <row r="10" spans="2:17" ht="14.25" thickTop="1" thickBot="1" x14ac:dyDescent="0.25">
      <c r="B10" s="1" t="s">
        <v>46</v>
      </c>
      <c r="C10" s="9" t="s">
        <v>23</v>
      </c>
      <c r="D10" s="10" t="s">
        <v>24</v>
      </c>
      <c r="E10" s="185" t="s">
        <v>91</v>
      </c>
      <c r="F10" s="185" t="s">
        <v>71</v>
      </c>
      <c r="G10" s="185" t="s">
        <v>91</v>
      </c>
      <c r="H10" s="228" t="str">
        <f t="shared" ref="H10:H73" si="4">IF(G10=F10,"OK","Err")</f>
        <v>OK</v>
      </c>
      <c r="I10" s="228" t="str">
        <f t="shared" ref="I10:I73" si="5">IF(F10=E10,"OK","Err")</f>
        <v>OK</v>
      </c>
      <c r="J10" s="181" t="s">
        <v>46</v>
      </c>
      <c r="K10" s="181" t="s">
        <v>21</v>
      </c>
      <c r="L10" s="190" t="s">
        <v>22</v>
      </c>
      <c r="M10" s="203">
        <f t="shared" si="1"/>
        <v>0</v>
      </c>
      <c r="N10" s="203">
        <f t="shared" si="2"/>
        <v>0</v>
      </c>
      <c r="O10" s="203">
        <f t="shared" si="3"/>
        <v>0</v>
      </c>
      <c r="P10" s="203" t="e">
        <f t="shared" si="0"/>
        <v>#DIV/0!</v>
      </c>
    </row>
    <row r="11" spans="2:17" ht="14.25" thickTop="1" thickBot="1" x14ac:dyDescent="0.25">
      <c r="B11" s="78" t="s">
        <v>46</v>
      </c>
      <c r="C11" s="9" t="s">
        <v>95</v>
      </c>
      <c r="D11" s="10" t="s">
        <v>26</v>
      </c>
      <c r="E11" s="119" t="s">
        <v>91</v>
      </c>
      <c r="F11" s="119" t="s">
        <v>120</v>
      </c>
      <c r="G11" s="119" t="s">
        <v>91</v>
      </c>
      <c r="H11" s="228" t="str">
        <f t="shared" si="4"/>
        <v>Err</v>
      </c>
      <c r="I11" s="228" t="str">
        <f t="shared" si="5"/>
        <v>Err</v>
      </c>
      <c r="J11" s="9" t="s">
        <v>65</v>
      </c>
      <c r="K11" s="9" t="s">
        <v>23</v>
      </c>
      <c r="L11" s="10" t="s">
        <v>24</v>
      </c>
      <c r="M11" s="203">
        <f t="shared" si="1"/>
        <v>0</v>
      </c>
      <c r="N11" s="203">
        <f t="shared" si="2"/>
        <v>0</v>
      </c>
      <c r="O11" s="203">
        <f t="shared" si="3"/>
        <v>0</v>
      </c>
      <c r="P11" s="203" t="e">
        <f t="shared" si="0"/>
        <v>#DIV/0!</v>
      </c>
    </row>
    <row r="12" spans="2:17" ht="14.25" thickTop="1" thickBot="1" x14ac:dyDescent="0.25">
      <c r="B12" s="78" t="s">
        <v>46</v>
      </c>
      <c r="C12" s="9" t="s">
        <v>27</v>
      </c>
      <c r="D12" s="10" t="s">
        <v>28</v>
      </c>
      <c r="E12" s="119">
        <f>AVERAGE(Entrada_Dados!M8:BN8)</f>
        <v>1.9441176470588233</v>
      </c>
      <c r="F12" s="119">
        <v>1.826730769230769</v>
      </c>
      <c r="G12" s="119">
        <v>1.32</v>
      </c>
      <c r="H12" s="228" t="str">
        <f t="shared" si="4"/>
        <v>Err</v>
      </c>
      <c r="I12" s="228" t="str">
        <f>IF(F12=E12,"OK","Err")</f>
        <v>Err</v>
      </c>
      <c r="J12" s="9" t="s">
        <v>53</v>
      </c>
      <c r="K12" s="9" t="s">
        <v>95</v>
      </c>
      <c r="L12" s="10" t="s">
        <v>26</v>
      </c>
      <c r="M12" s="203">
        <f t="shared" si="1"/>
        <v>0</v>
      </c>
      <c r="N12" s="203">
        <f t="shared" si="2"/>
        <v>0</v>
      </c>
      <c r="O12" s="203">
        <f t="shared" si="3"/>
        <v>0</v>
      </c>
      <c r="P12" s="203" t="e">
        <f t="shared" si="0"/>
        <v>#DIV/0!</v>
      </c>
    </row>
    <row r="13" spans="2:17" ht="14.25" thickTop="1" thickBot="1" x14ac:dyDescent="0.25">
      <c r="B13" s="78" t="s">
        <v>46</v>
      </c>
      <c r="C13" s="9" t="s">
        <v>87</v>
      </c>
      <c r="D13" s="10" t="s">
        <v>26</v>
      </c>
      <c r="E13" s="119">
        <f>AVERAGE(Entrada_Dados!M9:BN9)</f>
        <v>284.88235294117646</v>
      </c>
      <c r="F13" s="119">
        <v>118.45134615384616</v>
      </c>
      <c r="G13" s="119">
        <v>143.88999999999999</v>
      </c>
      <c r="H13" s="228" t="str">
        <f t="shared" si="4"/>
        <v>Err</v>
      </c>
      <c r="I13" s="228" t="str">
        <f t="shared" si="5"/>
        <v>Err</v>
      </c>
      <c r="J13" s="9" t="s">
        <v>54</v>
      </c>
      <c r="K13" s="9" t="s">
        <v>27</v>
      </c>
      <c r="L13" s="10" t="s">
        <v>28</v>
      </c>
      <c r="M13" s="203">
        <f t="shared" si="1"/>
        <v>3.2700000000000014</v>
      </c>
      <c r="N13" s="203">
        <f t="shared" si="2"/>
        <v>3.408113207547173</v>
      </c>
      <c r="O13" s="203">
        <f t="shared" si="3"/>
        <v>3.37</v>
      </c>
      <c r="P13" s="203">
        <f t="shared" si="0"/>
        <v>3.3493710691823915</v>
      </c>
    </row>
    <row r="14" spans="2:17" ht="14.25" thickTop="1" thickBot="1" x14ac:dyDescent="0.25">
      <c r="B14" s="78" t="s">
        <v>46</v>
      </c>
      <c r="C14" s="9" t="s">
        <v>96</v>
      </c>
      <c r="D14" s="10" t="s">
        <v>26</v>
      </c>
      <c r="E14" s="119">
        <f>AVERAGE(Entrada_Dados!M10:BN10)</f>
        <v>35.147058823529413</v>
      </c>
      <c r="F14" s="119">
        <v>31.67877551020408</v>
      </c>
      <c r="G14" s="119">
        <v>25.31</v>
      </c>
      <c r="H14" s="228" t="str">
        <f t="shared" si="4"/>
        <v>Err</v>
      </c>
      <c r="I14" s="228" t="str">
        <f t="shared" si="5"/>
        <v>Err</v>
      </c>
      <c r="J14" s="9" t="s">
        <v>81</v>
      </c>
      <c r="K14" s="9" t="s">
        <v>87</v>
      </c>
      <c r="L14" s="10" t="s">
        <v>26</v>
      </c>
      <c r="M14" s="203">
        <f t="shared" si="1"/>
        <v>85.071428571428569</v>
      </c>
      <c r="N14" s="203">
        <f t="shared" si="2"/>
        <v>100.64056603773589</v>
      </c>
      <c r="O14" s="203">
        <f t="shared" si="3"/>
        <v>157.41</v>
      </c>
      <c r="P14" s="203">
        <f t="shared" si="0"/>
        <v>114.37399820305482</v>
      </c>
    </row>
    <row r="15" spans="2:17" ht="14.25" thickTop="1" thickBot="1" x14ac:dyDescent="0.25">
      <c r="B15" s="78" t="s">
        <v>46</v>
      </c>
      <c r="C15" s="9" t="s">
        <v>31</v>
      </c>
      <c r="D15" s="10" t="s">
        <v>26</v>
      </c>
      <c r="E15" s="119">
        <f>AVERAGE(Entrada_Dados!M11:BN11)</f>
        <v>70.617647058823536</v>
      </c>
      <c r="F15" s="119">
        <v>69.738627450980388</v>
      </c>
      <c r="G15" s="119">
        <v>59.11</v>
      </c>
      <c r="H15" s="228" t="str">
        <f t="shared" si="4"/>
        <v>Err</v>
      </c>
      <c r="I15" s="228" t="str">
        <f t="shared" si="5"/>
        <v>Err</v>
      </c>
      <c r="J15" s="9" t="s">
        <v>55</v>
      </c>
      <c r="K15" s="9" t="s">
        <v>96</v>
      </c>
      <c r="L15" s="10" t="s">
        <v>26</v>
      </c>
      <c r="M15" s="203">
        <f t="shared" si="1"/>
        <v>29.29470588235294</v>
      </c>
      <c r="N15" s="203">
        <f t="shared" si="2"/>
        <v>28.193584905660376</v>
      </c>
      <c r="O15" s="203">
        <f t="shared" si="3"/>
        <v>22.47</v>
      </c>
      <c r="P15" s="203">
        <f t="shared" si="0"/>
        <v>26.652763596004437</v>
      </c>
    </row>
    <row r="16" spans="2:17" ht="14.25" thickTop="1" thickBot="1" x14ac:dyDescent="0.25">
      <c r="B16" s="78" t="s">
        <v>46</v>
      </c>
      <c r="C16" s="9" t="s">
        <v>32</v>
      </c>
      <c r="D16" s="10" t="s">
        <v>28</v>
      </c>
      <c r="E16" s="119">
        <f>AVERAGE(Entrada_Dados!M12:BN12)</f>
        <v>3.9111764705882348</v>
      </c>
      <c r="F16" s="119">
        <v>2.745192307692307</v>
      </c>
      <c r="G16" s="119">
        <v>2.2400000000000002</v>
      </c>
      <c r="H16" s="228" t="str">
        <f t="shared" si="4"/>
        <v>Err</v>
      </c>
      <c r="I16" s="228" t="str">
        <f t="shared" si="5"/>
        <v>Err</v>
      </c>
      <c r="J16" s="9" t="s">
        <v>56</v>
      </c>
      <c r="K16" s="9" t="s">
        <v>31</v>
      </c>
      <c r="L16" s="10" t="s">
        <v>26</v>
      </c>
      <c r="M16" s="203">
        <f t="shared" si="1"/>
        <v>69.17647058823529</v>
      </c>
      <c r="N16" s="203">
        <f t="shared" si="2"/>
        <v>69.746981132075476</v>
      </c>
      <c r="O16" s="203">
        <f t="shared" si="3"/>
        <v>56.67</v>
      </c>
      <c r="P16" s="203">
        <f t="shared" si="0"/>
        <v>65.197817240103589</v>
      </c>
    </row>
    <row r="17" spans="2:16" ht="14.25" thickTop="1" thickBot="1" x14ac:dyDescent="0.25">
      <c r="B17" s="78" t="s">
        <v>46</v>
      </c>
      <c r="C17" s="20" t="s">
        <v>48</v>
      </c>
      <c r="D17" s="6"/>
      <c r="E17" s="130"/>
      <c r="F17" s="130"/>
      <c r="G17" s="130"/>
      <c r="H17" s="228"/>
      <c r="I17" s="228"/>
      <c r="J17" s="9" t="s">
        <v>57</v>
      </c>
      <c r="K17" s="9" t="s">
        <v>32</v>
      </c>
      <c r="L17" s="10" t="s">
        <v>28</v>
      </c>
      <c r="M17" s="203">
        <f t="shared" si="1"/>
        <v>4.2000000000000011</v>
      </c>
      <c r="N17" s="203">
        <f t="shared" si="2"/>
        <v>4.2467924528301841</v>
      </c>
      <c r="O17" s="203">
        <f t="shared" si="3"/>
        <v>4.0599999999999996</v>
      </c>
      <c r="P17" s="203">
        <f t="shared" si="0"/>
        <v>4.168930817610061</v>
      </c>
    </row>
    <row r="18" spans="2:16" ht="14.25" thickTop="1" thickBot="1" x14ac:dyDescent="0.25">
      <c r="B18" s="78" t="s">
        <v>46</v>
      </c>
      <c r="C18" s="15" t="s">
        <v>34</v>
      </c>
      <c r="D18" s="16" t="s">
        <v>22</v>
      </c>
      <c r="E18" s="119">
        <f>AVERAGE(Entrada_Dados!M14:BN14)</f>
        <v>141.26470588235293</v>
      </c>
      <c r="F18" s="119">
        <v>138.55769230769232</v>
      </c>
      <c r="G18" s="119">
        <v>127.48</v>
      </c>
      <c r="H18" s="228" t="str">
        <f t="shared" si="4"/>
        <v>Err</v>
      </c>
      <c r="I18" s="228" t="str">
        <f t="shared" si="5"/>
        <v>Err</v>
      </c>
      <c r="J18" s="9" t="s">
        <v>58</v>
      </c>
      <c r="K18" s="15" t="s">
        <v>34</v>
      </c>
      <c r="L18" s="16" t="s">
        <v>22</v>
      </c>
      <c r="M18" s="203">
        <f t="shared" si="1"/>
        <v>140.05882352941177</v>
      </c>
      <c r="N18" s="203">
        <f t="shared" si="2"/>
        <v>133.46547169811322</v>
      </c>
      <c r="O18" s="203">
        <f t="shared" si="3"/>
        <v>128.65</v>
      </c>
      <c r="P18" s="203">
        <f t="shared" si="0"/>
        <v>134.05809840917502</v>
      </c>
    </row>
    <row r="19" spans="2:16" ht="14.25" thickTop="1" thickBot="1" x14ac:dyDescent="0.25">
      <c r="B19" s="78" t="s">
        <v>46</v>
      </c>
      <c r="C19" s="15" t="s">
        <v>35</v>
      </c>
      <c r="D19" s="16" t="s">
        <v>22</v>
      </c>
      <c r="E19" s="119">
        <f>AVERAGE(Entrada_Dados!M15:BN15)</f>
        <v>137.41176470588235</v>
      </c>
      <c r="F19" s="119">
        <v>132.18269230769232</v>
      </c>
      <c r="G19" s="119">
        <v>119.92</v>
      </c>
      <c r="H19" s="228" t="str">
        <f t="shared" si="4"/>
        <v>Err</v>
      </c>
      <c r="I19" s="228" t="str">
        <f t="shared" si="5"/>
        <v>Err</v>
      </c>
      <c r="J19" s="9" t="s">
        <v>105</v>
      </c>
      <c r="K19" s="15" t="s">
        <v>35</v>
      </c>
      <c r="L19" s="16" t="s">
        <v>22</v>
      </c>
      <c r="M19" s="203">
        <f t="shared" si="1"/>
        <v>124.80999999999997</v>
      </c>
      <c r="N19" s="203">
        <f t="shared" si="2"/>
        <v>122.06452830188691</v>
      </c>
      <c r="O19" s="203">
        <f t="shared" si="3"/>
        <v>119.96</v>
      </c>
      <c r="P19" s="203">
        <f t="shared" si="0"/>
        <v>122.27817610062895</v>
      </c>
    </row>
    <row r="20" spans="2:16" ht="14.25" thickTop="1" thickBot="1" x14ac:dyDescent="0.25">
      <c r="B20" s="78" t="s">
        <v>46</v>
      </c>
      <c r="C20" s="15" t="s">
        <v>36</v>
      </c>
      <c r="D20" s="16" t="s">
        <v>37</v>
      </c>
      <c r="E20" s="119">
        <f>AVERAGE(Entrada_Dados!M16:BN16)</f>
        <v>1217.6470588235295</v>
      </c>
      <c r="F20" s="119">
        <v>1059.6796153846153</v>
      </c>
      <c r="G20" s="119">
        <v>888.75</v>
      </c>
      <c r="H20" s="228" t="str">
        <f t="shared" si="4"/>
        <v>Err</v>
      </c>
      <c r="I20" s="228" t="str">
        <f t="shared" si="5"/>
        <v>Err</v>
      </c>
      <c r="J20" s="9" t="s">
        <v>76</v>
      </c>
      <c r="K20" s="15" t="s">
        <v>36</v>
      </c>
      <c r="L20" s="16" t="s">
        <v>37</v>
      </c>
      <c r="M20" s="203">
        <f t="shared" si="1"/>
        <v>1097.4799999999998</v>
      </c>
      <c r="N20" s="203">
        <f t="shared" si="2"/>
        <v>1075.3894339622648</v>
      </c>
      <c r="O20" s="203">
        <f t="shared" si="3"/>
        <v>1098.46</v>
      </c>
      <c r="P20" s="203">
        <f t="shared" si="0"/>
        <v>1090.4431446540882</v>
      </c>
    </row>
    <row r="21" spans="2:16" ht="14.25" thickTop="1" thickBot="1" x14ac:dyDescent="0.25">
      <c r="B21" s="78" t="s">
        <v>46</v>
      </c>
      <c r="C21" s="15" t="s">
        <v>77</v>
      </c>
      <c r="D21" s="16" t="s">
        <v>37</v>
      </c>
      <c r="E21" s="119">
        <f>AVERAGE(Entrada_Dados!M17:BN17)</f>
        <v>1601.4705882352941</v>
      </c>
      <c r="F21" s="119">
        <v>1530.9296153846153</v>
      </c>
      <c r="G21" s="119">
        <v>1218.75</v>
      </c>
      <c r="H21" s="228" t="str">
        <f t="shared" si="4"/>
        <v>Err</v>
      </c>
      <c r="I21" s="228" t="str">
        <f t="shared" si="5"/>
        <v>Err</v>
      </c>
      <c r="J21" s="9" t="s">
        <v>59</v>
      </c>
      <c r="K21" s="15" t="s">
        <v>77</v>
      </c>
      <c r="L21" s="16" t="s">
        <v>37</v>
      </c>
      <c r="M21" s="203">
        <f t="shared" si="1"/>
        <v>1364.4500000000003</v>
      </c>
      <c r="N21" s="203">
        <f t="shared" si="2"/>
        <v>1287.8022641509428</v>
      </c>
      <c r="O21" s="203">
        <f t="shared" si="3"/>
        <v>1332.23</v>
      </c>
      <c r="P21" s="203">
        <f t="shared" si="0"/>
        <v>1328.160754716981</v>
      </c>
    </row>
    <row r="22" spans="2:16" ht="14.25" thickTop="1" thickBot="1" x14ac:dyDescent="0.25">
      <c r="B22" s="78" t="s">
        <v>46</v>
      </c>
      <c r="C22" s="15" t="s">
        <v>38</v>
      </c>
      <c r="D22" s="16" t="s">
        <v>37</v>
      </c>
      <c r="E22" s="119">
        <f>AVERAGE(Entrada_Dados!M18:BN18)</f>
        <v>2047.0588235294117</v>
      </c>
      <c r="F22" s="119">
        <v>1992.4680769230768</v>
      </c>
      <c r="G22" s="119">
        <v>1679.17</v>
      </c>
      <c r="H22" s="228" t="str">
        <f t="shared" si="4"/>
        <v>Err</v>
      </c>
      <c r="I22" s="228" t="str">
        <f t="shared" si="5"/>
        <v>Err</v>
      </c>
      <c r="J22" s="9" t="s">
        <v>112</v>
      </c>
      <c r="K22" s="15" t="s">
        <v>38</v>
      </c>
      <c r="L22" s="16" t="s">
        <v>37</v>
      </c>
      <c r="M22" s="203">
        <f t="shared" si="1"/>
        <v>1829.91</v>
      </c>
      <c r="N22" s="203">
        <f t="shared" si="2"/>
        <v>1819.1537735849056</v>
      </c>
      <c r="O22" s="203">
        <f t="shared" si="3"/>
        <v>1747.95</v>
      </c>
      <c r="P22" s="203">
        <f t="shared" si="0"/>
        <v>1799.0045911949685</v>
      </c>
    </row>
    <row r="23" spans="2:16" ht="14.25" thickTop="1" thickBot="1" x14ac:dyDescent="0.25">
      <c r="B23" s="78" t="s">
        <v>46</v>
      </c>
      <c r="C23" s="15" t="s">
        <v>78</v>
      </c>
      <c r="D23" s="16" t="s">
        <v>37</v>
      </c>
      <c r="E23" s="119">
        <f>AVERAGE(Entrada_Dados!M19:BN19)</f>
        <v>1417.6470588235295</v>
      </c>
      <c r="F23" s="119">
        <v>1439.9038461538462</v>
      </c>
      <c r="G23" s="119">
        <v>1202.0899999999999</v>
      </c>
      <c r="H23" s="228" t="str">
        <f t="shared" si="4"/>
        <v>Err</v>
      </c>
      <c r="I23" s="228" t="str">
        <f t="shared" si="5"/>
        <v>Err</v>
      </c>
      <c r="J23" s="9" t="s">
        <v>60</v>
      </c>
      <c r="K23" s="15" t="s">
        <v>78</v>
      </c>
      <c r="L23" s="16" t="s">
        <v>37</v>
      </c>
      <c r="M23" s="203">
        <f t="shared" si="1"/>
        <v>1562.4399999999998</v>
      </c>
      <c r="N23" s="203">
        <f t="shared" si="2"/>
        <v>1416.5800000000004</v>
      </c>
      <c r="O23" s="203">
        <f t="shared" si="3"/>
        <v>1392.13</v>
      </c>
      <c r="P23" s="203">
        <f t="shared" si="0"/>
        <v>1457.0500000000002</v>
      </c>
    </row>
    <row r="24" spans="2:16" ht="14.25" thickTop="1" thickBot="1" x14ac:dyDescent="0.25">
      <c r="B24" s="78" t="s">
        <v>46</v>
      </c>
      <c r="C24" s="15" t="s">
        <v>88</v>
      </c>
      <c r="D24" s="16" t="s">
        <v>37</v>
      </c>
      <c r="E24" s="119">
        <f>AVERAGE(Entrada_Dados!M20:BN20)</f>
        <v>1389.7058823529412</v>
      </c>
      <c r="F24" s="119">
        <v>1408.1730769230769</v>
      </c>
      <c r="G24" s="119">
        <v>1335.83</v>
      </c>
      <c r="H24" s="228" t="str">
        <f t="shared" si="4"/>
        <v>Err</v>
      </c>
      <c r="I24" s="228" t="str">
        <f t="shared" si="5"/>
        <v>Err</v>
      </c>
      <c r="J24" s="9" t="s">
        <v>61</v>
      </c>
      <c r="K24" s="15" t="s">
        <v>88</v>
      </c>
      <c r="L24" s="16" t="s">
        <v>37</v>
      </c>
      <c r="M24" s="203">
        <f t="shared" si="1"/>
        <v>1270</v>
      </c>
      <c r="N24" s="203">
        <f t="shared" si="2"/>
        <v>1257.6696226415092</v>
      </c>
      <c r="O24" s="203">
        <f t="shared" si="3"/>
        <v>1333.72</v>
      </c>
      <c r="P24" s="203">
        <f t="shared" si="0"/>
        <v>1287.1298742138363</v>
      </c>
    </row>
    <row r="25" spans="2:16" ht="14.25" thickTop="1" thickBot="1" x14ac:dyDescent="0.25">
      <c r="B25" s="78" t="s">
        <v>46</v>
      </c>
      <c r="C25" s="15" t="s">
        <v>89</v>
      </c>
      <c r="D25" s="16" t="s">
        <v>37</v>
      </c>
      <c r="E25" s="119">
        <f>AVERAGE(Entrada_Dados!M21:BN21)</f>
        <v>1700</v>
      </c>
      <c r="F25" s="119">
        <v>1741.3142307692308</v>
      </c>
      <c r="G25" s="119">
        <v>1600.83</v>
      </c>
      <c r="H25" s="228" t="str">
        <f t="shared" si="4"/>
        <v>Err</v>
      </c>
      <c r="I25" s="228" t="str">
        <f t="shared" si="5"/>
        <v>Err</v>
      </c>
      <c r="J25" s="9" t="s">
        <v>62</v>
      </c>
      <c r="K25" s="15" t="s">
        <v>89</v>
      </c>
      <c r="L25" s="16" t="s">
        <v>37</v>
      </c>
      <c r="M25" s="203">
        <f t="shared" si="1"/>
        <v>1822.1199999999992</v>
      </c>
      <c r="N25" s="203">
        <f t="shared" si="2"/>
        <v>1805.1258490566024</v>
      </c>
      <c r="O25" s="203">
        <f t="shared" si="3"/>
        <v>1918.22</v>
      </c>
      <c r="P25" s="203">
        <f t="shared" si="0"/>
        <v>1848.4886163522006</v>
      </c>
    </row>
    <row r="26" spans="2:16" ht="14.25" thickTop="1" thickBot="1" x14ac:dyDescent="0.25">
      <c r="B26" s="78" t="s">
        <v>46</v>
      </c>
      <c r="C26" s="15" t="s">
        <v>39</v>
      </c>
      <c r="D26" s="16" t="s">
        <v>22</v>
      </c>
      <c r="E26" s="119" t="e">
        <f>AVERAGE(Entrada_Dados!M22:BN22)</f>
        <v>#DIV/0!</v>
      </c>
      <c r="F26" s="119" t="s">
        <v>120</v>
      </c>
      <c r="G26" s="119">
        <v>65.52</v>
      </c>
      <c r="H26" s="228" t="str">
        <f t="shared" si="4"/>
        <v>Err</v>
      </c>
      <c r="I26" s="228" t="e">
        <f t="shared" si="5"/>
        <v>#DIV/0!</v>
      </c>
      <c r="J26" s="9" t="s">
        <v>63</v>
      </c>
      <c r="K26" s="15" t="s">
        <v>39</v>
      </c>
      <c r="L26" s="16" t="s">
        <v>22</v>
      </c>
      <c r="M26" s="203">
        <f t="shared" si="1"/>
        <v>55.389999999999993</v>
      </c>
      <c r="N26" s="203">
        <f t="shared" si="2"/>
        <v>58.755849056603743</v>
      </c>
      <c r="O26" s="203">
        <f t="shared" si="3"/>
        <v>65.040000000000006</v>
      </c>
      <c r="P26" s="203">
        <f t="shared" si="0"/>
        <v>59.728616352201243</v>
      </c>
    </row>
    <row r="27" spans="2:16" ht="14.25" thickTop="1" thickBot="1" x14ac:dyDescent="0.25">
      <c r="B27" s="78" t="s">
        <v>46</v>
      </c>
      <c r="C27" s="15" t="s">
        <v>40</v>
      </c>
      <c r="D27" s="16" t="s">
        <v>22</v>
      </c>
      <c r="E27" s="119" t="e">
        <f>AVERAGE(Entrada_Dados!M23:BN23)</f>
        <v>#DIV/0!</v>
      </c>
      <c r="F27" s="119" t="s">
        <v>120</v>
      </c>
      <c r="G27" s="119">
        <v>96.55</v>
      </c>
      <c r="H27" s="228" t="str">
        <f t="shared" si="4"/>
        <v>Err</v>
      </c>
      <c r="I27" s="228" t="e">
        <f t="shared" si="5"/>
        <v>#DIV/0!</v>
      </c>
      <c r="J27" s="9" t="s">
        <v>64</v>
      </c>
      <c r="K27" s="15" t="s">
        <v>40</v>
      </c>
      <c r="L27" s="16" t="s">
        <v>22</v>
      </c>
      <c r="M27" s="203">
        <f t="shared" si="1"/>
        <v>57.860000000000007</v>
      </c>
      <c r="N27" s="203">
        <f t="shared" si="2"/>
        <v>55.132075471698137</v>
      </c>
      <c r="O27" s="203">
        <f t="shared" si="3"/>
        <v>57.51</v>
      </c>
      <c r="P27" s="203">
        <f>AVERAGEIF(M27:O27,"&lt;&gt;0")</f>
        <v>56.834025157232709</v>
      </c>
    </row>
    <row r="28" spans="2:16" ht="14.25" thickTop="1" thickBot="1" x14ac:dyDescent="0.25">
      <c r="B28" s="78" t="s">
        <v>46</v>
      </c>
      <c r="C28" s="15" t="s">
        <v>41</v>
      </c>
      <c r="D28" s="16" t="s">
        <v>42</v>
      </c>
      <c r="E28" s="119">
        <f>AVERAGE(Entrada_Dados!M24:BN24)</f>
        <v>8.2205882352941178</v>
      </c>
      <c r="F28" s="119">
        <v>8.3942307692307701</v>
      </c>
      <c r="G28" s="119">
        <v>8.0500000000000007</v>
      </c>
      <c r="H28" s="228" t="str">
        <f t="shared" si="4"/>
        <v>Err</v>
      </c>
      <c r="I28" s="228" t="str">
        <f t="shared" si="5"/>
        <v>Err</v>
      </c>
      <c r="J28" s="204">
        <v>14</v>
      </c>
      <c r="K28" s="15" t="s">
        <v>41</v>
      </c>
      <c r="L28" s="16" t="s">
        <v>42</v>
      </c>
      <c r="M28" s="203">
        <f t="shared" si="1"/>
        <v>8.4500000000000011</v>
      </c>
      <c r="N28" s="203">
        <f t="shared" si="2"/>
        <v>8.5107547169811291</v>
      </c>
      <c r="O28" s="203">
        <f t="shared" si="3"/>
        <v>6.57</v>
      </c>
      <c r="P28" s="203">
        <f t="shared" si="0"/>
        <v>7.8435849056603759</v>
      </c>
    </row>
    <row r="29" spans="2:16" ht="14.25" thickTop="1" thickBot="1" x14ac:dyDescent="0.25">
      <c r="B29" s="9" t="s">
        <v>65</v>
      </c>
      <c r="C29" s="20" t="s">
        <v>93</v>
      </c>
      <c r="D29" s="6"/>
      <c r="E29" s="133"/>
      <c r="F29" s="133"/>
      <c r="G29" s="133"/>
      <c r="H29" s="228"/>
      <c r="I29" s="228"/>
      <c r="K29" s="204">
        <v>7</v>
      </c>
    </row>
    <row r="30" spans="2:16" ht="14.25" thickTop="1" thickBot="1" x14ac:dyDescent="0.25">
      <c r="B30" s="78" t="s">
        <v>65</v>
      </c>
      <c r="C30" s="9" t="s">
        <v>21</v>
      </c>
      <c r="D30" s="10" t="s">
        <v>22</v>
      </c>
      <c r="E30" s="185" t="s">
        <v>91</v>
      </c>
      <c r="F30" s="185" t="s">
        <v>71</v>
      </c>
      <c r="G30" s="185" t="s">
        <v>91</v>
      </c>
      <c r="H30" s="228" t="str">
        <f t="shared" si="4"/>
        <v>OK</v>
      </c>
      <c r="I30" s="228" t="str">
        <f t="shared" si="5"/>
        <v>OK</v>
      </c>
    </row>
    <row r="31" spans="2:16" ht="14.25" thickTop="1" thickBot="1" x14ac:dyDescent="0.25">
      <c r="B31" s="78" t="s">
        <v>65</v>
      </c>
      <c r="C31" s="9" t="s">
        <v>23</v>
      </c>
      <c r="D31" s="10" t="s">
        <v>24</v>
      </c>
      <c r="E31" s="185" t="s">
        <v>91</v>
      </c>
      <c r="F31" s="185" t="s">
        <v>71</v>
      </c>
      <c r="G31" s="185" t="s">
        <v>91</v>
      </c>
      <c r="H31" s="228" t="str">
        <f t="shared" si="4"/>
        <v>OK</v>
      </c>
      <c r="I31" s="228" t="str">
        <f t="shared" si="5"/>
        <v>OK</v>
      </c>
    </row>
    <row r="32" spans="2:16" ht="14.25" thickTop="1" thickBot="1" x14ac:dyDescent="0.25">
      <c r="B32" s="78" t="s">
        <v>65</v>
      </c>
      <c r="C32" s="9" t="s">
        <v>95</v>
      </c>
      <c r="D32" s="10" t="s">
        <v>26</v>
      </c>
      <c r="E32" s="185" t="s">
        <v>91</v>
      </c>
      <c r="F32" s="185" t="s">
        <v>71</v>
      </c>
      <c r="G32" s="185" t="s">
        <v>91</v>
      </c>
      <c r="H32" s="228" t="str">
        <f t="shared" si="4"/>
        <v>OK</v>
      </c>
      <c r="I32" s="228" t="str">
        <f t="shared" si="5"/>
        <v>OK</v>
      </c>
      <c r="K32" s="198"/>
      <c r="L32" s="200" t="s">
        <v>44</v>
      </c>
      <c r="M32" s="197">
        <f>O7</f>
        <v>2017</v>
      </c>
      <c r="N32" s="195">
        <f>F7</f>
        <v>2018</v>
      </c>
      <c r="O32" s="195">
        <f>M7</f>
        <v>2019</v>
      </c>
      <c r="P32" s="195" t="s">
        <v>116</v>
      </c>
    </row>
    <row r="33" spans="2:16" ht="14.25" thickTop="1" thickBot="1" x14ac:dyDescent="0.25">
      <c r="B33" s="78" t="s">
        <v>65</v>
      </c>
      <c r="C33" s="9" t="s">
        <v>27</v>
      </c>
      <c r="D33" s="10" t="s">
        <v>28</v>
      </c>
      <c r="E33" s="185" t="s">
        <v>91</v>
      </c>
      <c r="F33" s="185" t="s">
        <v>71</v>
      </c>
      <c r="G33" s="185" t="s">
        <v>91</v>
      </c>
      <c r="H33" s="228" t="str">
        <f t="shared" si="4"/>
        <v>OK</v>
      </c>
      <c r="I33" s="228" t="str">
        <f t="shared" si="5"/>
        <v>OK</v>
      </c>
      <c r="K33" s="198"/>
      <c r="L33" s="200" t="str">
        <f>IF(K8=K9,K8,CONCATENATE("Produto: ",K8," (R$/",L8,")"))</f>
        <v>Produto: Milho (R$/60kg)</v>
      </c>
      <c r="M33" s="199">
        <f>O8</f>
        <v>22.47</v>
      </c>
      <c r="N33" s="199">
        <f>N8</f>
        <v>28.193584905660376</v>
      </c>
      <c r="O33" s="199">
        <f>M8</f>
        <v>29.29470588235294</v>
      </c>
      <c r="P33" s="199">
        <f>P8</f>
        <v>26.652763596004437</v>
      </c>
    </row>
    <row r="34" spans="2:16" ht="14.25" thickTop="1" thickBot="1" x14ac:dyDescent="0.25">
      <c r="B34" s="78" t="s">
        <v>65</v>
      </c>
      <c r="C34" s="9" t="s">
        <v>87</v>
      </c>
      <c r="D34" s="10" t="s">
        <v>26</v>
      </c>
      <c r="E34" s="185" t="s">
        <v>91</v>
      </c>
      <c r="F34" s="185" t="s">
        <v>71</v>
      </c>
      <c r="G34" s="185" t="s">
        <v>91</v>
      </c>
      <c r="H34" s="228" t="str">
        <f t="shared" si="4"/>
        <v>OK</v>
      </c>
      <c r="I34" s="228" t="str">
        <f t="shared" si="5"/>
        <v>OK</v>
      </c>
    </row>
    <row r="35" spans="2:16" ht="14.25" thickTop="1" thickBot="1" x14ac:dyDescent="0.25">
      <c r="B35" s="78" t="s">
        <v>65</v>
      </c>
      <c r="C35" s="9" t="s">
        <v>96</v>
      </c>
      <c r="D35" s="10" t="s">
        <v>26</v>
      </c>
      <c r="E35" s="119">
        <f>AVERAGE(Entrada_Dados!M31:BN31)</f>
        <v>27.83176470588235</v>
      </c>
      <c r="F35" s="119">
        <v>26.402799999999992</v>
      </c>
      <c r="G35" s="119">
        <v>23.42</v>
      </c>
      <c r="H35" s="228" t="str">
        <f t="shared" si="4"/>
        <v>Err</v>
      </c>
      <c r="I35" s="228" t="str">
        <f t="shared" si="5"/>
        <v>Err</v>
      </c>
    </row>
    <row r="36" spans="2:16" ht="14.25" thickTop="1" thickBot="1" x14ac:dyDescent="0.25">
      <c r="B36" s="78" t="s">
        <v>65</v>
      </c>
      <c r="C36" s="9" t="s">
        <v>31</v>
      </c>
      <c r="D36" s="10" t="s">
        <v>26</v>
      </c>
      <c r="E36" s="119">
        <f>AVERAGE(Entrada_Dados!M32:BN32)</f>
        <v>64.675294117647056</v>
      </c>
      <c r="F36" s="119">
        <v>69.447000000000003</v>
      </c>
      <c r="G36" s="119">
        <v>58.66</v>
      </c>
      <c r="H36" s="228" t="str">
        <f t="shared" si="4"/>
        <v>Err</v>
      </c>
      <c r="I36" s="228" t="str">
        <f t="shared" si="5"/>
        <v>Err</v>
      </c>
    </row>
    <row r="37" spans="2:16" ht="14.25" thickTop="1" thickBot="1" x14ac:dyDescent="0.25">
      <c r="B37" s="78" t="s">
        <v>65</v>
      </c>
      <c r="C37" s="9" t="s">
        <v>32</v>
      </c>
      <c r="D37" s="10" t="s">
        <v>28</v>
      </c>
      <c r="E37" s="185" t="s">
        <v>91</v>
      </c>
      <c r="F37" s="185" t="s">
        <v>71</v>
      </c>
      <c r="G37" s="185" t="s">
        <v>91</v>
      </c>
      <c r="H37" s="228" t="str">
        <f t="shared" si="4"/>
        <v>OK</v>
      </c>
      <c r="I37" s="228" t="str">
        <f t="shared" si="5"/>
        <v>OK</v>
      </c>
    </row>
    <row r="38" spans="2:16" ht="14.25" thickTop="1" thickBot="1" x14ac:dyDescent="0.25">
      <c r="B38" s="78" t="s">
        <v>65</v>
      </c>
      <c r="C38" s="20" t="s">
        <v>48</v>
      </c>
      <c r="D38" s="6"/>
      <c r="E38" s="130" t="s">
        <v>90</v>
      </c>
      <c r="F38" s="130"/>
      <c r="G38" s="130" t="s">
        <v>90</v>
      </c>
      <c r="H38" s="228"/>
      <c r="I38" s="228"/>
    </row>
    <row r="39" spans="2:16" ht="14.25" thickTop="1" thickBot="1" x14ac:dyDescent="0.25">
      <c r="B39" s="78" t="s">
        <v>65</v>
      </c>
      <c r="C39" s="15" t="s">
        <v>34</v>
      </c>
      <c r="D39" s="16" t="s">
        <v>22</v>
      </c>
      <c r="E39" s="119">
        <f>AVERAGE(Entrada_Dados!M35:BN35)</f>
        <v>135.15352941176468</v>
      </c>
      <c r="F39" s="119">
        <v>130.33879999999996</v>
      </c>
      <c r="G39" s="119">
        <v>129.44</v>
      </c>
      <c r="H39" s="228" t="str">
        <f t="shared" si="4"/>
        <v>Err</v>
      </c>
      <c r="I39" s="228" t="str">
        <f t="shared" si="5"/>
        <v>Err</v>
      </c>
    </row>
    <row r="40" spans="2:16" ht="14.25" thickTop="1" thickBot="1" x14ac:dyDescent="0.25">
      <c r="B40" s="78" t="s">
        <v>65</v>
      </c>
      <c r="C40" s="15" t="s">
        <v>35</v>
      </c>
      <c r="D40" s="16" t="s">
        <v>22</v>
      </c>
      <c r="E40" s="119">
        <f>AVERAGE(Entrada_Dados!M36:BN36)</f>
        <v>130.49352941176471</v>
      </c>
      <c r="F40" s="119">
        <v>123.77163265306123</v>
      </c>
      <c r="G40" s="119">
        <v>121.76</v>
      </c>
      <c r="H40" s="228" t="str">
        <f t="shared" si="4"/>
        <v>Err</v>
      </c>
      <c r="I40" s="228" t="str">
        <f t="shared" si="5"/>
        <v>Err</v>
      </c>
    </row>
    <row r="41" spans="2:16" ht="14.25" thickTop="1" thickBot="1" x14ac:dyDescent="0.25">
      <c r="B41" s="78" t="s">
        <v>65</v>
      </c>
      <c r="C41" s="15" t="s">
        <v>36</v>
      </c>
      <c r="D41" s="16" t="s">
        <v>37</v>
      </c>
      <c r="E41" s="119">
        <f>AVERAGE(Entrada_Dados!M37:BN37)</f>
        <v>1033.33</v>
      </c>
      <c r="F41" s="119">
        <v>1056.4610204081639</v>
      </c>
      <c r="G41" s="119">
        <v>973.99</v>
      </c>
      <c r="H41" s="228" t="str">
        <f t="shared" si="4"/>
        <v>Err</v>
      </c>
      <c r="I41" s="228" t="str">
        <f t="shared" si="5"/>
        <v>Err</v>
      </c>
    </row>
    <row r="42" spans="2:16" ht="14.25" thickTop="1" thickBot="1" x14ac:dyDescent="0.25">
      <c r="B42" s="78" t="s">
        <v>65</v>
      </c>
      <c r="C42" s="15" t="s">
        <v>77</v>
      </c>
      <c r="D42" s="16" t="s">
        <v>37</v>
      </c>
      <c r="E42" s="119">
        <f>AVERAGE(Entrada_Dados!M38:BN38)</f>
        <v>1500</v>
      </c>
      <c r="F42" s="119">
        <v>1519.3334</v>
      </c>
      <c r="G42" s="119">
        <v>1435.45</v>
      </c>
      <c r="H42" s="228" t="str">
        <f t="shared" si="4"/>
        <v>Err</v>
      </c>
      <c r="I42" s="228" t="str">
        <f t="shared" si="5"/>
        <v>Err</v>
      </c>
    </row>
    <row r="43" spans="2:16" ht="14.25" thickTop="1" thickBot="1" x14ac:dyDescent="0.25">
      <c r="B43" s="78" t="s">
        <v>65</v>
      </c>
      <c r="C43" s="15" t="s">
        <v>38</v>
      </c>
      <c r="D43" s="16" t="s">
        <v>37</v>
      </c>
      <c r="E43" s="119">
        <f>AVERAGE(Entrada_Dados!M39:BN39)</f>
        <v>1800</v>
      </c>
      <c r="F43" s="119">
        <v>1774.6666</v>
      </c>
      <c r="G43" s="119">
        <v>1692.91</v>
      </c>
      <c r="H43" s="228" t="str">
        <f t="shared" si="4"/>
        <v>Err</v>
      </c>
      <c r="I43" s="228" t="str">
        <f t="shared" si="5"/>
        <v>Err</v>
      </c>
    </row>
    <row r="44" spans="2:16" ht="14.25" thickTop="1" thickBot="1" x14ac:dyDescent="0.25">
      <c r="B44" s="78" t="s">
        <v>65</v>
      </c>
      <c r="C44" s="15" t="s">
        <v>78</v>
      </c>
      <c r="D44" s="16" t="s">
        <v>37</v>
      </c>
      <c r="E44" s="119">
        <f>AVERAGE(Entrada_Dados!M40:BN40)</f>
        <v>1300</v>
      </c>
      <c r="F44" s="119">
        <v>1340.0001999999999</v>
      </c>
      <c r="G44" s="119">
        <v>1249.08</v>
      </c>
      <c r="H44" s="228" t="str">
        <f t="shared" si="4"/>
        <v>Err</v>
      </c>
      <c r="I44" s="228" t="str">
        <f t="shared" si="5"/>
        <v>Err</v>
      </c>
    </row>
    <row r="45" spans="2:16" ht="14.25" thickTop="1" thickBot="1" x14ac:dyDescent="0.25">
      <c r="B45" s="78" t="s">
        <v>65</v>
      </c>
      <c r="C45" s="15" t="s">
        <v>88</v>
      </c>
      <c r="D45" s="16" t="s">
        <v>37</v>
      </c>
      <c r="E45" s="119">
        <f>AVERAGE(Entrada_Dados!M41:BN41)</f>
        <v>1500</v>
      </c>
      <c r="F45" s="119">
        <v>1449.3333999999998</v>
      </c>
      <c r="G45" s="119">
        <v>1274.1099999999999</v>
      </c>
      <c r="H45" s="228" t="str">
        <f t="shared" si="4"/>
        <v>Err</v>
      </c>
      <c r="I45" s="228" t="str">
        <f t="shared" si="5"/>
        <v>Err</v>
      </c>
    </row>
    <row r="46" spans="2:16" ht="14.25" thickTop="1" thickBot="1" x14ac:dyDescent="0.25">
      <c r="B46" s="78" t="s">
        <v>65</v>
      </c>
      <c r="C46" s="15" t="s">
        <v>89</v>
      </c>
      <c r="D46" s="16" t="s">
        <v>37</v>
      </c>
      <c r="E46" s="119">
        <f>AVERAGE(Entrada_Dados!M42:BN42)</f>
        <v>1894.1176470588234</v>
      </c>
      <c r="F46" s="119">
        <v>1887.3335999999999</v>
      </c>
      <c r="G46" s="119">
        <v>1695.39</v>
      </c>
      <c r="H46" s="228" t="str">
        <f t="shared" si="4"/>
        <v>Err</v>
      </c>
      <c r="I46" s="228" t="str">
        <f t="shared" si="5"/>
        <v>Err</v>
      </c>
    </row>
    <row r="47" spans="2:16" ht="14.25" thickTop="1" thickBot="1" x14ac:dyDescent="0.25">
      <c r="B47" s="78" t="s">
        <v>65</v>
      </c>
      <c r="C47" s="15" t="s">
        <v>39</v>
      </c>
      <c r="D47" s="16" t="s">
        <v>22</v>
      </c>
      <c r="E47" s="119">
        <f>AVERAGE(Entrada_Dados!M43:BN43)</f>
        <v>85</v>
      </c>
      <c r="F47" s="119">
        <v>88.399799999999999</v>
      </c>
      <c r="G47" s="119">
        <v>90.6</v>
      </c>
      <c r="H47" s="228" t="str">
        <f t="shared" si="4"/>
        <v>Err</v>
      </c>
      <c r="I47" s="228" t="str">
        <f t="shared" si="5"/>
        <v>Err</v>
      </c>
    </row>
    <row r="48" spans="2:16" ht="14.25" thickTop="1" thickBot="1" x14ac:dyDescent="0.25">
      <c r="B48" s="78" t="s">
        <v>65</v>
      </c>
      <c r="C48" s="15" t="s">
        <v>40</v>
      </c>
      <c r="D48" s="16" t="s">
        <v>22</v>
      </c>
      <c r="E48" s="119">
        <f>AVERAGE(Entrada_Dados!M44:BN44)</f>
        <v>100</v>
      </c>
      <c r="F48" s="119">
        <v>103.3998</v>
      </c>
      <c r="G48" s="119">
        <v>95.28</v>
      </c>
      <c r="H48" s="228" t="str">
        <f t="shared" si="4"/>
        <v>Err</v>
      </c>
      <c r="I48" s="228" t="str">
        <f t="shared" si="5"/>
        <v>Err</v>
      </c>
    </row>
    <row r="49" spans="2:9" ht="14.25" thickTop="1" thickBot="1" x14ac:dyDescent="0.25">
      <c r="B49" s="78" t="s">
        <v>65</v>
      </c>
      <c r="C49" s="15" t="s">
        <v>41</v>
      </c>
      <c r="D49" s="16" t="s">
        <v>42</v>
      </c>
      <c r="E49" s="119">
        <f>AVERAGE(Entrada_Dados!M45:BN45)</f>
        <v>8</v>
      </c>
      <c r="F49" s="119">
        <v>8</v>
      </c>
      <c r="G49" s="119">
        <v>7.11</v>
      </c>
      <c r="H49" s="228" t="str">
        <f t="shared" si="4"/>
        <v>Err</v>
      </c>
      <c r="I49" s="228" t="str">
        <f t="shared" si="5"/>
        <v>OK</v>
      </c>
    </row>
    <row r="50" spans="2:9" ht="14.25" thickTop="1" thickBot="1" x14ac:dyDescent="0.25">
      <c r="B50" s="9" t="s">
        <v>53</v>
      </c>
      <c r="C50" s="20" t="s">
        <v>47</v>
      </c>
      <c r="D50" s="6"/>
      <c r="E50" s="133"/>
      <c r="F50" s="133"/>
      <c r="G50" s="133"/>
      <c r="H50" s="228"/>
      <c r="I50" s="228"/>
    </row>
    <row r="51" spans="2:9" ht="14.25" thickTop="1" thickBot="1" x14ac:dyDescent="0.25">
      <c r="B51" s="78" t="s">
        <v>53</v>
      </c>
      <c r="C51" s="9" t="s">
        <v>21</v>
      </c>
      <c r="D51" s="10" t="s">
        <v>22</v>
      </c>
      <c r="E51" s="185" t="s">
        <v>91</v>
      </c>
      <c r="F51" s="185" t="s">
        <v>71</v>
      </c>
      <c r="G51" s="185" t="s">
        <v>91</v>
      </c>
      <c r="H51" s="228" t="str">
        <f t="shared" si="4"/>
        <v>OK</v>
      </c>
      <c r="I51" s="228" t="str">
        <f t="shared" si="5"/>
        <v>OK</v>
      </c>
    </row>
    <row r="52" spans="2:9" ht="14.25" thickTop="1" thickBot="1" x14ac:dyDescent="0.25">
      <c r="B52" s="78" t="s">
        <v>53</v>
      </c>
      <c r="C52" s="9" t="s">
        <v>23</v>
      </c>
      <c r="D52" s="10" t="s">
        <v>24</v>
      </c>
      <c r="E52" s="119" t="e">
        <f>AVERAGE(Entrada_Dados!M48:BN48)</f>
        <v>#DIV/0!</v>
      </c>
      <c r="F52" s="119">
        <v>7.666666666666667</v>
      </c>
      <c r="G52" s="119">
        <v>7.91</v>
      </c>
      <c r="H52" s="228" t="str">
        <f t="shared" si="4"/>
        <v>Err</v>
      </c>
      <c r="I52" s="228" t="e">
        <f t="shared" si="5"/>
        <v>#DIV/0!</v>
      </c>
    </row>
    <row r="53" spans="2:9" ht="14.25" thickTop="1" thickBot="1" x14ac:dyDescent="0.25">
      <c r="B53" s="78" t="s">
        <v>53</v>
      </c>
      <c r="C53" s="9" t="s">
        <v>95</v>
      </c>
      <c r="D53" s="10" t="s">
        <v>26</v>
      </c>
      <c r="E53" s="185" t="s">
        <v>91</v>
      </c>
      <c r="F53" s="185" t="s">
        <v>71</v>
      </c>
      <c r="G53" s="185" t="s">
        <v>91</v>
      </c>
      <c r="H53" s="228" t="str">
        <f t="shared" si="4"/>
        <v>OK</v>
      </c>
      <c r="I53" s="228" t="str">
        <f t="shared" si="5"/>
        <v>OK</v>
      </c>
    </row>
    <row r="54" spans="2:9" ht="14.25" thickTop="1" thickBot="1" x14ac:dyDescent="0.25">
      <c r="B54" s="78" t="s">
        <v>53</v>
      </c>
      <c r="C54" s="9" t="s">
        <v>27</v>
      </c>
      <c r="D54" s="10" t="s">
        <v>28</v>
      </c>
      <c r="E54" s="185" t="s">
        <v>91</v>
      </c>
      <c r="F54" s="185" t="s">
        <v>71</v>
      </c>
      <c r="G54" s="185" t="s">
        <v>91</v>
      </c>
      <c r="H54" s="228" t="str">
        <f t="shared" si="4"/>
        <v>OK</v>
      </c>
      <c r="I54" s="228" t="str">
        <f t="shared" si="5"/>
        <v>OK</v>
      </c>
    </row>
    <row r="55" spans="2:9" ht="14.25" thickTop="1" thickBot="1" x14ac:dyDescent="0.25">
      <c r="B55" s="78" t="s">
        <v>53</v>
      </c>
      <c r="C55" s="9" t="s">
        <v>87</v>
      </c>
      <c r="D55" s="10" t="s">
        <v>26</v>
      </c>
      <c r="E55" s="119">
        <f>AVERAGE(Entrada_Dados!M51:BN51)</f>
        <v>264.3235294117647</v>
      </c>
      <c r="F55" s="119">
        <v>106.44339622641509</v>
      </c>
      <c r="G55" s="119">
        <v>143.47</v>
      </c>
      <c r="H55" s="228" t="str">
        <f t="shared" si="4"/>
        <v>Err</v>
      </c>
      <c r="I55" s="228" t="str">
        <f t="shared" si="5"/>
        <v>Err</v>
      </c>
    </row>
    <row r="56" spans="2:9" ht="14.25" thickTop="1" thickBot="1" x14ac:dyDescent="0.25">
      <c r="B56" s="78" t="s">
        <v>53</v>
      </c>
      <c r="C56" s="9" t="s">
        <v>96</v>
      </c>
      <c r="D56" s="10" t="s">
        <v>26</v>
      </c>
      <c r="E56" s="119">
        <f>AVERAGE(Entrada_Dados!M52:BN52)</f>
        <v>31.696470588235297</v>
      </c>
      <c r="F56" s="119">
        <v>30.038269230769234</v>
      </c>
      <c r="G56" s="119">
        <v>25.32</v>
      </c>
      <c r="H56" s="228" t="str">
        <f t="shared" si="4"/>
        <v>Err</v>
      </c>
      <c r="I56" s="228" t="str">
        <f t="shared" si="5"/>
        <v>Err</v>
      </c>
    </row>
    <row r="57" spans="2:9" ht="14.25" thickTop="1" thickBot="1" x14ac:dyDescent="0.25">
      <c r="B57" s="78" t="s">
        <v>53</v>
      </c>
      <c r="C57" s="9" t="s">
        <v>31</v>
      </c>
      <c r="D57" s="10" t="s">
        <v>26</v>
      </c>
      <c r="E57" s="119">
        <f>AVERAGE(Entrada_Dados!M53:BN53)</f>
        <v>67.099999999999994</v>
      </c>
      <c r="F57" s="119">
        <v>67.630681818181813</v>
      </c>
      <c r="G57" s="119">
        <v>59.92</v>
      </c>
      <c r="H57" s="228" t="str">
        <f t="shared" si="4"/>
        <v>Err</v>
      </c>
      <c r="I57" s="228" t="str">
        <f t="shared" si="5"/>
        <v>Err</v>
      </c>
    </row>
    <row r="58" spans="2:9" ht="14.25" thickTop="1" thickBot="1" x14ac:dyDescent="0.25">
      <c r="B58" s="78" t="s">
        <v>53</v>
      </c>
      <c r="C58" s="9" t="s">
        <v>32</v>
      </c>
      <c r="D58" s="10" t="s">
        <v>28</v>
      </c>
      <c r="E58" s="185" t="s">
        <v>91</v>
      </c>
      <c r="F58" s="185" t="s">
        <v>71</v>
      </c>
      <c r="G58" s="185" t="s">
        <v>91</v>
      </c>
      <c r="H58" s="228" t="str">
        <f t="shared" si="4"/>
        <v>OK</v>
      </c>
      <c r="I58" s="228" t="str">
        <f t="shared" si="5"/>
        <v>OK</v>
      </c>
    </row>
    <row r="59" spans="2:9" ht="14.25" thickTop="1" thickBot="1" x14ac:dyDescent="0.25">
      <c r="B59" s="78" t="s">
        <v>53</v>
      </c>
      <c r="C59" s="20" t="s">
        <v>48</v>
      </c>
      <c r="D59" s="6"/>
      <c r="E59" s="134"/>
      <c r="F59" s="134"/>
      <c r="G59" s="134"/>
      <c r="H59" s="228"/>
      <c r="I59" s="228"/>
    </row>
    <row r="60" spans="2:9" ht="14.25" thickTop="1" thickBot="1" x14ac:dyDescent="0.25">
      <c r="B60" s="78" t="s">
        <v>53</v>
      </c>
      <c r="C60" s="15" t="s">
        <v>34</v>
      </c>
      <c r="D60" s="16" t="s">
        <v>22</v>
      </c>
      <c r="E60" s="119">
        <f>AVERAGE(Entrada_Dados!M56:BN56)</f>
        <v>141.5</v>
      </c>
      <c r="F60" s="119">
        <v>137.13793103448276</v>
      </c>
      <c r="G60" s="119">
        <v>129.32</v>
      </c>
      <c r="H60" s="228" t="str">
        <f t="shared" si="4"/>
        <v>Err</v>
      </c>
      <c r="I60" s="228" t="str">
        <f t="shared" si="5"/>
        <v>Err</v>
      </c>
    </row>
    <row r="61" spans="2:9" ht="14.25" thickTop="1" thickBot="1" x14ac:dyDescent="0.25">
      <c r="B61" s="78" t="s">
        <v>53</v>
      </c>
      <c r="C61" s="15" t="s">
        <v>35</v>
      </c>
      <c r="D61" s="16" t="s">
        <v>22</v>
      </c>
      <c r="E61" s="119">
        <f>AVERAGE(Entrada_Dados!M57:BN57)</f>
        <v>134.16666666666666</v>
      </c>
      <c r="F61" s="119">
        <v>128.4655172413793</v>
      </c>
      <c r="G61" s="119">
        <v>120.97</v>
      </c>
      <c r="H61" s="228" t="str">
        <f t="shared" si="4"/>
        <v>Err</v>
      </c>
      <c r="I61" s="228" t="str">
        <f t="shared" si="5"/>
        <v>Err</v>
      </c>
    </row>
    <row r="62" spans="2:9" ht="14.25" thickTop="1" thickBot="1" x14ac:dyDescent="0.25">
      <c r="B62" s="78" t="s">
        <v>53</v>
      </c>
      <c r="C62" s="15" t="s">
        <v>36</v>
      </c>
      <c r="D62" s="16" t="s">
        <v>37</v>
      </c>
      <c r="E62" s="119">
        <f>AVERAGE(Entrada_Dados!M58:BN58)</f>
        <v>1282.5</v>
      </c>
      <c r="F62" s="119">
        <v>1156.0344827586207</v>
      </c>
      <c r="G62" s="119">
        <v>946.2</v>
      </c>
      <c r="H62" s="228" t="str">
        <f t="shared" si="4"/>
        <v>Err</v>
      </c>
      <c r="I62" s="228" t="str">
        <f t="shared" si="5"/>
        <v>Err</v>
      </c>
    </row>
    <row r="63" spans="2:9" ht="14.25" thickTop="1" thickBot="1" x14ac:dyDescent="0.25">
      <c r="B63" s="78" t="s">
        <v>53</v>
      </c>
      <c r="C63" s="15" t="s">
        <v>77</v>
      </c>
      <c r="D63" s="16" t="s">
        <v>37</v>
      </c>
      <c r="E63" s="119">
        <f>AVERAGE(Entrada_Dados!M59:BN59)</f>
        <v>1568.3333333333333</v>
      </c>
      <c r="F63" s="119">
        <v>1420.6896551724137</v>
      </c>
      <c r="G63" s="119">
        <v>1318</v>
      </c>
      <c r="H63" s="228" t="str">
        <f t="shared" si="4"/>
        <v>Err</v>
      </c>
      <c r="I63" s="228" t="str">
        <f t="shared" si="5"/>
        <v>Err</v>
      </c>
    </row>
    <row r="64" spans="2:9" ht="14.25" thickTop="1" thickBot="1" x14ac:dyDescent="0.25">
      <c r="B64" s="78" t="s">
        <v>53</v>
      </c>
      <c r="C64" s="15" t="s">
        <v>38</v>
      </c>
      <c r="D64" s="16" t="s">
        <v>37</v>
      </c>
      <c r="E64" s="119">
        <f>AVERAGE(Entrada_Dados!M60:BN60)</f>
        <v>1823.3333333333333</v>
      </c>
      <c r="F64" s="119">
        <v>1752.7586206896551</v>
      </c>
      <c r="G64" s="119">
        <v>1638.6</v>
      </c>
      <c r="H64" s="228" t="str">
        <f t="shared" si="4"/>
        <v>Err</v>
      </c>
      <c r="I64" s="228" t="str">
        <f t="shared" si="5"/>
        <v>Err</v>
      </c>
    </row>
    <row r="65" spans="2:9" ht="14.25" thickTop="1" thickBot="1" x14ac:dyDescent="0.25">
      <c r="B65" s="78" t="s">
        <v>53</v>
      </c>
      <c r="C65" s="15" t="s">
        <v>78</v>
      </c>
      <c r="D65" s="16" t="s">
        <v>37</v>
      </c>
      <c r="E65" s="119">
        <f>AVERAGE(Entrada_Dados!M61:BN61)</f>
        <v>1389.1666666666667</v>
      </c>
      <c r="F65" s="119">
        <v>1432.9310344827586</v>
      </c>
      <c r="G65" s="119">
        <v>1273.2</v>
      </c>
      <c r="H65" s="228" t="str">
        <f t="shared" si="4"/>
        <v>Err</v>
      </c>
      <c r="I65" s="228" t="str">
        <f t="shared" si="5"/>
        <v>Err</v>
      </c>
    </row>
    <row r="66" spans="2:9" ht="14.25" thickTop="1" thickBot="1" x14ac:dyDescent="0.25">
      <c r="B66" s="78" t="s">
        <v>53</v>
      </c>
      <c r="C66" s="15" t="s">
        <v>88</v>
      </c>
      <c r="D66" s="16" t="s">
        <v>37</v>
      </c>
      <c r="E66" s="119">
        <f>AVERAGE(Entrada_Dados!M62:BN62)</f>
        <v>1366.6666666666667</v>
      </c>
      <c r="F66" s="119">
        <v>1278.2758620689656</v>
      </c>
      <c r="G66" s="119">
        <v>1196.5999999999999</v>
      </c>
      <c r="H66" s="228" t="str">
        <f t="shared" si="4"/>
        <v>Err</v>
      </c>
      <c r="I66" s="228" t="str">
        <f t="shared" si="5"/>
        <v>Err</v>
      </c>
    </row>
    <row r="67" spans="2:9" ht="14.25" thickTop="1" thickBot="1" x14ac:dyDescent="0.25">
      <c r="B67" s="78" t="s">
        <v>53</v>
      </c>
      <c r="C67" s="15" t="s">
        <v>89</v>
      </c>
      <c r="D67" s="16" t="s">
        <v>37</v>
      </c>
      <c r="E67" s="119">
        <f>AVERAGE(Entrada_Dados!M63:BN63)</f>
        <v>1883.6363636363637</v>
      </c>
      <c r="F67" s="119">
        <v>1822.4137931034484</v>
      </c>
      <c r="G67" s="119">
        <v>1689.4</v>
      </c>
      <c r="H67" s="228" t="str">
        <f t="shared" si="4"/>
        <v>Err</v>
      </c>
      <c r="I67" s="228" t="str">
        <f t="shared" si="5"/>
        <v>Err</v>
      </c>
    </row>
    <row r="68" spans="2:9" ht="14.25" thickTop="1" thickBot="1" x14ac:dyDescent="0.25">
      <c r="B68" s="78" t="s">
        <v>53</v>
      </c>
      <c r="C68" s="15" t="s">
        <v>39</v>
      </c>
      <c r="D68" s="16" t="s">
        <v>22</v>
      </c>
      <c r="E68" s="185" t="s">
        <v>91</v>
      </c>
      <c r="F68" s="185" t="s">
        <v>71</v>
      </c>
      <c r="G68" s="185" t="s">
        <v>91</v>
      </c>
      <c r="H68" s="228" t="str">
        <f t="shared" si="4"/>
        <v>OK</v>
      </c>
      <c r="I68" s="228" t="str">
        <f t="shared" si="5"/>
        <v>OK</v>
      </c>
    </row>
    <row r="69" spans="2:9" ht="14.25" thickTop="1" thickBot="1" x14ac:dyDescent="0.25">
      <c r="B69" s="78" t="s">
        <v>53</v>
      </c>
      <c r="C69" s="15" t="s">
        <v>40</v>
      </c>
      <c r="D69" s="16" t="s">
        <v>22</v>
      </c>
      <c r="E69" s="185" t="s">
        <v>91</v>
      </c>
      <c r="F69" s="185" t="s">
        <v>71</v>
      </c>
      <c r="G69" s="185" t="s">
        <v>91</v>
      </c>
      <c r="H69" s="228" t="str">
        <f t="shared" si="4"/>
        <v>OK</v>
      </c>
      <c r="I69" s="228" t="str">
        <f t="shared" si="5"/>
        <v>OK</v>
      </c>
    </row>
    <row r="70" spans="2:9" ht="14.25" thickTop="1" thickBot="1" x14ac:dyDescent="0.25">
      <c r="B70" s="78" t="s">
        <v>53</v>
      </c>
      <c r="C70" s="15" t="s">
        <v>41</v>
      </c>
      <c r="D70" s="16" t="s">
        <v>42</v>
      </c>
      <c r="E70" s="119">
        <f>AVERAGE(Entrada_Dados!M66:BN66)</f>
        <v>9.382352941176471</v>
      </c>
      <c r="F70" s="119">
        <v>7.5518867924528301</v>
      </c>
      <c r="G70" s="119">
        <v>7.03</v>
      </c>
      <c r="H70" s="228" t="str">
        <f t="shared" si="4"/>
        <v>Err</v>
      </c>
      <c r="I70" s="228" t="str">
        <f t="shared" si="5"/>
        <v>Err</v>
      </c>
    </row>
    <row r="71" spans="2:9" ht="14.25" thickTop="1" thickBot="1" x14ac:dyDescent="0.25">
      <c r="B71" s="9" t="s">
        <v>54</v>
      </c>
      <c r="C71" s="20" t="s">
        <v>47</v>
      </c>
      <c r="D71" s="6"/>
      <c r="E71" s="133"/>
      <c r="F71" s="133"/>
      <c r="G71" s="133"/>
      <c r="H71" s="228"/>
      <c r="I71" s="228"/>
    </row>
    <row r="72" spans="2:9" ht="14.25" thickTop="1" thickBot="1" x14ac:dyDescent="0.25">
      <c r="B72" s="78" t="s">
        <v>54</v>
      </c>
      <c r="C72" s="9" t="s">
        <v>21</v>
      </c>
      <c r="D72" s="10" t="s">
        <v>22</v>
      </c>
      <c r="E72" s="185" t="s">
        <v>91</v>
      </c>
      <c r="F72" s="185" t="s">
        <v>71</v>
      </c>
      <c r="G72" s="185" t="s">
        <v>91</v>
      </c>
      <c r="H72" s="228" t="str">
        <f t="shared" si="4"/>
        <v>OK</v>
      </c>
      <c r="I72" s="228" t="str">
        <f t="shared" si="5"/>
        <v>OK</v>
      </c>
    </row>
    <row r="73" spans="2:9" ht="14.25" thickTop="1" thickBot="1" x14ac:dyDescent="0.25">
      <c r="B73" s="78" t="s">
        <v>54</v>
      </c>
      <c r="C73" s="9" t="s">
        <v>23</v>
      </c>
      <c r="D73" s="10" t="s">
        <v>24</v>
      </c>
      <c r="E73" s="185" t="s">
        <v>91</v>
      </c>
      <c r="F73" s="185" t="s">
        <v>71</v>
      </c>
      <c r="G73" s="185" t="s">
        <v>91</v>
      </c>
      <c r="H73" s="228" t="str">
        <f t="shared" si="4"/>
        <v>OK</v>
      </c>
      <c r="I73" s="228" t="str">
        <f t="shared" si="5"/>
        <v>OK</v>
      </c>
    </row>
    <row r="74" spans="2:9" ht="14.25" thickTop="1" thickBot="1" x14ac:dyDescent="0.25">
      <c r="B74" s="78" t="s">
        <v>54</v>
      </c>
      <c r="C74" s="9" t="s">
        <v>95</v>
      </c>
      <c r="D74" s="10" t="s">
        <v>26</v>
      </c>
      <c r="E74" s="119">
        <f>AVERAGE(Entrada_Dados!M70:BN70)</f>
        <v>72.352941176470594</v>
      </c>
      <c r="F74" s="119">
        <v>68.599999999999994</v>
      </c>
      <c r="G74" s="119">
        <v>89.33</v>
      </c>
      <c r="H74" s="228" t="str">
        <f t="shared" ref="H74:H137" si="6">IF(G74=F74,"OK","Err")</f>
        <v>Err</v>
      </c>
      <c r="I74" s="228" t="str">
        <f t="shared" ref="I74:I137" si="7">IF(F74=E74,"OK","Err")</f>
        <v>Err</v>
      </c>
    </row>
    <row r="75" spans="2:9" ht="14.25" thickTop="1" thickBot="1" x14ac:dyDescent="0.25">
      <c r="B75" s="78" t="s">
        <v>54</v>
      </c>
      <c r="C75" s="9" t="s">
        <v>27</v>
      </c>
      <c r="D75" s="10" t="s">
        <v>28</v>
      </c>
      <c r="E75" s="185" t="s">
        <v>91</v>
      </c>
      <c r="F75" s="185" t="s">
        <v>71</v>
      </c>
      <c r="G75" s="185" t="s">
        <v>91</v>
      </c>
      <c r="H75" s="228" t="str">
        <f t="shared" si="6"/>
        <v>OK</v>
      </c>
      <c r="I75" s="228" t="str">
        <f t="shared" si="7"/>
        <v>OK</v>
      </c>
    </row>
    <row r="76" spans="2:9" ht="14.25" thickTop="1" thickBot="1" x14ac:dyDescent="0.25">
      <c r="B76" s="78" t="s">
        <v>54</v>
      </c>
      <c r="C76" s="9" t="s">
        <v>87</v>
      </c>
      <c r="D76" s="10" t="s">
        <v>26</v>
      </c>
      <c r="E76" s="119">
        <f>AVERAGE(Entrada_Dados!M72:BN72)</f>
        <v>159.23076923076923</v>
      </c>
      <c r="F76" s="119">
        <v>101.20192307692308</v>
      </c>
      <c r="G76" s="119">
        <v>170.67</v>
      </c>
      <c r="H76" s="228" t="str">
        <f t="shared" si="6"/>
        <v>Err</v>
      </c>
      <c r="I76" s="228" t="str">
        <f t="shared" si="7"/>
        <v>Err</v>
      </c>
    </row>
    <row r="77" spans="2:9" ht="14.25" thickTop="1" thickBot="1" x14ac:dyDescent="0.25">
      <c r="B77" s="78" t="s">
        <v>54</v>
      </c>
      <c r="C77" s="9" t="s">
        <v>96</v>
      </c>
      <c r="D77" s="10" t="s">
        <v>26</v>
      </c>
      <c r="E77" s="119">
        <f>AVERAGE(Entrada_Dados!M73:BN73)</f>
        <v>35.235294117647058</v>
      </c>
      <c r="F77" s="119">
        <v>34.432692307692307</v>
      </c>
      <c r="G77" s="119">
        <v>29.93</v>
      </c>
      <c r="H77" s="228" t="str">
        <f t="shared" si="6"/>
        <v>Err</v>
      </c>
      <c r="I77" s="228" t="str">
        <f t="shared" si="7"/>
        <v>Err</v>
      </c>
    </row>
    <row r="78" spans="2:9" ht="14.25" thickTop="1" thickBot="1" x14ac:dyDescent="0.25">
      <c r="B78" s="78" t="s">
        <v>54</v>
      </c>
      <c r="C78" s="9" t="s">
        <v>31</v>
      </c>
      <c r="D78" s="10" t="s">
        <v>26</v>
      </c>
      <c r="E78" s="119">
        <f>AVERAGE(Entrada_Dados!M74:BN74)</f>
        <v>69.352941176470594</v>
      </c>
      <c r="F78" s="119">
        <v>68.809615384615384</v>
      </c>
      <c r="G78" s="119">
        <v>55.64</v>
      </c>
      <c r="H78" s="228" t="str">
        <f t="shared" si="6"/>
        <v>Err</v>
      </c>
      <c r="I78" s="228" t="str">
        <f t="shared" si="7"/>
        <v>Err</v>
      </c>
    </row>
    <row r="79" spans="2:9" ht="14.25" thickTop="1" thickBot="1" x14ac:dyDescent="0.25">
      <c r="B79" s="78" t="s">
        <v>54</v>
      </c>
      <c r="C79" s="9" t="s">
        <v>32</v>
      </c>
      <c r="D79" s="10" t="s">
        <v>28</v>
      </c>
      <c r="E79" s="119">
        <f>AVERAGE(Entrada_Dados!M75:BN75)</f>
        <v>5.2706249999999999</v>
      </c>
      <c r="F79" s="119">
        <v>3.7899999999999996</v>
      </c>
      <c r="G79" s="119">
        <v>4.38</v>
      </c>
      <c r="H79" s="228" t="str">
        <f t="shared" si="6"/>
        <v>Err</v>
      </c>
      <c r="I79" s="228" t="str">
        <f t="shared" si="7"/>
        <v>Err</v>
      </c>
    </row>
    <row r="80" spans="2:9" ht="14.25" thickTop="1" thickBot="1" x14ac:dyDescent="0.25">
      <c r="B80" s="78" t="s">
        <v>54</v>
      </c>
      <c r="C80" s="20" t="s">
        <v>48</v>
      </c>
      <c r="D80" s="6"/>
      <c r="E80" s="134"/>
      <c r="F80" s="134"/>
      <c r="G80" s="134"/>
      <c r="H80" s="228"/>
      <c r="I80" s="228"/>
    </row>
    <row r="81" spans="2:9" ht="14.25" thickTop="1" thickBot="1" x14ac:dyDescent="0.25">
      <c r="B81" s="78" t="s">
        <v>54</v>
      </c>
      <c r="C81" s="15" t="s">
        <v>34</v>
      </c>
      <c r="D81" s="16" t="s">
        <v>22</v>
      </c>
      <c r="E81" s="119">
        <f>AVERAGE(Entrada_Dados!M77:BN77)</f>
        <v>144.1764705882353</v>
      </c>
      <c r="F81" s="119">
        <v>136.92307692307693</v>
      </c>
      <c r="G81" s="119">
        <v>131.49</v>
      </c>
      <c r="H81" s="228" t="str">
        <f t="shared" si="6"/>
        <v>Err</v>
      </c>
      <c r="I81" s="228" t="str">
        <f t="shared" si="7"/>
        <v>Err</v>
      </c>
    </row>
    <row r="82" spans="2:9" ht="14.25" thickTop="1" thickBot="1" x14ac:dyDescent="0.25">
      <c r="B82" s="78" t="s">
        <v>54</v>
      </c>
      <c r="C82" s="15" t="s">
        <v>35</v>
      </c>
      <c r="D82" s="16" t="s">
        <v>22</v>
      </c>
      <c r="E82" s="119">
        <f>AVERAGE(Entrada_Dados!M78:BN78)</f>
        <v>136.94117647058823</v>
      </c>
      <c r="F82" s="119">
        <v>130.48076923076923</v>
      </c>
      <c r="G82" s="119">
        <v>125.47</v>
      </c>
      <c r="H82" s="228" t="str">
        <f t="shared" si="6"/>
        <v>Err</v>
      </c>
      <c r="I82" s="228" t="str">
        <f t="shared" si="7"/>
        <v>Err</v>
      </c>
    </row>
    <row r="83" spans="2:9" ht="14.25" thickTop="1" thickBot="1" x14ac:dyDescent="0.25">
      <c r="B83" s="78" t="s">
        <v>54</v>
      </c>
      <c r="C83" s="15" t="s">
        <v>36</v>
      </c>
      <c r="D83" s="16" t="s">
        <v>37</v>
      </c>
      <c r="E83" s="119">
        <f>AVERAGE(Entrada_Dados!M79:BN79)</f>
        <v>1100</v>
      </c>
      <c r="F83" s="119">
        <v>1148.0769230769231</v>
      </c>
      <c r="G83" s="119">
        <v>1022.22</v>
      </c>
      <c r="H83" s="228" t="str">
        <f t="shared" si="6"/>
        <v>Err</v>
      </c>
      <c r="I83" s="228" t="str">
        <f t="shared" si="7"/>
        <v>Err</v>
      </c>
    </row>
    <row r="84" spans="2:9" ht="14.25" thickTop="1" thickBot="1" x14ac:dyDescent="0.25">
      <c r="B84" s="78" t="s">
        <v>54</v>
      </c>
      <c r="C84" s="15" t="s">
        <v>77</v>
      </c>
      <c r="D84" s="16" t="s">
        <v>37</v>
      </c>
      <c r="E84" s="119">
        <f>AVERAGE(Entrada_Dados!M80:BN80)</f>
        <v>1400</v>
      </c>
      <c r="F84" s="119">
        <v>1436.5384615384614</v>
      </c>
      <c r="G84" s="119">
        <v>1378.67</v>
      </c>
      <c r="H84" s="228" t="str">
        <f t="shared" si="6"/>
        <v>Err</v>
      </c>
      <c r="I84" s="228" t="str">
        <f t="shared" si="7"/>
        <v>Err</v>
      </c>
    </row>
    <row r="85" spans="2:9" ht="14.25" thickTop="1" thickBot="1" x14ac:dyDescent="0.25">
      <c r="B85" s="78" t="s">
        <v>54</v>
      </c>
      <c r="C85" s="15" t="s">
        <v>38</v>
      </c>
      <c r="D85" s="16" t="s">
        <v>37</v>
      </c>
      <c r="E85" s="119">
        <f>AVERAGE(Entrada_Dados!M81:BN81)</f>
        <v>1850</v>
      </c>
      <c r="F85" s="119">
        <v>1850</v>
      </c>
      <c r="G85" s="119">
        <v>1815.56</v>
      </c>
      <c r="H85" s="228" t="str">
        <f t="shared" si="6"/>
        <v>Err</v>
      </c>
      <c r="I85" s="228" t="str">
        <f t="shared" si="7"/>
        <v>OK</v>
      </c>
    </row>
    <row r="86" spans="2:9" ht="14.25" thickTop="1" thickBot="1" x14ac:dyDescent="0.25">
      <c r="B86" s="78" t="s">
        <v>54</v>
      </c>
      <c r="C86" s="15" t="s">
        <v>78</v>
      </c>
      <c r="D86" s="16" t="s">
        <v>37</v>
      </c>
      <c r="E86" s="119">
        <f>AVERAGE(Entrada_Dados!M82:BN82)</f>
        <v>1300</v>
      </c>
      <c r="F86" s="119">
        <v>1300</v>
      </c>
      <c r="G86" s="119">
        <v>1320</v>
      </c>
      <c r="H86" s="228" t="str">
        <f t="shared" si="6"/>
        <v>Err</v>
      </c>
      <c r="I86" s="228" t="str">
        <f t="shared" si="7"/>
        <v>OK</v>
      </c>
    </row>
    <row r="87" spans="2:9" ht="14.25" thickTop="1" thickBot="1" x14ac:dyDescent="0.25">
      <c r="B87" s="78" t="s">
        <v>54</v>
      </c>
      <c r="C87" s="15" t="s">
        <v>88</v>
      </c>
      <c r="D87" s="16" t="s">
        <v>37</v>
      </c>
      <c r="E87" s="119">
        <f>AVERAGE(Entrada_Dados!M83:BN83)</f>
        <v>1500</v>
      </c>
      <c r="F87" s="119">
        <v>1798.0769230769231</v>
      </c>
      <c r="G87" s="119">
        <v>1973.33</v>
      </c>
      <c r="H87" s="228" t="str">
        <f t="shared" si="6"/>
        <v>Err</v>
      </c>
      <c r="I87" s="228" t="str">
        <f t="shared" si="7"/>
        <v>Err</v>
      </c>
    </row>
    <row r="88" spans="2:9" ht="14.25" thickTop="1" thickBot="1" x14ac:dyDescent="0.25">
      <c r="B88" s="78" t="s">
        <v>54</v>
      </c>
      <c r="C88" s="15" t="s">
        <v>89</v>
      </c>
      <c r="D88" s="16" t="s">
        <v>37</v>
      </c>
      <c r="E88" s="119">
        <f>AVERAGE(Entrada_Dados!M84:BN84)</f>
        <v>2000</v>
      </c>
      <c r="F88" s="119">
        <v>2059.6153846153848</v>
      </c>
      <c r="G88" s="119">
        <v>2113.33</v>
      </c>
      <c r="H88" s="228" t="str">
        <f t="shared" si="6"/>
        <v>Err</v>
      </c>
      <c r="I88" s="228" t="str">
        <f t="shared" si="7"/>
        <v>Err</v>
      </c>
    </row>
    <row r="89" spans="2:9" ht="14.25" thickTop="1" thickBot="1" x14ac:dyDescent="0.25">
      <c r="B89" s="78" t="s">
        <v>54</v>
      </c>
      <c r="C89" s="15" t="s">
        <v>39</v>
      </c>
      <c r="D89" s="16" t="s">
        <v>22</v>
      </c>
      <c r="E89" s="119">
        <f>AVERAGE(Entrada_Dados!M85:BN85)</f>
        <v>100</v>
      </c>
      <c r="F89" s="119">
        <v>96.442307692307693</v>
      </c>
      <c r="G89" s="119">
        <v>93.31</v>
      </c>
      <c r="H89" s="228" t="str">
        <f t="shared" si="6"/>
        <v>Err</v>
      </c>
      <c r="I89" s="228" t="str">
        <f t="shared" si="7"/>
        <v>Err</v>
      </c>
    </row>
    <row r="90" spans="2:9" ht="14.25" thickTop="1" thickBot="1" x14ac:dyDescent="0.25">
      <c r="B90" s="78" t="s">
        <v>54</v>
      </c>
      <c r="C90" s="15" t="s">
        <v>40</v>
      </c>
      <c r="D90" s="16" t="s">
        <v>22</v>
      </c>
      <c r="E90" s="119">
        <f>AVERAGE(Entrada_Dados!M86:BN86)</f>
        <v>104.70588235294117</v>
      </c>
      <c r="F90" s="119">
        <v>97.5</v>
      </c>
      <c r="G90" s="119">
        <v>87.47</v>
      </c>
      <c r="H90" s="228" t="str">
        <f t="shared" si="6"/>
        <v>Err</v>
      </c>
      <c r="I90" s="228" t="str">
        <f t="shared" si="7"/>
        <v>Err</v>
      </c>
    </row>
    <row r="91" spans="2:9" ht="14.25" thickTop="1" thickBot="1" x14ac:dyDescent="0.25">
      <c r="B91" s="78" t="s">
        <v>54</v>
      </c>
      <c r="C91" s="15" t="s">
        <v>41</v>
      </c>
      <c r="D91" s="16" t="s">
        <v>42</v>
      </c>
      <c r="E91" s="119">
        <f>AVERAGE(Entrada_Dados!M87:BN87)</f>
        <v>8</v>
      </c>
      <c r="F91" s="119">
        <v>7.5673076923076925</v>
      </c>
      <c r="G91" s="119">
        <v>6.47</v>
      </c>
      <c r="H91" s="228" t="str">
        <f t="shared" si="6"/>
        <v>Err</v>
      </c>
      <c r="I91" s="228" t="str">
        <f t="shared" si="7"/>
        <v>Err</v>
      </c>
    </row>
    <row r="92" spans="2:9" ht="14.25" thickTop="1" thickBot="1" x14ac:dyDescent="0.25">
      <c r="B92" s="9" t="s">
        <v>81</v>
      </c>
      <c r="C92" s="20" t="s">
        <v>47</v>
      </c>
      <c r="D92" s="6"/>
      <c r="E92" s="133"/>
      <c r="F92" s="133"/>
      <c r="G92" s="133"/>
      <c r="H92" s="228"/>
      <c r="I92" s="228"/>
    </row>
    <row r="93" spans="2:9" ht="14.25" thickTop="1" thickBot="1" x14ac:dyDescent="0.25">
      <c r="B93" s="78" t="s">
        <v>81</v>
      </c>
      <c r="C93" s="9" t="s">
        <v>21</v>
      </c>
      <c r="D93" s="10" t="s">
        <v>22</v>
      </c>
      <c r="E93" s="119">
        <f>AVERAGE(Entrada_Dados!M89:BN89)</f>
        <v>82.722499999999997</v>
      </c>
      <c r="F93" s="119">
        <v>82.472352941176467</v>
      </c>
      <c r="G93" s="119">
        <v>69.3</v>
      </c>
      <c r="H93" s="228" t="str">
        <f t="shared" si="6"/>
        <v>Err</v>
      </c>
      <c r="I93" s="228" t="str">
        <f t="shared" si="7"/>
        <v>Err</v>
      </c>
    </row>
    <row r="94" spans="2:9" ht="14.25" thickTop="1" thickBot="1" x14ac:dyDescent="0.25">
      <c r="B94" s="78" t="s">
        <v>81</v>
      </c>
      <c r="C94" s="9" t="s">
        <v>23</v>
      </c>
      <c r="D94" s="10" t="s">
        <v>24</v>
      </c>
      <c r="E94" s="119">
        <f>AVERAGE(Entrada_Dados!M90:BN90)</f>
        <v>10.26375</v>
      </c>
      <c r="F94" s="119">
        <v>10.709999999999999</v>
      </c>
      <c r="G94" s="119">
        <v>14.54</v>
      </c>
      <c r="H94" s="228" t="str">
        <f t="shared" si="6"/>
        <v>Err</v>
      </c>
      <c r="I94" s="228" t="str">
        <f t="shared" si="7"/>
        <v>Err</v>
      </c>
    </row>
    <row r="95" spans="2:9" ht="14.25" thickTop="1" thickBot="1" x14ac:dyDescent="0.25">
      <c r="B95" s="78" t="s">
        <v>81</v>
      </c>
      <c r="C95" s="9" t="s">
        <v>95</v>
      </c>
      <c r="D95" s="10" t="s">
        <v>26</v>
      </c>
      <c r="E95" s="119">
        <f>AVERAGE(Entrada_Dados!M91:BN91)</f>
        <v>48.734999999999999</v>
      </c>
      <c r="F95" s="119">
        <v>45.202745098039209</v>
      </c>
      <c r="G95" s="119">
        <v>54.05</v>
      </c>
      <c r="H95" s="228" t="str">
        <f t="shared" si="6"/>
        <v>Err</v>
      </c>
      <c r="I95" s="228" t="str">
        <f t="shared" si="7"/>
        <v>Err</v>
      </c>
    </row>
    <row r="96" spans="2:9" ht="14.25" thickTop="1" thickBot="1" x14ac:dyDescent="0.25">
      <c r="B96" s="78" t="s">
        <v>81</v>
      </c>
      <c r="C96" s="9" t="s">
        <v>27</v>
      </c>
      <c r="D96" s="10" t="s">
        <v>28</v>
      </c>
      <c r="E96" s="185" t="s">
        <v>91</v>
      </c>
      <c r="F96" s="185" t="s">
        <v>71</v>
      </c>
      <c r="G96" s="185" t="s">
        <v>91</v>
      </c>
      <c r="H96" s="228"/>
      <c r="I96" s="228" t="str">
        <f t="shared" si="7"/>
        <v>OK</v>
      </c>
    </row>
    <row r="97" spans="2:9" ht="14.25" thickTop="1" thickBot="1" x14ac:dyDescent="0.25">
      <c r="B97" s="78" t="s">
        <v>81</v>
      </c>
      <c r="C97" s="9" t="s">
        <v>87</v>
      </c>
      <c r="D97" s="10" t="s">
        <v>26</v>
      </c>
      <c r="E97" s="119">
        <f>AVERAGE(Entrada_Dados!M93:BN93)</f>
        <v>251.47187500000001</v>
      </c>
      <c r="F97" s="119">
        <v>103.23254901960787</v>
      </c>
      <c r="G97" s="119">
        <v>124.89</v>
      </c>
      <c r="H97" s="228" t="str">
        <f t="shared" si="6"/>
        <v>Err</v>
      </c>
      <c r="I97" s="228" t="str">
        <f t="shared" si="7"/>
        <v>Err</v>
      </c>
    </row>
    <row r="98" spans="2:9" ht="14.25" thickTop="1" thickBot="1" x14ac:dyDescent="0.25">
      <c r="B98" s="78" t="s">
        <v>81</v>
      </c>
      <c r="C98" s="9" t="s">
        <v>96</v>
      </c>
      <c r="D98" s="10" t="s">
        <v>26</v>
      </c>
      <c r="E98" s="119">
        <f>AVERAGE(Entrada_Dados!M94:BN94)</f>
        <v>31.716874999999998</v>
      </c>
      <c r="F98" s="119">
        <v>29.377058823529413</v>
      </c>
      <c r="G98" s="119">
        <v>23.04</v>
      </c>
      <c r="H98" s="228" t="str">
        <f t="shared" si="6"/>
        <v>Err</v>
      </c>
      <c r="I98" s="228" t="str">
        <f t="shared" si="7"/>
        <v>Err</v>
      </c>
    </row>
    <row r="99" spans="2:9" ht="14.25" thickTop="1" thickBot="1" x14ac:dyDescent="0.25">
      <c r="B99" s="78" t="s">
        <v>81</v>
      </c>
      <c r="C99" s="9" t="s">
        <v>31</v>
      </c>
      <c r="D99" s="10" t="s">
        <v>26</v>
      </c>
      <c r="E99" s="119">
        <f>AVERAGE(Entrada_Dados!M95:BN95)</f>
        <v>71.367500000000007</v>
      </c>
      <c r="F99" s="119">
        <v>72.280980392156891</v>
      </c>
      <c r="G99" s="119">
        <v>61.31</v>
      </c>
      <c r="H99" s="228" t="str">
        <f t="shared" si="6"/>
        <v>Err</v>
      </c>
      <c r="I99" s="228" t="str">
        <f t="shared" si="7"/>
        <v>Err</v>
      </c>
    </row>
    <row r="100" spans="2:9" ht="14.25" thickTop="1" thickBot="1" x14ac:dyDescent="0.25">
      <c r="B100" s="78" t="s">
        <v>81</v>
      </c>
      <c r="C100" s="9" t="s">
        <v>32</v>
      </c>
      <c r="D100" s="10" t="s">
        <v>28</v>
      </c>
      <c r="E100" s="119">
        <f>AVERAGE(Entrada_Dados!M96:BN96)</f>
        <v>2.3343750000000005</v>
      </c>
      <c r="F100" s="119">
        <v>2.4186274509803933</v>
      </c>
      <c r="G100" s="119">
        <v>2.48</v>
      </c>
      <c r="H100" s="228" t="str">
        <f t="shared" si="6"/>
        <v>Err</v>
      </c>
      <c r="I100" s="228" t="str">
        <f t="shared" si="7"/>
        <v>Err</v>
      </c>
    </row>
    <row r="101" spans="2:9" ht="14.25" thickTop="1" thickBot="1" x14ac:dyDescent="0.25">
      <c r="B101" s="78" t="s">
        <v>81</v>
      </c>
      <c r="C101" s="20" t="s">
        <v>48</v>
      </c>
      <c r="D101" s="6"/>
      <c r="E101" s="134"/>
      <c r="F101" s="134"/>
      <c r="G101" s="134"/>
      <c r="H101" s="228"/>
      <c r="I101" s="228"/>
    </row>
    <row r="102" spans="2:9" ht="14.25" thickTop="1" thickBot="1" x14ac:dyDescent="0.25">
      <c r="B102" s="78" t="s">
        <v>81</v>
      </c>
      <c r="C102" s="15" t="s">
        <v>34</v>
      </c>
      <c r="D102" s="16" t="s">
        <v>22</v>
      </c>
      <c r="E102" s="119">
        <f>AVERAGE(Entrada_Dados!M98:BN98)</f>
        <v>140.19874999999999</v>
      </c>
      <c r="F102" s="119">
        <v>135.11529411764704</v>
      </c>
      <c r="G102" s="119">
        <v>127.35</v>
      </c>
      <c r="H102" s="228" t="str">
        <f t="shared" si="6"/>
        <v>Err</v>
      </c>
      <c r="I102" s="228" t="str">
        <f t="shared" si="7"/>
        <v>Err</v>
      </c>
    </row>
    <row r="103" spans="2:9" ht="14.25" thickTop="1" thickBot="1" x14ac:dyDescent="0.25">
      <c r="B103" s="78" t="s">
        <v>81</v>
      </c>
      <c r="C103" s="15" t="s">
        <v>35</v>
      </c>
      <c r="D103" s="16" t="s">
        <v>22</v>
      </c>
      <c r="E103" s="119">
        <f>AVERAGE(Entrada_Dados!M99:BN99)</f>
        <v>132.48562499999997</v>
      </c>
      <c r="F103" s="119">
        <v>126.61333333333334</v>
      </c>
      <c r="G103" s="119">
        <v>119.53</v>
      </c>
      <c r="H103" s="228" t="str">
        <f t="shared" si="6"/>
        <v>Err</v>
      </c>
      <c r="I103" s="228" t="str">
        <f t="shared" si="7"/>
        <v>Err</v>
      </c>
    </row>
    <row r="104" spans="2:9" ht="14.25" thickTop="1" thickBot="1" x14ac:dyDescent="0.25">
      <c r="B104" s="78" t="s">
        <v>81</v>
      </c>
      <c r="C104" s="15" t="s">
        <v>36</v>
      </c>
      <c r="D104" s="16" t="s">
        <v>37</v>
      </c>
      <c r="E104" s="119">
        <f>AVERAGE(Entrada_Dados!M100:BN100)</f>
        <v>1136.6312499999999</v>
      </c>
      <c r="F104" s="119">
        <v>1127.1692156862744</v>
      </c>
      <c r="G104" s="119">
        <v>1035.04</v>
      </c>
      <c r="H104" s="228" t="str">
        <f t="shared" si="6"/>
        <v>Err</v>
      </c>
      <c r="I104" s="228" t="str">
        <f t="shared" si="7"/>
        <v>Err</v>
      </c>
    </row>
    <row r="105" spans="2:9" ht="14.25" thickTop="1" thickBot="1" x14ac:dyDescent="0.25">
      <c r="B105" s="78" t="s">
        <v>81</v>
      </c>
      <c r="C105" s="15" t="s">
        <v>77</v>
      </c>
      <c r="D105" s="16" t="s">
        <v>37</v>
      </c>
      <c r="E105" s="119">
        <f>AVERAGE(Entrada_Dados!M101:BN101)</f>
        <v>1374.5843750000004</v>
      </c>
      <c r="F105" s="119">
        <v>1333.1378431372548</v>
      </c>
      <c r="G105" s="119">
        <v>1247.1199999999999</v>
      </c>
      <c r="H105" s="228" t="str">
        <f t="shared" si="6"/>
        <v>Err</v>
      </c>
      <c r="I105" s="228" t="str">
        <f t="shared" si="7"/>
        <v>Err</v>
      </c>
    </row>
    <row r="106" spans="2:9" ht="14.25" thickTop="1" thickBot="1" x14ac:dyDescent="0.25">
      <c r="B106" s="78" t="s">
        <v>81</v>
      </c>
      <c r="C106" s="15" t="s">
        <v>38</v>
      </c>
      <c r="D106" s="16" t="s">
        <v>37</v>
      </c>
      <c r="E106" s="119">
        <f>AVERAGE(Entrada_Dados!M102:BN102)</f>
        <v>1773.6412500000001</v>
      </c>
      <c r="F106" s="119">
        <v>1655.8013725490187</v>
      </c>
      <c r="G106" s="119">
        <v>1563.17</v>
      </c>
      <c r="H106" s="228" t="str">
        <f t="shared" si="6"/>
        <v>Err</v>
      </c>
      <c r="I106" s="228" t="str">
        <f t="shared" si="7"/>
        <v>Err</v>
      </c>
    </row>
    <row r="107" spans="2:9" ht="14.25" thickTop="1" thickBot="1" x14ac:dyDescent="0.25">
      <c r="B107" s="78" t="s">
        <v>81</v>
      </c>
      <c r="C107" s="15" t="s">
        <v>78</v>
      </c>
      <c r="D107" s="16" t="s">
        <v>37</v>
      </c>
      <c r="E107" s="119">
        <f>AVERAGE(Entrada_Dados!M103:BN103)</f>
        <v>1392.8099999999997</v>
      </c>
      <c r="F107" s="119">
        <v>1507.0101960784314</v>
      </c>
      <c r="G107" s="119">
        <v>1254.77</v>
      </c>
      <c r="H107" s="228" t="str">
        <f t="shared" si="6"/>
        <v>Err</v>
      </c>
      <c r="I107" s="228" t="str">
        <f t="shared" si="7"/>
        <v>Err</v>
      </c>
    </row>
    <row r="108" spans="2:9" ht="14.25" thickTop="1" thickBot="1" x14ac:dyDescent="0.25">
      <c r="B108" s="78" t="s">
        <v>81</v>
      </c>
      <c r="C108" s="15" t="s">
        <v>88</v>
      </c>
      <c r="D108" s="16" t="s">
        <v>37</v>
      </c>
      <c r="E108" s="119">
        <f>AVERAGE(Entrada_Dados!M104:BN104)</f>
        <v>1366.3262500000001</v>
      </c>
      <c r="F108" s="119">
        <v>1599.9858823529412</v>
      </c>
      <c r="G108" s="119">
        <v>1610.44</v>
      </c>
      <c r="H108" s="228" t="str">
        <f t="shared" si="6"/>
        <v>Err</v>
      </c>
      <c r="I108" s="228" t="str">
        <f t="shared" si="7"/>
        <v>Err</v>
      </c>
    </row>
    <row r="109" spans="2:9" ht="14.25" thickTop="1" thickBot="1" x14ac:dyDescent="0.25">
      <c r="B109" s="78" t="s">
        <v>81</v>
      </c>
      <c r="C109" s="15" t="s">
        <v>89</v>
      </c>
      <c r="D109" s="16" t="s">
        <v>37</v>
      </c>
      <c r="E109" s="119">
        <f>AVERAGE(Entrada_Dados!M105:BN105)</f>
        <v>1868.4281249999999</v>
      </c>
      <c r="F109" s="119">
        <v>1819.9088235294116</v>
      </c>
      <c r="G109" s="119">
        <v>1713.37</v>
      </c>
      <c r="H109" s="228" t="str">
        <f t="shared" si="6"/>
        <v>Err</v>
      </c>
      <c r="I109" s="228" t="str">
        <f t="shared" si="7"/>
        <v>Err</v>
      </c>
    </row>
    <row r="110" spans="2:9" ht="14.25" thickTop="1" thickBot="1" x14ac:dyDescent="0.25">
      <c r="B110" s="78" t="s">
        <v>81</v>
      </c>
      <c r="C110" s="15" t="s">
        <v>39</v>
      </c>
      <c r="D110" s="16" t="s">
        <v>22</v>
      </c>
      <c r="E110" s="119">
        <f>AVERAGE(Entrada_Dados!M106:BN106)</f>
        <v>87.491874999999993</v>
      </c>
      <c r="F110" s="119">
        <v>90.269803921568638</v>
      </c>
      <c r="G110" s="119">
        <v>70.959999999999994</v>
      </c>
      <c r="H110" s="228" t="str">
        <f t="shared" si="6"/>
        <v>Err</v>
      </c>
      <c r="I110" s="228" t="str">
        <f t="shared" si="7"/>
        <v>Err</v>
      </c>
    </row>
    <row r="111" spans="2:9" ht="14.25" thickTop="1" thickBot="1" x14ac:dyDescent="0.25">
      <c r="B111" s="78" t="s">
        <v>81</v>
      </c>
      <c r="C111" s="15" t="s">
        <v>40</v>
      </c>
      <c r="D111" s="16" t="s">
        <v>22</v>
      </c>
      <c r="E111" s="119">
        <f>AVERAGE(Entrada_Dados!M107:BN107)</f>
        <v>75.822500000000005</v>
      </c>
      <c r="F111" s="119">
        <v>79.298823529411777</v>
      </c>
      <c r="G111" s="119">
        <v>62.49</v>
      </c>
      <c r="H111" s="228" t="str">
        <f t="shared" si="6"/>
        <v>Err</v>
      </c>
      <c r="I111" s="228" t="str">
        <f t="shared" si="7"/>
        <v>Err</v>
      </c>
    </row>
    <row r="112" spans="2:9" ht="14.25" thickTop="1" thickBot="1" x14ac:dyDescent="0.25">
      <c r="B112" s="78" t="s">
        <v>81</v>
      </c>
      <c r="C112" s="15" t="s">
        <v>41</v>
      </c>
      <c r="D112" s="16" t="s">
        <v>42</v>
      </c>
      <c r="E112" s="119">
        <f>AVERAGE(Entrada_Dados!M108:BN108)</f>
        <v>8.23</v>
      </c>
      <c r="F112" s="119">
        <v>7.1984313725490194</v>
      </c>
      <c r="G112" s="119">
        <v>6.9</v>
      </c>
      <c r="H112" s="228" t="str">
        <f t="shared" si="6"/>
        <v>Err</v>
      </c>
      <c r="I112" s="228" t="str">
        <f t="shared" si="7"/>
        <v>Err</v>
      </c>
    </row>
    <row r="113" spans="2:9" ht="14.25" thickTop="1" thickBot="1" x14ac:dyDescent="0.25">
      <c r="B113" s="9" t="s">
        <v>55</v>
      </c>
      <c r="C113" s="20" t="s">
        <v>47</v>
      </c>
      <c r="D113" s="6"/>
      <c r="E113" s="134"/>
      <c r="F113" s="134"/>
      <c r="G113" s="134"/>
      <c r="H113" s="228"/>
      <c r="I113" s="228"/>
    </row>
    <row r="114" spans="2:9" ht="14.25" thickTop="1" thickBot="1" x14ac:dyDescent="0.25">
      <c r="B114" s="78" t="s">
        <v>55</v>
      </c>
      <c r="C114" s="9" t="s">
        <v>21</v>
      </c>
      <c r="D114" s="10" t="s">
        <v>22</v>
      </c>
      <c r="E114" s="185" t="s">
        <v>91</v>
      </c>
      <c r="F114" s="185" t="s">
        <v>71</v>
      </c>
      <c r="G114" s="185" t="s">
        <v>91</v>
      </c>
      <c r="H114" s="228" t="str">
        <f t="shared" si="6"/>
        <v>OK</v>
      </c>
      <c r="I114" s="228" t="str">
        <f t="shared" si="7"/>
        <v>OK</v>
      </c>
    </row>
    <row r="115" spans="2:9" ht="14.25" thickTop="1" thickBot="1" x14ac:dyDescent="0.25">
      <c r="B115" s="78" t="s">
        <v>55</v>
      </c>
      <c r="C115" s="9" t="s">
        <v>23</v>
      </c>
      <c r="D115" s="10" t="s">
        <v>24</v>
      </c>
      <c r="E115" s="185" t="s">
        <v>91</v>
      </c>
      <c r="F115" s="185" t="s">
        <v>71</v>
      </c>
      <c r="G115" s="185" t="s">
        <v>91</v>
      </c>
      <c r="H115" s="228" t="str">
        <f t="shared" si="6"/>
        <v>OK</v>
      </c>
      <c r="I115" s="228" t="str">
        <f t="shared" si="7"/>
        <v>OK</v>
      </c>
    </row>
    <row r="116" spans="2:9" ht="14.25" thickTop="1" thickBot="1" x14ac:dyDescent="0.25">
      <c r="B116" s="78" t="s">
        <v>55</v>
      </c>
      <c r="C116" s="9" t="s">
        <v>95</v>
      </c>
      <c r="D116" s="10" t="s">
        <v>26</v>
      </c>
      <c r="E116" s="119">
        <f>AVERAGE(Entrada_Dados!M112:BN112)</f>
        <v>48.470588235294116</v>
      </c>
      <c r="F116" s="119">
        <v>46.203399999999981</v>
      </c>
      <c r="G116" s="119">
        <v>45.65</v>
      </c>
      <c r="H116" s="228" t="str">
        <f t="shared" si="6"/>
        <v>Err</v>
      </c>
      <c r="I116" s="228" t="str">
        <f t="shared" si="7"/>
        <v>Err</v>
      </c>
    </row>
    <row r="117" spans="2:9" ht="14.25" thickTop="1" thickBot="1" x14ac:dyDescent="0.25">
      <c r="B117" s="78" t="s">
        <v>55</v>
      </c>
      <c r="C117" s="9" t="s">
        <v>27</v>
      </c>
      <c r="D117" s="10" t="s">
        <v>28</v>
      </c>
      <c r="E117" s="185" t="s">
        <v>91</v>
      </c>
      <c r="F117" s="185" t="s">
        <v>71</v>
      </c>
      <c r="G117" s="185" t="s">
        <v>91</v>
      </c>
      <c r="H117" s="228" t="str">
        <f t="shared" si="6"/>
        <v>OK</v>
      </c>
      <c r="I117" s="228" t="str">
        <f t="shared" si="7"/>
        <v>OK</v>
      </c>
    </row>
    <row r="118" spans="2:9" ht="14.25" thickTop="1" thickBot="1" x14ac:dyDescent="0.25">
      <c r="B118" s="78" t="s">
        <v>55</v>
      </c>
      <c r="C118" s="9" t="s">
        <v>87</v>
      </c>
      <c r="D118" s="10" t="s">
        <v>26</v>
      </c>
      <c r="E118" s="119">
        <f>AVERAGE(Entrada_Dados!M114:BN114)</f>
        <v>259.21529411764703</v>
      </c>
      <c r="F118" s="119">
        <v>90.891041666666695</v>
      </c>
      <c r="G118" s="119">
        <v>140.21</v>
      </c>
      <c r="H118" s="228" t="str">
        <f t="shared" si="6"/>
        <v>Err</v>
      </c>
      <c r="I118" s="228" t="str">
        <f t="shared" si="7"/>
        <v>Err</v>
      </c>
    </row>
    <row r="119" spans="2:9" ht="14.25" thickTop="1" thickBot="1" x14ac:dyDescent="0.25">
      <c r="B119" s="78" t="s">
        <v>55</v>
      </c>
      <c r="C119" s="9" t="s">
        <v>96</v>
      </c>
      <c r="D119" s="10" t="s">
        <v>26</v>
      </c>
      <c r="E119" s="119">
        <f>AVERAGE(Entrada_Dados!M115:BN115)</f>
        <v>30.039411764705882</v>
      </c>
      <c r="F119" s="119">
        <v>28.819599999999994</v>
      </c>
      <c r="G119" s="119">
        <v>25.07</v>
      </c>
      <c r="H119" s="228" t="str">
        <f t="shared" si="6"/>
        <v>Err</v>
      </c>
      <c r="I119" s="228" t="str">
        <f t="shared" si="7"/>
        <v>Err</v>
      </c>
    </row>
    <row r="120" spans="2:9" ht="14.25" thickTop="1" thickBot="1" x14ac:dyDescent="0.25">
      <c r="B120" s="78" t="s">
        <v>55</v>
      </c>
      <c r="C120" s="9" t="s">
        <v>31</v>
      </c>
      <c r="D120" s="10" t="s">
        <v>26</v>
      </c>
      <c r="E120" s="119">
        <f>AVERAGE(Entrada_Dados!M116:BN116)</f>
        <v>68.05</v>
      </c>
      <c r="F120" s="119">
        <v>72.089999999999989</v>
      </c>
      <c r="G120" s="119">
        <v>61.37</v>
      </c>
      <c r="H120" s="228" t="str">
        <f t="shared" si="6"/>
        <v>Err</v>
      </c>
      <c r="I120" s="228" t="str">
        <f t="shared" si="7"/>
        <v>Err</v>
      </c>
    </row>
    <row r="121" spans="2:9" ht="14.25" thickTop="1" thickBot="1" x14ac:dyDescent="0.25">
      <c r="B121" s="78" t="s">
        <v>55</v>
      </c>
      <c r="C121" s="9" t="s">
        <v>32</v>
      </c>
      <c r="D121" s="10" t="s">
        <v>28</v>
      </c>
      <c r="E121" s="185" t="s">
        <v>91</v>
      </c>
      <c r="F121" s="185" t="s">
        <v>71</v>
      </c>
      <c r="G121" s="185" t="s">
        <v>91</v>
      </c>
      <c r="H121" s="228" t="str">
        <f t="shared" si="6"/>
        <v>OK</v>
      </c>
      <c r="I121" s="228" t="str">
        <f t="shared" si="7"/>
        <v>OK</v>
      </c>
    </row>
    <row r="122" spans="2:9" ht="14.25" thickTop="1" thickBot="1" x14ac:dyDescent="0.25">
      <c r="B122" s="78" t="s">
        <v>55</v>
      </c>
      <c r="C122" s="20" t="s">
        <v>48</v>
      </c>
      <c r="D122" s="6"/>
      <c r="E122" s="134"/>
      <c r="F122" s="134"/>
      <c r="G122" s="134"/>
      <c r="H122" s="228"/>
      <c r="I122" s="228"/>
    </row>
    <row r="123" spans="2:9" ht="14.25" thickTop="1" thickBot="1" x14ac:dyDescent="0.25">
      <c r="B123" s="78" t="s">
        <v>55</v>
      </c>
      <c r="C123" s="15" t="s">
        <v>34</v>
      </c>
      <c r="D123" s="16" t="s">
        <v>22</v>
      </c>
      <c r="E123" s="119">
        <f>AVERAGE(Entrada_Dados!M119:BN119)</f>
        <v>145.17705882352942</v>
      </c>
      <c r="F123" s="119">
        <v>138.22579999999999</v>
      </c>
      <c r="G123" s="119">
        <v>130.33000000000001</v>
      </c>
      <c r="H123" s="228" t="str">
        <f t="shared" si="6"/>
        <v>Err</v>
      </c>
      <c r="I123" s="228" t="str">
        <f t="shared" si="7"/>
        <v>Err</v>
      </c>
    </row>
    <row r="124" spans="2:9" ht="14.25" thickTop="1" thickBot="1" x14ac:dyDescent="0.25">
      <c r="B124" s="78" t="s">
        <v>55</v>
      </c>
      <c r="C124" s="15" t="s">
        <v>35</v>
      </c>
      <c r="D124" s="16" t="s">
        <v>22</v>
      </c>
      <c r="E124" s="119">
        <f>AVERAGE(Entrada_Dados!M120:BN120)</f>
        <v>136.23588235294119</v>
      </c>
      <c r="F124" s="119">
        <v>129.37979999999999</v>
      </c>
      <c r="G124" s="119">
        <v>123.41</v>
      </c>
      <c r="H124" s="228" t="str">
        <f t="shared" si="6"/>
        <v>Err</v>
      </c>
      <c r="I124" s="228" t="str">
        <f t="shared" si="7"/>
        <v>Err</v>
      </c>
    </row>
    <row r="125" spans="2:9" ht="14.25" thickTop="1" thickBot="1" x14ac:dyDescent="0.25">
      <c r="B125" s="78" t="s">
        <v>55</v>
      </c>
      <c r="C125" s="15" t="s">
        <v>36</v>
      </c>
      <c r="D125" s="16" t="s">
        <v>37</v>
      </c>
      <c r="E125" s="119">
        <f>AVERAGE(Entrada_Dados!M121:BN121)</f>
        <v>935.29411764705878</v>
      </c>
      <c r="F125" s="119">
        <v>849.99980000000005</v>
      </c>
      <c r="G125" s="119">
        <v>863.83</v>
      </c>
      <c r="H125" s="228" t="str">
        <f t="shared" si="6"/>
        <v>Err</v>
      </c>
      <c r="I125" s="228" t="str">
        <f t="shared" si="7"/>
        <v>Err</v>
      </c>
    </row>
    <row r="126" spans="2:9" ht="14.25" thickTop="1" thickBot="1" x14ac:dyDescent="0.25">
      <c r="B126" s="78" t="s">
        <v>55</v>
      </c>
      <c r="C126" s="15" t="s">
        <v>77</v>
      </c>
      <c r="D126" s="16" t="s">
        <v>37</v>
      </c>
      <c r="E126" s="119">
        <f>AVERAGE(Entrada_Dados!M122:BN122)</f>
        <v>1347.0588235294117</v>
      </c>
      <c r="F126" s="119">
        <v>1023.9330000000003</v>
      </c>
      <c r="G126" s="119">
        <v>889.36</v>
      </c>
      <c r="H126" s="228" t="str">
        <f t="shared" si="6"/>
        <v>Err</v>
      </c>
      <c r="I126" s="228" t="str">
        <f t="shared" si="7"/>
        <v>Err</v>
      </c>
    </row>
    <row r="127" spans="2:9" ht="14.25" thickTop="1" thickBot="1" x14ac:dyDescent="0.25">
      <c r="B127" s="78" t="s">
        <v>55</v>
      </c>
      <c r="C127" s="15" t="s">
        <v>38</v>
      </c>
      <c r="D127" s="16" t="s">
        <v>37</v>
      </c>
      <c r="E127" s="119">
        <f>AVERAGE(Entrada_Dados!M123:BN123)</f>
        <v>1570.5876470588234</v>
      </c>
      <c r="F127" s="119">
        <v>1377.0007999999998</v>
      </c>
      <c r="G127" s="119">
        <v>1318.65</v>
      </c>
      <c r="H127" s="228" t="str">
        <f t="shared" si="6"/>
        <v>Err</v>
      </c>
      <c r="I127" s="228" t="str">
        <f t="shared" si="7"/>
        <v>Err</v>
      </c>
    </row>
    <row r="128" spans="2:9" ht="14.25" thickTop="1" thickBot="1" x14ac:dyDescent="0.25">
      <c r="B128" s="78" t="s">
        <v>55</v>
      </c>
      <c r="C128" s="15" t="s">
        <v>78</v>
      </c>
      <c r="D128" s="16" t="s">
        <v>37</v>
      </c>
      <c r="E128" s="119">
        <f>AVERAGE(Entrada_Dados!M124:BN124)</f>
        <v>1100</v>
      </c>
      <c r="F128" s="119">
        <v>1081.3335999999999</v>
      </c>
      <c r="G128" s="119">
        <v>971.99</v>
      </c>
      <c r="H128" s="228" t="str">
        <f t="shared" si="6"/>
        <v>Err</v>
      </c>
      <c r="I128" s="228" t="str">
        <f t="shared" si="7"/>
        <v>Err</v>
      </c>
    </row>
    <row r="129" spans="2:9" ht="14.25" thickTop="1" thickBot="1" x14ac:dyDescent="0.25">
      <c r="B129" s="78" t="s">
        <v>55</v>
      </c>
      <c r="C129" s="15" t="s">
        <v>88</v>
      </c>
      <c r="D129" s="16" t="s">
        <v>37</v>
      </c>
      <c r="E129" s="119">
        <f>AVERAGE(Entrada_Dados!M125:BN125)</f>
        <v>1295.0982352941176</v>
      </c>
      <c r="F129" s="119">
        <v>1074.0001999999999</v>
      </c>
      <c r="G129" s="119">
        <v>949.64</v>
      </c>
      <c r="H129" s="228" t="str">
        <f t="shared" si="6"/>
        <v>Err</v>
      </c>
      <c r="I129" s="228" t="str">
        <f t="shared" si="7"/>
        <v>Err</v>
      </c>
    </row>
    <row r="130" spans="2:9" ht="14.25" thickTop="1" thickBot="1" x14ac:dyDescent="0.25">
      <c r="B130" s="78" t="s">
        <v>55</v>
      </c>
      <c r="C130" s="15" t="s">
        <v>89</v>
      </c>
      <c r="D130" s="16" t="s">
        <v>37</v>
      </c>
      <c r="E130" s="119">
        <f>AVERAGE(Entrada_Dados!M126:BN126)</f>
        <v>1784.3135294117649</v>
      </c>
      <c r="F130" s="119">
        <v>1385.3324000000005</v>
      </c>
      <c r="G130" s="119">
        <v>1343.97</v>
      </c>
      <c r="H130" s="228" t="str">
        <f t="shared" si="6"/>
        <v>Err</v>
      </c>
      <c r="I130" s="228" t="str">
        <f t="shared" si="7"/>
        <v>Err</v>
      </c>
    </row>
    <row r="131" spans="2:9" ht="14.25" thickTop="1" thickBot="1" x14ac:dyDescent="0.25">
      <c r="B131" s="78" t="s">
        <v>55</v>
      </c>
      <c r="C131" s="15" t="s">
        <v>39</v>
      </c>
      <c r="D131" s="16" t="s">
        <v>22</v>
      </c>
      <c r="E131" s="119">
        <f>AVERAGE(Entrada_Dados!M127:BN127)</f>
        <v>60</v>
      </c>
      <c r="F131" s="119">
        <v>64.734400000000008</v>
      </c>
      <c r="G131" s="119">
        <v>66.569999999999993</v>
      </c>
      <c r="H131" s="228" t="str">
        <f t="shared" si="6"/>
        <v>Err</v>
      </c>
      <c r="I131" s="228" t="str">
        <f t="shared" si="7"/>
        <v>Err</v>
      </c>
    </row>
    <row r="132" spans="2:9" ht="14.25" thickTop="1" thickBot="1" x14ac:dyDescent="0.25">
      <c r="B132" s="78" t="s">
        <v>55</v>
      </c>
      <c r="C132" s="15" t="s">
        <v>40</v>
      </c>
      <c r="D132" s="16" t="s">
        <v>22</v>
      </c>
      <c r="E132" s="119">
        <f>AVERAGE(Entrada_Dados!M128:BN128)</f>
        <v>55</v>
      </c>
      <c r="F132" s="119">
        <v>55.066800000000001</v>
      </c>
      <c r="G132" s="119">
        <v>57.45</v>
      </c>
      <c r="H132" s="228" t="str">
        <f t="shared" si="6"/>
        <v>Err</v>
      </c>
      <c r="I132" s="228" t="str">
        <f t="shared" si="7"/>
        <v>Err</v>
      </c>
    </row>
    <row r="133" spans="2:9" ht="14.25" thickTop="1" thickBot="1" x14ac:dyDescent="0.25">
      <c r="B133" s="78" t="s">
        <v>55</v>
      </c>
      <c r="C133" s="15" t="s">
        <v>41</v>
      </c>
      <c r="D133" s="16" t="s">
        <v>42</v>
      </c>
      <c r="E133" s="119">
        <f>AVERAGE(Entrada_Dados!M129:BN129)</f>
        <v>8</v>
      </c>
      <c r="F133" s="119">
        <v>8</v>
      </c>
      <c r="G133" s="119">
        <v>8</v>
      </c>
      <c r="H133" s="228" t="str">
        <f t="shared" si="6"/>
        <v>OK</v>
      </c>
      <c r="I133" s="228" t="str">
        <f t="shared" si="7"/>
        <v>OK</v>
      </c>
    </row>
    <row r="134" spans="2:9" ht="14.25" thickTop="1" thickBot="1" x14ac:dyDescent="0.25">
      <c r="B134" s="9" t="s">
        <v>56</v>
      </c>
      <c r="C134" s="20" t="s">
        <v>47</v>
      </c>
      <c r="D134" s="6"/>
      <c r="E134" s="133"/>
      <c r="F134" s="133"/>
      <c r="G134" s="133"/>
      <c r="H134" s="228"/>
      <c r="I134" s="228"/>
    </row>
    <row r="135" spans="2:9" ht="14.25" thickTop="1" thickBot="1" x14ac:dyDescent="0.25">
      <c r="B135" s="78" t="s">
        <v>56</v>
      </c>
      <c r="C135" s="9" t="s">
        <v>21</v>
      </c>
      <c r="D135" s="10" t="s">
        <v>22</v>
      </c>
      <c r="E135" s="185" t="s">
        <v>91</v>
      </c>
      <c r="F135" s="185" t="s">
        <v>71</v>
      </c>
      <c r="G135" s="185" t="s">
        <v>91</v>
      </c>
      <c r="H135" s="228" t="str">
        <f t="shared" si="6"/>
        <v>OK</v>
      </c>
      <c r="I135" s="228" t="str">
        <f t="shared" si="7"/>
        <v>OK</v>
      </c>
    </row>
    <row r="136" spans="2:9" ht="14.25" thickTop="1" thickBot="1" x14ac:dyDescent="0.25">
      <c r="B136" s="78" t="s">
        <v>56</v>
      </c>
      <c r="C136" s="9" t="s">
        <v>23</v>
      </c>
      <c r="D136" s="10" t="s">
        <v>24</v>
      </c>
      <c r="E136" s="185" t="s">
        <v>91</v>
      </c>
      <c r="F136" s="185" t="s">
        <v>71</v>
      </c>
      <c r="G136" s="185" t="s">
        <v>91</v>
      </c>
      <c r="H136" s="228" t="str">
        <f t="shared" si="6"/>
        <v>OK</v>
      </c>
      <c r="I136" s="228" t="str">
        <f t="shared" si="7"/>
        <v>OK</v>
      </c>
    </row>
    <row r="137" spans="2:9" ht="14.25" thickTop="1" thickBot="1" x14ac:dyDescent="0.25">
      <c r="B137" s="78" t="s">
        <v>56</v>
      </c>
      <c r="C137" s="9" t="s">
        <v>95</v>
      </c>
      <c r="D137" s="10" t="s">
        <v>26</v>
      </c>
      <c r="E137" s="185" t="s">
        <v>91</v>
      </c>
      <c r="F137" s="185" t="s">
        <v>71</v>
      </c>
      <c r="G137" s="185" t="s">
        <v>91</v>
      </c>
      <c r="H137" s="228" t="str">
        <f t="shared" si="6"/>
        <v>OK</v>
      </c>
      <c r="I137" s="228" t="str">
        <f t="shared" si="7"/>
        <v>OK</v>
      </c>
    </row>
    <row r="138" spans="2:9" ht="14.25" thickTop="1" thickBot="1" x14ac:dyDescent="0.25">
      <c r="B138" s="78" t="s">
        <v>56</v>
      </c>
      <c r="C138" s="9" t="s">
        <v>27</v>
      </c>
      <c r="D138" s="10" t="s">
        <v>28</v>
      </c>
      <c r="E138" s="119">
        <f>AVERAGE(Entrada_Dados!M134:BN134)</f>
        <v>1.8729411764705883</v>
      </c>
      <c r="F138" s="119">
        <v>1.9815909090909087</v>
      </c>
      <c r="G138" s="119">
        <v>2</v>
      </c>
      <c r="H138" s="228" t="str">
        <f t="shared" ref="H138:H201" si="8">IF(G138=F138,"OK","Err")</f>
        <v>Err</v>
      </c>
      <c r="I138" s="228" t="str">
        <f t="shared" ref="I138:I201" si="9">IF(F138=E138,"OK","Err")</f>
        <v>Err</v>
      </c>
    </row>
    <row r="139" spans="2:9" ht="14.25" thickTop="1" thickBot="1" x14ac:dyDescent="0.25">
      <c r="B139" s="78" t="s">
        <v>56</v>
      </c>
      <c r="C139" s="9" t="s">
        <v>87</v>
      </c>
      <c r="D139" s="10" t="s">
        <v>26</v>
      </c>
      <c r="E139" s="185" t="s">
        <v>91</v>
      </c>
      <c r="F139" s="185" t="s">
        <v>71</v>
      </c>
      <c r="G139" s="185" t="s">
        <v>91</v>
      </c>
      <c r="H139" s="228" t="str">
        <f t="shared" si="8"/>
        <v>OK</v>
      </c>
      <c r="I139" s="228" t="str">
        <f t="shared" si="9"/>
        <v>OK</v>
      </c>
    </row>
    <row r="140" spans="2:9" ht="14.25" thickTop="1" thickBot="1" x14ac:dyDescent="0.25">
      <c r="B140" s="78" t="s">
        <v>56</v>
      </c>
      <c r="C140" s="9" t="s">
        <v>96</v>
      </c>
      <c r="D140" s="10" t="s">
        <v>26</v>
      </c>
      <c r="E140" s="185" t="s">
        <v>91</v>
      </c>
      <c r="F140" s="185" t="s">
        <v>71</v>
      </c>
      <c r="G140" s="185" t="s">
        <v>91</v>
      </c>
      <c r="H140" s="228" t="str">
        <f t="shared" si="8"/>
        <v>OK</v>
      </c>
      <c r="I140" s="228" t="str">
        <f t="shared" si="9"/>
        <v>OK</v>
      </c>
    </row>
    <row r="141" spans="2:9" ht="14.25" thickTop="1" thickBot="1" x14ac:dyDescent="0.25">
      <c r="B141" s="78" t="s">
        <v>56</v>
      </c>
      <c r="C141" s="9" t="s">
        <v>31</v>
      </c>
      <c r="D141" s="10" t="s">
        <v>26</v>
      </c>
      <c r="E141" s="185" t="s">
        <v>91</v>
      </c>
      <c r="F141" s="185" t="s">
        <v>71</v>
      </c>
      <c r="G141" s="185" t="s">
        <v>91</v>
      </c>
      <c r="H141" s="228" t="str">
        <f t="shared" si="8"/>
        <v>OK</v>
      </c>
      <c r="I141" s="228" t="str">
        <f t="shared" si="9"/>
        <v>OK</v>
      </c>
    </row>
    <row r="142" spans="2:9" ht="14.25" thickTop="1" thickBot="1" x14ac:dyDescent="0.25">
      <c r="B142" s="78" t="s">
        <v>56</v>
      </c>
      <c r="C142" s="9" t="s">
        <v>32</v>
      </c>
      <c r="D142" s="10" t="s">
        <v>28</v>
      </c>
      <c r="E142" s="119">
        <f>AVERAGE(Entrada_Dados!M138:BN138)</f>
        <v>5.2717647058823545</v>
      </c>
      <c r="F142" s="119">
        <v>3.157954545454547</v>
      </c>
      <c r="G142" s="119">
        <v>2.08</v>
      </c>
      <c r="H142" s="228" t="str">
        <f t="shared" si="8"/>
        <v>Err</v>
      </c>
      <c r="I142" s="228" t="str">
        <f t="shared" si="9"/>
        <v>Err</v>
      </c>
    </row>
    <row r="143" spans="2:9" ht="14.25" thickTop="1" thickBot="1" x14ac:dyDescent="0.25">
      <c r="B143" s="78" t="s">
        <v>56</v>
      </c>
      <c r="C143" s="20" t="s">
        <v>48</v>
      </c>
      <c r="D143" s="6"/>
      <c r="E143" s="134"/>
      <c r="F143" s="134"/>
      <c r="G143" s="134"/>
      <c r="H143" s="228"/>
      <c r="I143" s="228"/>
    </row>
    <row r="144" spans="2:9" ht="14.25" thickTop="1" thickBot="1" x14ac:dyDescent="0.25">
      <c r="B144" s="78" t="s">
        <v>56</v>
      </c>
      <c r="C144" s="15" t="s">
        <v>34</v>
      </c>
      <c r="D144" s="16" t="s">
        <v>22</v>
      </c>
      <c r="E144" s="119">
        <f>AVERAGE(Entrada_Dados!M140:BN140)</f>
        <v>139.5</v>
      </c>
      <c r="F144" s="119">
        <v>133.81795454545454</v>
      </c>
      <c r="G144" s="119">
        <v>128.26</v>
      </c>
      <c r="H144" s="228" t="str">
        <f t="shared" si="8"/>
        <v>Err</v>
      </c>
      <c r="I144" s="228" t="str">
        <f t="shared" si="9"/>
        <v>Err</v>
      </c>
    </row>
    <row r="145" spans="2:9" ht="14.25" thickTop="1" thickBot="1" x14ac:dyDescent="0.25">
      <c r="B145" s="78" t="s">
        <v>56</v>
      </c>
      <c r="C145" s="15" t="s">
        <v>35</v>
      </c>
      <c r="D145" s="16" t="s">
        <v>22</v>
      </c>
      <c r="E145" s="119">
        <f>AVERAGE(Entrada_Dados!M141:BN141)</f>
        <v>134</v>
      </c>
      <c r="F145" s="119">
        <v>126.01159090909091</v>
      </c>
      <c r="G145" s="119">
        <v>141.9</v>
      </c>
      <c r="H145" s="228" t="str">
        <f t="shared" si="8"/>
        <v>Err</v>
      </c>
      <c r="I145" s="228" t="str">
        <f t="shared" si="9"/>
        <v>Err</v>
      </c>
    </row>
    <row r="146" spans="2:9" ht="14.25" thickTop="1" thickBot="1" x14ac:dyDescent="0.25">
      <c r="B146" s="78" t="s">
        <v>56</v>
      </c>
      <c r="C146" s="15" t="s">
        <v>36</v>
      </c>
      <c r="D146" s="16" t="s">
        <v>37</v>
      </c>
      <c r="E146" s="185" t="s">
        <v>91</v>
      </c>
      <c r="F146" s="185" t="s">
        <v>71</v>
      </c>
      <c r="G146" s="185" t="s">
        <v>91</v>
      </c>
      <c r="H146" s="228" t="str">
        <f t="shared" si="8"/>
        <v>OK</v>
      </c>
      <c r="I146" s="228" t="str">
        <f t="shared" si="9"/>
        <v>OK</v>
      </c>
    </row>
    <row r="147" spans="2:9" ht="14.25" thickTop="1" thickBot="1" x14ac:dyDescent="0.25">
      <c r="B147" s="78" t="s">
        <v>56</v>
      </c>
      <c r="C147" s="15" t="s">
        <v>77</v>
      </c>
      <c r="D147" s="16" t="s">
        <v>37</v>
      </c>
      <c r="E147" s="185" t="s">
        <v>91</v>
      </c>
      <c r="F147" s="185" t="s">
        <v>71</v>
      </c>
      <c r="G147" s="185" t="s">
        <v>91</v>
      </c>
      <c r="H147" s="228" t="str">
        <f t="shared" si="8"/>
        <v>OK</v>
      </c>
      <c r="I147" s="228" t="str">
        <f t="shared" si="9"/>
        <v>OK</v>
      </c>
    </row>
    <row r="148" spans="2:9" ht="14.25" thickTop="1" thickBot="1" x14ac:dyDescent="0.25">
      <c r="B148" s="78" t="s">
        <v>56</v>
      </c>
      <c r="C148" s="15" t="s">
        <v>38</v>
      </c>
      <c r="D148" s="16" t="s">
        <v>37</v>
      </c>
      <c r="E148" s="185" t="s">
        <v>91</v>
      </c>
      <c r="F148" s="185" t="s">
        <v>71</v>
      </c>
      <c r="G148" s="185" t="s">
        <v>91</v>
      </c>
      <c r="H148" s="228" t="str">
        <f t="shared" si="8"/>
        <v>OK</v>
      </c>
      <c r="I148" s="228" t="str">
        <f t="shared" si="9"/>
        <v>OK</v>
      </c>
    </row>
    <row r="149" spans="2:9" ht="14.25" thickTop="1" thickBot="1" x14ac:dyDescent="0.25">
      <c r="B149" s="78" t="s">
        <v>56</v>
      </c>
      <c r="C149" s="15" t="s">
        <v>78</v>
      </c>
      <c r="D149" s="16" t="s">
        <v>37</v>
      </c>
      <c r="E149" s="185" t="s">
        <v>91</v>
      </c>
      <c r="F149" s="185" t="s">
        <v>71</v>
      </c>
      <c r="G149" s="185" t="s">
        <v>91</v>
      </c>
      <c r="H149" s="228" t="str">
        <f t="shared" si="8"/>
        <v>OK</v>
      </c>
      <c r="I149" s="228" t="str">
        <f t="shared" si="9"/>
        <v>OK</v>
      </c>
    </row>
    <row r="150" spans="2:9" ht="14.25" thickTop="1" thickBot="1" x14ac:dyDescent="0.25">
      <c r="B150" s="78" t="s">
        <v>56</v>
      </c>
      <c r="C150" s="15" t="s">
        <v>88</v>
      </c>
      <c r="D150" s="16" t="s">
        <v>37</v>
      </c>
      <c r="E150" s="185" t="s">
        <v>91</v>
      </c>
      <c r="F150" s="185" t="s">
        <v>71</v>
      </c>
      <c r="G150" s="185" t="s">
        <v>91</v>
      </c>
      <c r="H150" s="228" t="str">
        <f t="shared" si="8"/>
        <v>OK</v>
      </c>
      <c r="I150" s="228" t="str">
        <f t="shared" si="9"/>
        <v>OK</v>
      </c>
    </row>
    <row r="151" spans="2:9" ht="14.25" thickTop="1" thickBot="1" x14ac:dyDescent="0.25">
      <c r="B151" s="78" t="s">
        <v>56</v>
      </c>
      <c r="C151" s="15" t="s">
        <v>89</v>
      </c>
      <c r="D151" s="16" t="s">
        <v>37</v>
      </c>
      <c r="E151" s="185" t="s">
        <v>91</v>
      </c>
      <c r="F151" s="185" t="s">
        <v>71</v>
      </c>
      <c r="G151" s="185" t="s">
        <v>91</v>
      </c>
      <c r="H151" s="228" t="str">
        <f t="shared" si="8"/>
        <v>OK</v>
      </c>
      <c r="I151" s="228" t="str">
        <f t="shared" si="9"/>
        <v>OK</v>
      </c>
    </row>
    <row r="152" spans="2:9" ht="14.25" thickTop="1" thickBot="1" x14ac:dyDescent="0.25">
      <c r="B152" s="78" t="s">
        <v>56</v>
      </c>
      <c r="C152" s="15" t="s">
        <v>39</v>
      </c>
      <c r="D152" s="16" t="s">
        <v>22</v>
      </c>
      <c r="E152" s="119">
        <f>AVERAGE(Entrada_Dados!M148:BN148)</f>
        <v>59.735294117647058</v>
      </c>
      <c r="F152" s="119">
        <v>54.538636363636371</v>
      </c>
      <c r="G152" s="119">
        <v>63.78</v>
      </c>
      <c r="H152" s="228" t="str">
        <f t="shared" si="8"/>
        <v>Err</v>
      </c>
      <c r="I152" s="228" t="str">
        <f t="shared" si="9"/>
        <v>Err</v>
      </c>
    </row>
    <row r="153" spans="2:9" ht="14.25" thickTop="1" thickBot="1" x14ac:dyDescent="0.25">
      <c r="B153" s="78" t="s">
        <v>56</v>
      </c>
      <c r="C153" s="15" t="s">
        <v>40</v>
      </c>
      <c r="D153" s="16" t="s">
        <v>22</v>
      </c>
      <c r="E153" s="119">
        <f>AVERAGE(Entrada_Dados!M149:BN149)</f>
        <v>60</v>
      </c>
      <c r="F153" s="119">
        <v>41.600000000000009</v>
      </c>
      <c r="G153" s="119">
        <v>48.9</v>
      </c>
      <c r="H153" s="228" t="str">
        <f t="shared" si="8"/>
        <v>Err</v>
      </c>
      <c r="I153" s="228" t="str">
        <f t="shared" si="9"/>
        <v>Err</v>
      </c>
    </row>
    <row r="154" spans="2:9" ht="14.25" thickTop="1" thickBot="1" x14ac:dyDescent="0.25">
      <c r="B154" s="78" t="s">
        <v>56</v>
      </c>
      <c r="C154" s="15" t="s">
        <v>41</v>
      </c>
      <c r="D154" s="16" t="s">
        <v>42</v>
      </c>
      <c r="E154" s="119">
        <f>AVERAGE(Entrada_Dados!M150:BN150)</f>
        <v>9.4129411764705875</v>
      </c>
      <c r="F154" s="119">
        <v>9.7736363636363688</v>
      </c>
      <c r="G154" s="119">
        <v>8.44</v>
      </c>
      <c r="H154" s="228" t="str">
        <f t="shared" si="8"/>
        <v>Err</v>
      </c>
      <c r="I154" s="228" t="str">
        <f t="shared" si="9"/>
        <v>Err</v>
      </c>
    </row>
    <row r="155" spans="2:9" ht="14.25" thickTop="1" thickBot="1" x14ac:dyDescent="0.25">
      <c r="B155" s="9" t="s">
        <v>57</v>
      </c>
      <c r="C155" s="20" t="s">
        <v>47</v>
      </c>
      <c r="D155" s="6"/>
      <c r="E155" s="133"/>
      <c r="F155" s="133"/>
      <c r="G155" s="133"/>
      <c r="H155" s="228"/>
      <c r="I155" s="228"/>
    </row>
    <row r="156" spans="2:9" ht="14.25" thickTop="1" thickBot="1" x14ac:dyDescent="0.25">
      <c r="B156" s="78" t="s">
        <v>57</v>
      </c>
      <c r="C156" s="9" t="s">
        <v>21</v>
      </c>
      <c r="D156" s="10" t="s">
        <v>22</v>
      </c>
      <c r="E156" s="185" t="s">
        <v>91</v>
      </c>
      <c r="F156" s="185" t="s">
        <v>71</v>
      </c>
      <c r="G156" s="185" t="s">
        <v>91</v>
      </c>
      <c r="H156" s="228" t="str">
        <f t="shared" si="8"/>
        <v>OK</v>
      </c>
      <c r="I156" s="228" t="str">
        <f t="shared" si="9"/>
        <v>OK</v>
      </c>
    </row>
    <row r="157" spans="2:9" ht="14.25" thickTop="1" thickBot="1" x14ac:dyDescent="0.25">
      <c r="B157" s="78" t="s">
        <v>57</v>
      </c>
      <c r="C157" s="9" t="s">
        <v>23</v>
      </c>
      <c r="D157" s="10" t="s">
        <v>24</v>
      </c>
      <c r="E157" s="185" t="s">
        <v>91</v>
      </c>
      <c r="F157" s="185" t="s">
        <v>71</v>
      </c>
      <c r="G157" s="185" t="s">
        <v>91</v>
      </c>
      <c r="H157" s="228" t="str">
        <f t="shared" si="8"/>
        <v>OK</v>
      </c>
      <c r="I157" s="228" t="str">
        <f t="shared" si="9"/>
        <v>OK</v>
      </c>
    </row>
    <row r="158" spans="2:9" ht="14.25" thickTop="1" thickBot="1" x14ac:dyDescent="0.25">
      <c r="B158" s="78" t="s">
        <v>57</v>
      </c>
      <c r="C158" s="9" t="s">
        <v>95</v>
      </c>
      <c r="D158" s="10" t="s">
        <v>26</v>
      </c>
      <c r="E158" s="185" t="s">
        <v>91</v>
      </c>
      <c r="F158" s="185" t="s">
        <v>71</v>
      </c>
      <c r="G158" s="185" t="s">
        <v>91</v>
      </c>
      <c r="H158" s="228" t="str">
        <f t="shared" si="8"/>
        <v>OK</v>
      </c>
      <c r="I158" s="228" t="str">
        <f t="shared" si="9"/>
        <v>OK</v>
      </c>
    </row>
    <row r="159" spans="2:9" ht="14.25" thickTop="1" thickBot="1" x14ac:dyDescent="0.25">
      <c r="B159" s="78" t="s">
        <v>57</v>
      </c>
      <c r="C159" s="9" t="s">
        <v>27</v>
      </c>
      <c r="D159" s="10" t="s">
        <v>28</v>
      </c>
      <c r="E159" s="185" t="s">
        <v>91</v>
      </c>
      <c r="F159" s="185" t="s">
        <v>71</v>
      </c>
      <c r="G159" s="185" t="s">
        <v>91</v>
      </c>
      <c r="H159" s="228" t="str">
        <f t="shared" si="8"/>
        <v>OK</v>
      </c>
      <c r="I159" s="228" t="str">
        <f t="shared" si="9"/>
        <v>OK</v>
      </c>
    </row>
    <row r="160" spans="2:9" ht="14.25" thickTop="1" thickBot="1" x14ac:dyDescent="0.25">
      <c r="B160" s="78" t="s">
        <v>57</v>
      </c>
      <c r="C160" s="9" t="s">
        <v>87</v>
      </c>
      <c r="D160" s="10" t="s">
        <v>26</v>
      </c>
      <c r="E160" s="185" t="s">
        <v>91</v>
      </c>
      <c r="F160" s="185" t="s">
        <v>71</v>
      </c>
      <c r="G160" s="185" t="s">
        <v>91</v>
      </c>
      <c r="H160" s="228" t="str">
        <f t="shared" si="8"/>
        <v>OK</v>
      </c>
      <c r="I160" s="228" t="str">
        <f t="shared" si="9"/>
        <v>OK</v>
      </c>
    </row>
    <row r="161" spans="2:9" ht="14.25" thickTop="1" thickBot="1" x14ac:dyDescent="0.25">
      <c r="B161" s="78" t="s">
        <v>57</v>
      </c>
      <c r="C161" s="9" t="s">
        <v>96</v>
      </c>
      <c r="D161" s="10" t="s">
        <v>26</v>
      </c>
      <c r="E161" s="119">
        <f>AVERAGE(Entrada_Dados!M157:BN157)</f>
        <v>29.68866666666667</v>
      </c>
      <c r="F161" s="119">
        <v>27.779245283018877</v>
      </c>
      <c r="G161" s="119">
        <v>36.08</v>
      </c>
      <c r="H161" s="228" t="str">
        <f t="shared" si="8"/>
        <v>Err</v>
      </c>
      <c r="I161" s="228" t="str">
        <f t="shared" si="9"/>
        <v>Err</v>
      </c>
    </row>
    <row r="162" spans="2:9" ht="14.25" thickTop="1" thickBot="1" x14ac:dyDescent="0.25">
      <c r="B162" s="78" t="s">
        <v>57</v>
      </c>
      <c r="C162" s="9" t="s">
        <v>31</v>
      </c>
      <c r="D162" s="10" t="s">
        <v>26</v>
      </c>
      <c r="E162" s="119">
        <f>AVERAGE(Entrada_Dados!M158:BN158)</f>
        <v>67.555882352941197</v>
      </c>
      <c r="F162" s="119">
        <v>68.627358490566039</v>
      </c>
      <c r="G162" s="119">
        <v>59.82</v>
      </c>
      <c r="H162" s="228" t="str">
        <f t="shared" si="8"/>
        <v>Err</v>
      </c>
      <c r="I162" s="228" t="str">
        <f t="shared" si="9"/>
        <v>Err</v>
      </c>
    </row>
    <row r="163" spans="2:9" ht="14.25" thickTop="1" thickBot="1" x14ac:dyDescent="0.25">
      <c r="B163" s="78" t="s">
        <v>57</v>
      </c>
      <c r="C163" s="9" t="s">
        <v>32</v>
      </c>
      <c r="D163" s="10" t="s">
        <v>28</v>
      </c>
      <c r="E163" s="185" t="s">
        <v>91</v>
      </c>
      <c r="F163" s="185" t="s">
        <v>71</v>
      </c>
      <c r="G163" s="185" t="s">
        <v>91</v>
      </c>
      <c r="H163" s="228" t="str">
        <f t="shared" si="8"/>
        <v>OK</v>
      </c>
      <c r="I163" s="228" t="str">
        <f t="shared" si="9"/>
        <v>OK</v>
      </c>
    </row>
    <row r="164" spans="2:9" ht="14.25" thickTop="1" thickBot="1" x14ac:dyDescent="0.25">
      <c r="B164" s="78" t="s">
        <v>57</v>
      </c>
      <c r="C164" s="20" t="s">
        <v>48</v>
      </c>
      <c r="D164" s="6"/>
      <c r="E164" s="134"/>
      <c r="F164" s="134"/>
      <c r="G164" s="134"/>
      <c r="H164" s="228"/>
      <c r="I164" s="228"/>
    </row>
    <row r="165" spans="2:9" ht="14.25" thickTop="1" thickBot="1" x14ac:dyDescent="0.25">
      <c r="B165" s="78" t="s">
        <v>57</v>
      </c>
      <c r="C165" s="15" t="s">
        <v>34</v>
      </c>
      <c r="D165" s="16" t="s">
        <v>22</v>
      </c>
      <c r="E165" s="119">
        <f>AVERAGE(Entrada_Dados!M161:BN161)</f>
        <v>141.82294117647058</v>
      </c>
      <c r="F165" s="119">
        <v>136.98113207547169</v>
      </c>
      <c r="G165" s="119">
        <v>130.11000000000001</v>
      </c>
      <c r="H165" s="228" t="str">
        <f t="shared" si="8"/>
        <v>Err</v>
      </c>
      <c r="I165" s="228" t="str">
        <f t="shared" si="9"/>
        <v>Err</v>
      </c>
    </row>
    <row r="166" spans="2:9" ht="14.25" thickTop="1" thickBot="1" x14ac:dyDescent="0.25">
      <c r="B166" s="78" t="s">
        <v>57</v>
      </c>
      <c r="C166" s="15" t="s">
        <v>35</v>
      </c>
      <c r="D166" s="16" t="s">
        <v>22</v>
      </c>
      <c r="E166" s="119">
        <f>AVERAGE(Entrada_Dados!M162:BN162)</f>
        <v>134.64470588235295</v>
      </c>
      <c r="F166" s="119">
        <v>129.24301886792452</v>
      </c>
      <c r="G166" s="119">
        <v>121.56</v>
      </c>
      <c r="H166" s="228" t="str">
        <f t="shared" si="8"/>
        <v>Err</v>
      </c>
      <c r="I166" s="228" t="str">
        <f t="shared" si="9"/>
        <v>Err</v>
      </c>
    </row>
    <row r="167" spans="2:9" ht="14.25" thickTop="1" thickBot="1" x14ac:dyDescent="0.25">
      <c r="B167" s="78" t="s">
        <v>57</v>
      </c>
      <c r="C167" s="15" t="s">
        <v>36</v>
      </c>
      <c r="D167" s="16" t="s">
        <v>37</v>
      </c>
      <c r="E167" s="119">
        <f>AVERAGE(Entrada_Dados!M163:BN163)</f>
        <v>1261.5700000000002</v>
      </c>
      <c r="F167" s="119">
        <v>1316.7547169811321</v>
      </c>
      <c r="G167" s="119">
        <v>983.4</v>
      </c>
      <c r="H167" s="228" t="str">
        <f t="shared" si="8"/>
        <v>Err</v>
      </c>
      <c r="I167" s="228" t="str">
        <f t="shared" si="9"/>
        <v>Err</v>
      </c>
    </row>
    <row r="168" spans="2:9" ht="14.25" thickTop="1" thickBot="1" x14ac:dyDescent="0.25">
      <c r="B168" s="78" t="s">
        <v>57</v>
      </c>
      <c r="C168" s="15" t="s">
        <v>77</v>
      </c>
      <c r="D168" s="16" t="s">
        <v>37</v>
      </c>
      <c r="E168" s="119">
        <f>AVERAGE(Entrada_Dados!M164:BN164)</f>
        <v>1386.6652941176465</v>
      </c>
      <c r="F168" s="119">
        <v>1384.3707547169813</v>
      </c>
      <c r="G168" s="119">
        <v>1483.62</v>
      </c>
      <c r="H168" s="228" t="str">
        <f t="shared" si="8"/>
        <v>Err</v>
      </c>
      <c r="I168" s="228" t="str">
        <f t="shared" si="9"/>
        <v>Err</v>
      </c>
    </row>
    <row r="169" spans="2:9" ht="14.25" thickTop="1" thickBot="1" x14ac:dyDescent="0.25">
      <c r="B169" s="78" t="s">
        <v>57</v>
      </c>
      <c r="C169" s="15" t="s">
        <v>38</v>
      </c>
      <c r="D169" s="16" t="s">
        <v>37</v>
      </c>
      <c r="E169" s="119">
        <f>AVERAGE(Entrada_Dados!M165:BN165)</f>
        <v>1530.5894117647058</v>
      </c>
      <c r="F169" s="119">
        <v>1500.692075471698</v>
      </c>
      <c r="G169" s="119">
        <v>1564.87</v>
      </c>
      <c r="H169" s="228" t="str">
        <f t="shared" si="8"/>
        <v>Err</v>
      </c>
      <c r="I169" s="228" t="str">
        <f t="shared" si="9"/>
        <v>Err</v>
      </c>
    </row>
    <row r="170" spans="2:9" ht="14.25" thickTop="1" thickBot="1" x14ac:dyDescent="0.25">
      <c r="B170" s="78" t="s">
        <v>57</v>
      </c>
      <c r="C170" s="15" t="s">
        <v>78</v>
      </c>
      <c r="D170" s="16" t="s">
        <v>37</v>
      </c>
      <c r="E170" s="119">
        <f>AVERAGE(Entrada_Dados!M166:BN166)</f>
        <v>1368.2358823529412</v>
      </c>
      <c r="F170" s="119">
        <v>1456.2890566037734</v>
      </c>
      <c r="G170" s="119">
        <v>1347.11</v>
      </c>
      <c r="H170" s="228" t="str">
        <f t="shared" si="8"/>
        <v>Err</v>
      </c>
      <c r="I170" s="228" t="str">
        <f t="shared" si="9"/>
        <v>Err</v>
      </c>
    </row>
    <row r="171" spans="2:9" ht="14.25" thickTop="1" thickBot="1" x14ac:dyDescent="0.25">
      <c r="B171" s="78" t="s">
        <v>57</v>
      </c>
      <c r="C171" s="15" t="s">
        <v>88</v>
      </c>
      <c r="D171" s="16" t="s">
        <v>37</v>
      </c>
      <c r="E171" s="119">
        <f>AVERAGE(Entrada_Dados!M167:BN167)</f>
        <v>1481.3723529411766</v>
      </c>
      <c r="F171" s="119">
        <v>1310.0128301886791</v>
      </c>
      <c r="G171" s="119">
        <v>1268.32</v>
      </c>
      <c r="H171" s="228" t="str">
        <f t="shared" si="8"/>
        <v>Err</v>
      </c>
      <c r="I171" s="228" t="str">
        <f t="shared" si="9"/>
        <v>Err</v>
      </c>
    </row>
    <row r="172" spans="2:9" ht="14.25" thickTop="1" thickBot="1" x14ac:dyDescent="0.25">
      <c r="B172" s="78" t="s">
        <v>57</v>
      </c>
      <c r="C172" s="15" t="s">
        <v>89</v>
      </c>
      <c r="D172" s="16" t="s">
        <v>37</v>
      </c>
      <c r="E172" s="119">
        <f>AVERAGE(Entrada_Dados!M168:BN168)</f>
        <v>1829.4123529411761</v>
      </c>
      <c r="F172" s="119">
        <v>1785.2573584905663</v>
      </c>
      <c r="G172" s="119">
        <v>1643.46</v>
      </c>
      <c r="H172" s="228" t="str">
        <f t="shared" si="8"/>
        <v>Err</v>
      </c>
      <c r="I172" s="228" t="str">
        <f t="shared" si="9"/>
        <v>Err</v>
      </c>
    </row>
    <row r="173" spans="2:9" ht="14.25" thickTop="1" thickBot="1" x14ac:dyDescent="0.25">
      <c r="B173" s="78" t="s">
        <v>57</v>
      </c>
      <c r="C173" s="15" t="s">
        <v>39</v>
      </c>
      <c r="D173" s="16" t="s">
        <v>22</v>
      </c>
      <c r="E173" s="119">
        <f>AVERAGE(Entrada_Dados!M169:BN169)</f>
        <v>94.804117647058789</v>
      </c>
      <c r="F173" s="119">
        <v>84.260754716981126</v>
      </c>
      <c r="G173" s="119">
        <v>91.96</v>
      </c>
      <c r="H173" s="228" t="str">
        <f t="shared" si="8"/>
        <v>Err</v>
      </c>
      <c r="I173" s="228" t="str">
        <f t="shared" si="9"/>
        <v>Err</v>
      </c>
    </row>
    <row r="174" spans="2:9" ht="14.25" thickTop="1" thickBot="1" x14ac:dyDescent="0.25">
      <c r="B174" s="78" t="s">
        <v>57</v>
      </c>
      <c r="C174" s="15" t="s">
        <v>40</v>
      </c>
      <c r="D174" s="16" t="s">
        <v>22</v>
      </c>
      <c r="E174" s="119">
        <f>AVERAGE(Entrada_Dados!M170:BN170)</f>
        <v>91.784705882352966</v>
      </c>
      <c r="F174" s="119">
        <v>86.760754716981126</v>
      </c>
      <c r="G174" s="119">
        <v>83.8</v>
      </c>
      <c r="H174" s="228" t="str">
        <f t="shared" si="8"/>
        <v>Err</v>
      </c>
      <c r="I174" s="228" t="str">
        <f t="shared" si="9"/>
        <v>Err</v>
      </c>
    </row>
    <row r="175" spans="2:9" ht="14.25" thickTop="1" thickBot="1" x14ac:dyDescent="0.25">
      <c r="B175" s="78" t="s">
        <v>57</v>
      </c>
      <c r="C175" s="15" t="s">
        <v>41</v>
      </c>
      <c r="D175" s="16" t="s">
        <v>42</v>
      </c>
      <c r="E175" s="119">
        <f>AVERAGE(Entrada_Dados!M171:BN171)</f>
        <v>8.538235294117646</v>
      </c>
      <c r="F175" s="119">
        <v>8.3775471698113222</v>
      </c>
      <c r="G175" s="119">
        <v>7.83</v>
      </c>
      <c r="H175" s="228" t="str">
        <f t="shared" si="8"/>
        <v>Err</v>
      </c>
      <c r="I175" s="228" t="str">
        <f t="shared" si="9"/>
        <v>Err</v>
      </c>
    </row>
    <row r="176" spans="2:9" ht="14.25" thickTop="1" thickBot="1" x14ac:dyDescent="0.25">
      <c r="B176" s="9" t="s">
        <v>58</v>
      </c>
      <c r="C176" s="20" t="s">
        <v>47</v>
      </c>
      <c r="D176" s="6"/>
      <c r="E176" s="133"/>
      <c r="F176" s="133"/>
      <c r="G176" s="133"/>
      <c r="H176" s="228"/>
      <c r="I176" s="228"/>
    </row>
    <row r="177" spans="2:9" ht="14.25" thickTop="1" thickBot="1" x14ac:dyDescent="0.25">
      <c r="B177" s="78" t="s">
        <v>58</v>
      </c>
      <c r="C177" s="9" t="s">
        <v>21</v>
      </c>
      <c r="D177" s="10" t="s">
        <v>22</v>
      </c>
      <c r="E177" s="185" t="s">
        <v>91</v>
      </c>
      <c r="F177" s="185" t="s">
        <v>71</v>
      </c>
      <c r="G177" s="185" t="s">
        <v>91</v>
      </c>
      <c r="H177" s="228" t="str">
        <f t="shared" si="8"/>
        <v>OK</v>
      </c>
      <c r="I177" s="228" t="str">
        <f t="shared" si="9"/>
        <v>OK</v>
      </c>
    </row>
    <row r="178" spans="2:9" ht="14.25" thickTop="1" thickBot="1" x14ac:dyDescent="0.25">
      <c r="B178" s="78" t="s">
        <v>58</v>
      </c>
      <c r="C178" s="9" t="s">
        <v>23</v>
      </c>
      <c r="D178" s="10" t="s">
        <v>24</v>
      </c>
      <c r="E178" s="185" t="s">
        <v>91</v>
      </c>
      <c r="F178" s="185" t="s">
        <v>71</v>
      </c>
      <c r="G178" s="185" t="s">
        <v>91</v>
      </c>
      <c r="H178" s="228" t="str">
        <f t="shared" si="8"/>
        <v>OK</v>
      </c>
      <c r="I178" s="228" t="str">
        <f t="shared" si="9"/>
        <v>OK</v>
      </c>
    </row>
    <row r="179" spans="2:9" ht="14.25" thickTop="1" thickBot="1" x14ac:dyDescent="0.25">
      <c r="B179" s="78" t="s">
        <v>58</v>
      </c>
      <c r="C179" s="9" t="s">
        <v>95</v>
      </c>
      <c r="D179" s="10" t="s">
        <v>26</v>
      </c>
      <c r="E179" s="119" t="e">
        <f>AVERAGE(Entrada_Dados!M175:BN175)</f>
        <v>#DIV/0!</v>
      </c>
      <c r="F179" s="119">
        <v>50.148333333333333</v>
      </c>
      <c r="G179" s="119">
        <v>57.26</v>
      </c>
      <c r="H179" s="228" t="str">
        <f t="shared" si="8"/>
        <v>Err</v>
      </c>
      <c r="I179" s="228" t="e">
        <f t="shared" si="9"/>
        <v>#DIV/0!</v>
      </c>
    </row>
    <row r="180" spans="2:9" ht="14.25" thickTop="1" thickBot="1" x14ac:dyDescent="0.25">
      <c r="B180" s="78" t="s">
        <v>58</v>
      </c>
      <c r="C180" s="9" t="s">
        <v>27</v>
      </c>
      <c r="D180" s="10" t="s">
        <v>28</v>
      </c>
      <c r="E180" s="185" t="s">
        <v>91</v>
      </c>
      <c r="F180" s="185" t="s">
        <v>71</v>
      </c>
      <c r="G180" s="185" t="s">
        <v>91</v>
      </c>
      <c r="H180" s="228" t="str">
        <f t="shared" si="8"/>
        <v>OK</v>
      </c>
      <c r="I180" s="228" t="str">
        <f t="shared" si="9"/>
        <v>OK</v>
      </c>
    </row>
    <row r="181" spans="2:9" ht="14.25" thickTop="1" thickBot="1" x14ac:dyDescent="0.25">
      <c r="B181" s="78" t="s">
        <v>58</v>
      </c>
      <c r="C181" s="9" t="s">
        <v>87</v>
      </c>
      <c r="D181" s="10" t="s">
        <v>26</v>
      </c>
      <c r="E181" s="119">
        <f>AVERAGE(Entrada_Dados!M177:BN177)</f>
        <v>295</v>
      </c>
      <c r="F181" s="119">
        <v>95.962452830188681</v>
      </c>
      <c r="G181" s="119">
        <v>138.15</v>
      </c>
      <c r="H181" s="228" t="str">
        <f t="shared" si="8"/>
        <v>Err</v>
      </c>
      <c r="I181" s="228" t="str">
        <f t="shared" si="9"/>
        <v>Err</v>
      </c>
    </row>
    <row r="182" spans="2:9" ht="14.25" thickTop="1" thickBot="1" x14ac:dyDescent="0.25">
      <c r="B182" s="78" t="s">
        <v>58</v>
      </c>
      <c r="C182" s="9" t="s">
        <v>96</v>
      </c>
      <c r="D182" s="10" t="s">
        <v>26</v>
      </c>
      <c r="E182" s="119">
        <f>AVERAGE(Entrada_Dados!M178:BN178)</f>
        <v>34.746470588235297</v>
      </c>
      <c r="F182" s="119">
        <v>30.836603773584901</v>
      </c>
      <c r="G182" s="119">
        <v>25.3</v>
      </c>
      <c r="H182" s="228" t="str">
        <f t="shared" si="8"/>
        <v>Err</v>
      </c>
      <c r="I182" s="228" t="str">
        <f t="shared" si="9"/>
        <v>Err</v>
      </c>
    </row>
    <row r="183" spans="2:9" ht="14.25" thickTop="1" thickBot="1" x14ac:dyDescent="0.25">
      <c r="B183" s="78" t="s">
        <v>58</v>
      </c>
      <c r="C183" s="9" t="s">
        <v>31</v>
      </c>
      <c r="D183" s="10" t="s">
        <v>26</v>
      </c>
      <c r="E183" s="185" t="s">
        <v>91</v>
      </c>
      <c r="F183" s="185" t="s">
        <v>71</v>
      </c>
      <c r="G183" s="185" t="s">
        <v>91</v>
      </c>
      <c r="H183" s="228" t="str">
        <f t="shared" si="8"/>
        <v>OK</v>
      </c>
      <c r="I183" s="228" t="str">
        <f t="shared" si="9"/>
        <v>OK</v>
      </c>
    </row>
    <row r="184" spans="2:9" ht="14.25" thickTop="1" thickBot="1" x14ac:dyDescent="0.25">
      <c r="B184" s="78" t="s">
        <v>58</v>
      </c>
      <c r="C184" s="9" t="s">
        <v>32</v>
      </c>
      <c r="D184" s="10" t="s">
        <v>28</v>
      </c>
      <c r="E184" s="119">
        <f>AVERAGE(Entrada_Dados!M180:BN180)</f>
        <v>3.9517647058823533</v>
      </c>
      <c r="F184" s="119">
        <v>2.8569811320754726</v>
      </c>
      <c r="G184" s="119">
        <v>2.67</v>
      </c>
      <c r="H184" s="228" t="str">
        <f t="shared" si="8"/>
        <v>Err</v>
      </c>
      <c r="I184" s="228" t="str">
        <f t="shared" si="9"/>
        <v>Err</v>
      </c>
    </row>
    <row r="185" spans="2:9" ht="14.25" thickTop="1" thickBot="1" x14ac:dyDescent="0.25">
      <c r="B185" s="78" t="s">
        <v>58</v>
      </c>
      <c r="C185" s="20" t="s">
        <v>48</v>
      </c>
      <c r="D185" s="6"/>
      <c r="E185" s="134"/>
      <c r="F185" s="134"/>
      <c r="G185" s="134"/>
      <c r="H185" s="228"/>
      <c r="I185" s="228"/>
    </row>
    <row r="186" spans="2:9" ht="14.25" thickTop="1" thickBot="1" x14ac:dyDescent="0.25">
      <c r="B186" s="78" t="s">
        <v>58</v>
      </c>
      <c r="C186" s="15" t="s">
        <v>34</v>
      </c>
      <c r="D186" s="16" t="s">
        <v>22</v>
      </c>
      <c r="E186" s="119">
        <f>AVERAGE(Entrada_Dados!M182:BN182)</f>
        <v>139.80235294117642</v>
      </c>
      <c r="F186" s="119">
        <v>135.72924528301886</v>
      </c>
      <c r="G186" s="119">
        <v>127.9</v>
      </c>
      <c r="H186" s="228" t="str">
        <f t="shared" si="8"/>
        <v>Err</v>
      </c>
      <c r="I186" s="228" t="str">
        <f t="shared" si="9"/>
        <v>Err</v>
      </c>
    </row>
    <row r="187" spans="2:9" ht="14.25" thickTop="1" thickBot="1" x14ac:dyDescent="0.25">
      <c r="B187" s="78" t="s">
        <v>58</v>
      </c>
      <c r="C187" s="15" t="s">
        <v>35</v>
      </c>
      <c r="D187" s="16" t="s">
        <v>22</v>
      </c>
      <c r="E187" s="119">
        <f>AVERAGE(Entrada_Dados!M183:BN183)</f>
        <v>132.15647058823529</v>
      </c>
      <c r="F187" s="119">
        <v>128.68207547169811</v>
      </c>
      <c r="G187" s="119">
        <v>119.85</v>
      </c>
      <c r="H187" s="228" t="str">
        <f t="shared" si="8"/>
        <v>Err</v>
      </c>
      <c r="I187" s="228" t="str">
        <f t="shared" si="9"/>
        <v>Err</v>
      </c>
    </row>
    <row r="188" spans="2:9" ht="14.25" thickTop="1" thickBot="1" x14ac:dyDescent="0.25">
      <c r="B188" s="78" t="s">
        <v>58</v>
      </c>
      <c r="C188" s="15" t="s">
        <v>36</v>
      </c>
      <c r="D188" s="16" t="s">
        <v>37</v>
      </c>
      <c r="E188" s="119">
        <f>AVERAGE(Entrada_Dados!M184:BN184)</f>
        <v>1078.8235294117646</v>
      </c>
      <c r="F188" s="119">
        <v>1000.981320754717</v>
      </c>
      <c r="G188" s="119">
        <v>821.72</v>
      </c>
      <c r="H188" s="228" t="str">
        <f t="shared" si="8"/>
        <v>Err</v>
      </c>
      <c r="I188" s="228" t="str">
        <f t="shared" si="9"/>
        <v>Err</v>
      </c>
    </row>
    <row r="189" spans="2:9" ht="14.25" thickTop="1" thickBot="1" x14ac:dyDescent="0.25">
      <c r="B189" s="78" t="s">
        <v>58</v>
      </c>
      <c r="C189" s="15" t="s">
        <v>77</v>
      </c>
      <c r="D189" s="16" t="s">
        <v>37</v>
      </c>
      <c r="E189" s="119">
        <f>AVERAGE(Entrada_Dados!M185:BN185)</f>
        <v>1526.275294117647</v>
      </c>
      <c r="F189" s="119">
        <v>1371.459433962264</v>
      </c>
      <c r="G189" s="119">
        <v>1295.1099999999999</v>
      </c>
      <c r="H189" s="228" t="str">
        <f t="shared" si="8"/>
        <v>Err</v>
      </c>
      <c r="I189" s="228" t="str">
        <f t="shared" si="9"/>
        <v>Err</v>
      </c>
    </row>
    <row r="190" spans="2:9" ht="14.25" thickTop="1" thickBot="1" x14ac:dyDescent="0.25">
      <c r="B190" s="78" t="s">
        <v>58</v>
      </c>
      <c r="C190" s="15" t="s">
        <v>38</v>
      </c>
      <c r="D190" s="16" t="s">
        <v>37</v>
      </c>
      <c r="E190" s="119">
        <f>AVERAGE(Entrada_Dados!M186:BN186)</f>
        <v>1794.4111764705885</v>
      </c>
      <c r="F190" s="119">
        <v>1699.3018867924529</v>
      </c>
      <c r="G190" s="119">
        <v>1534.83</v>
      </c>
      <c r="H190" s="228" t="str">
        <f t="shared" si="8"/>
        <v>Err</v>
      </c>
      <c r="I190" s="228" t="str">
        <f t="shared" si="9"/>
        <v>Err</v>
      </c>
    </row>
    <row r="191" spans="2:9" ht="14.25" thickTop="1" thickBot="1" x14ac:dyDescent="0.25">
      <c r="B191" s="78" t="s">
        <v>58</v>
      </c>
      <c r="C191" s="15" t="s">
        <v>78</v>
      </c>
      <c r="D191" s="16" t="s">
        <v>37</v>
      </c>
      <c r="E191" s="119">
        <f>AVERAGE(Entrada_Dados!M187:BN187)</f>
        <v>1452.3529411764709</v>
      </c>
      <c r="F191" s="119">
        <v>1410.5533962264151</v>
      </c>
      <c r="G191" s="119">
        <v>1386.26</v>
      </c>
      <c r="H191" s="228" t="str">
        <f t="shared" si="8"/>
        <v>Err</v>
      </c>
      <c r="I191" s="228" t="str">
        <f t="shared" si="9"/>
        <v>Err</v>
      </c>
    </row>
    <row r="192" spans="2:9" ht="14.25" thickTop="1" thickBot="1" x14ac:dyDescent="0.25">
      <c r="B192" s="78" t="s">
        <v>58</v>
      </c>
      <c r="C192" s="15" t="s">
        <v>88</v>
      </c>
      <c r="D192" s="16" t="s">
        <v>37</v>
      </c>
      <c r="E192" s="119">
        <f>AVERAGE(Entrada_Dados!M188:BN188)</f>
        <v>1675.4882352941183</v>
      </c>
      <c r="F192" s="119">
        <v>1587.2258490566041</v>
      </c>
      <c r="G192" s="119">
        <v>1534.33</v>
      </c>
      <c r="H192" s="228" t="str">
        <f t="shared" si="8"/>
        <v>Err</v>
      </c>
      <c r="I192" s="228" t="str">
        <f t="shared" si="9"/>
        <v>Err</v>
      </c>
    </row>
    <row r="193" spans="2:9" ht="14.25" thickTop="1" thickBot="1" x14ac:dyDescent="0.25">
      <c r="B193" s="78" t="s">
        <v>58</v>
      </c>
      <c r="C193" s="15" t="s">
        <v>89</v>
      </c>
      <c r="D193" s="16" t="s">
        <v>37</v>
      </c>
      <c r="E193" s="119">
        <f>AVERAGE(Entrada_Dados!M189:BN189)</f>
        <v>1860.9805882352939</v>
      </c>
      <c r="F193" s="119">
        <v>1782.3392452830187</v>
      </c>
      <c r="G193" s="119">
        <v>1727.43</v>
      </c>
      <c r="H193" s="228" t="str">
        <f t="shared" si="8"/>
        <v>Err</v>
      </c>
      <c r="I193" s="228" t="str">
        <f t="shared" si="9"/>
        <v>Err</v>
      </c>
    </row>
    <row r="194" spans="2:9" ht="14.25" thickTop="1" thickBot="1" x14ac:dyDescent="0.25">
      <c r="B194" s="78" t="s">
        <v>58</v>
      </c>
      <c r="C194" s="15" t="s">
        <v>39</v>
      </c>
      <c r="D194" s="16" t="s">
        <v>22</v>
      </c>
      <c r="E194" s="119">
        <f>AVERAGE(Entrada_Dados!M190:BN190)</f>
        <v>105.39235294117648</v>
      </c>
      <c r="F194" s="119">
        <v>98.547547169811324</v>
      </c>
      <c r="G194" s="119">
        <v>85.97</v>
      </c>
      <c r="H194" s="228" t="str">
        <f t="shared" si="8"/>
        <v>Err</v>
      </c>
      <c r="I194" s="228" t="str">
        <f t="shared" si="9"/>
        <v>Err</v>
      </c>
    </row>
    <row r="195" spans="2:9" ht="14.25" thickTop="1" thickBot="1" x14ac:dyDescent="0.25">
      <c r="B195" s="78" t="s">
        <v>58</v>
      </c>
      <c r="C195" s="15" t="s">
        <v>40</v>
      </c>
      <c r="D195" s="16" t="s">
        <v>22</v>
      </c>
      <c r="E195" s="119">
        <f>AVERAGE(Entrada_Dados!M191:BN191)</f>
        <v>112.60647058823528</v>
      </c>
      <c r="F195" s="119">
        <v>96.475660377358508</v>
      </c>
      <c r="G195" s="119">
        <v>82.69</v>
      </c>
      <c r="H195" s="228" t="str">
        <f t="shared" si="8"/>
        <v>Err</v>
      </c>
      <c r="I195" s="228" t="str">
        <f t="shared" si="9"/>
        <v>Err</v>
      </c>
    </row>
    <row r="196" spans="2:9" ht="14.25" thickTop="1" thickBot="1" x14ac:dyDescent="0.25">
      <c r="B196" s="78" t="s">
        <v>58</v>
      </c>
      <c r="C196" s="15" t="s">
        <v>41</v>
      </c>
      <c r="D196" s="16" t="s">
        <v>42</v>
      </c>
      <c r="E196" s="119">
        <f>AVERAGE(Entrada_Dados!M192:BN192)</f>
        <v>9.7835294117647056</v>
      </c>
      <c r="F196" s="119">
        <v>8.6666037735849066</v>
      </c>
      <c r="G196" s="119">
        <v>7.66</v>
      </c>
      <c r="H196" s="228" t="str">
        <f t="shared" si="8"/>
        <v>Err</v>
      </c>
      <c r="I196" s="228" t="str">
        <f t="shared" si="9"/>
        <v>Err</v>
      </c>
    </row>
    <row r="197" spans="2:9" ht="14.25" thickTop="1" thickBot="1" x14ac:dyDescent="0.25">
      <c r="B197" s="9" t="s">
        <v>105</v>
      </c>
      <c r="C197" s="20" t="s">
        <v>47</v>
      </c>
      <c r="D197" s="6"/>
      <c r="E197" s="133"/>
      <c r="F197" s="133"/>
      <c r="G197" s="133"/>
      <c r="H197" s="228"/>
      <c r="I197" s="228"/>
    </row>
    <row r="198" spans="2:9" ht="14.25" thickTop="1" thickBot="1" x14ac:dyDescent="0.25">
      <c r="B198" s="78" t="s">
        <v>105</v>
      </c>
      <c r="C198" s="9" t="s">
        <v>21</v>
      </c>
      <c r="D198" s="10" t="s">
        <v>22</v>
      </c>
      <c r="E198" s="186" t="s">
        <v>91</v>
      </c>
      <c r="F198" s="186" t="s">
        <v>71</v>
      </c>
      <c r="G198" s="186" t="s">
        <v>91</v>
      </c>
      <c r="H198" s="228" t="str">
        <f t="shared" si="8"/>
        <v>OK</v>
      </c>
      <c r="I198" s="228" t="str">
        <f t="shared" si="9"/>
        <v>OK</v>
      </c>
    </row>
    <row r="199" spans="2:9" ht="14.25" thickTop="1" thickBot="1" x14ac:dyDescent="0.25">
      <c r="B199" s="78" t="s">
        <v>105</v>
      </c>
      <c r="C199" s="9" t="s">
        <v>23</v>
      </c>
      <c r="D199" s="10" t="s">
        <v>24</v>
      </c>
      <c r="E199" s="185" t="s">
        <v>91</v>
      </c>
      <c r="F199" s="185" t="s">
        <v>71</v>
      </c>
      <c r="G199" s="185" t="s">
        <v>91</v>
      </c>
      <c r="H199" s="228" t="str">
        <f t="shared" si="8"/>
        <v>OK</v>
      </c>
      <c r="I199" s="228" t="str">
        <f t="shared" si="9"/>
        <v>OK</v>
      </c>
    </row>
    <row r="200" spans="2:9" ht="14.25" thickTop="1" thickBot="1" x14ac:dyDescent="0.25">
      <c r="B200" s="78" t="s">
        <v>105</v>
      </c>
      <c r="C200" s="9" t="s">
        <v>95</v>
      </c>
      <c r="D200" s="10" t="s">
        <v>26</v>
      </c>
      <c r="E200" s="185" t="s">
        <v>91</v>
      </c>
      <c r="F200" s="185" t="s">
        <v>71</v>
      </c>
      <c r="G200" s="185" t="s">
        <v>91</v>
      </c>
      <c r="H200" s="228" t="str">
        <f t="shared" si="8"/>
        <v>OK</v>
      </c>
      <c r="I200" s="228" t="str">
        <f t="shared" si="9"/>
        <v>OK</v>
      </c>
    </row>
    <row r="201" spans="2:9" ht="14.25" thickTop="1" thickBot="1" x14ac:dyDescent="0.25">
      <c r="B201" s="78" t="s">
        <v>105</v>
      </c>
      <c r="C201" s="9" t="s">
        <v>27</v>
      </c>
      <c r="D201" s="10" t="s">
        <v>28</v>
      </c>
      <c r="E201" s="185" t="s">
        <v>91</v>
      </c>
      <c r="F201" s="185" t="s">
        <v>71</v>
      </c>
      <c r="G201" s="185" t="s">
        <v>91</v>
      </c>
      <c r="H201" s="228" t="str">
        <f t="shared" si="8"/>
        <v>OK</v>
      </c>
      <c r="I201" s="228" t="str">
        <f t="shared" si="9"/>
        <v>OK</v>
      </c>
    </row>
    <row r="202" spans="2:9" ht="14.25" thickTop="1" thickBot="1" x14ac:dyDescent="0.25">
      <c r="B202" s="78" t="s">
        <v>105</v>
      </c>
      <c r="C202" s="9" t="s">
        <v>87</v>
      </c>
      <c r="D202" s="10" t="s">
        <v>26</v>
      </c>
      <c r="E202" s="185" t="s">
        <v>91</v>
      </c>
      <c r="F202" s="185" t="s">
        <v>71</v>
      </c>
      <c r="G202" s="185" t="s">
        <v>91</v>
      </c>
      <c r="H202" s="228" t="str">
        <f t="shared" ref="H202:H265" si="10">IF(G202=F202,"OK","Err")</f>
        <v>OK</v>
      </c>
      <c r="I202" s="228" t="str">
        <f t="shared" ref="I202:I265" si="11">IF(F202=E202,"OK","Err")</f>
        <v>OK</v>
      </c>
    </row>
    <row r="203" spans="2:9" ht="14.25" thickTop="1" thickBot="1" x14ac:dyDescent="0.25">
      <c r="B203" s="78" t="s">
        <v>105</v>
      </c>
      <c r="C203" s="9" t="s">
        <v>96</v>
      </c>
      <c r="D203" s="10" t="s">
        <v>26</v>
      </c>
      <c r="E203" s="119" t="e">
        <f>AVERAGE(Entrada_Dados!M199:BN199)</f>
        <v>#DIV/0!</v>
      </c>
      <c r="F203" s="119">
        <v>30.25</v>
      </c>
      <c r="G203" s="119">
        <v>22.54</v>
      </c>
      <c r="H203" s="228" t="str">
        <f t="shared" si="10"/>
        <v>Err</v>
      </c>
      <c r="I203" s="228" t="e">
        <f t="shared" si="11"/>
        <v>#DIV/0!</v>
      </c>
    </row>
    <row r="204" spans="2:9" ht="14.25" thickTop="1" thickBot="1" x14ac:dyDescent="0.25">
      <c r="B204" s="78" t="s">
        <v>105</v>
      </c>
      <c r="C204" s="9" t="s">
        <v>31</v>
      </c>
      <c r="D204" s="10" t="s">
        <v>26</v>
      </c>
      <c r="E204" s="119" t="e">
        <f>AVERAGE(Entrada_Dados!M200:BN200)</f>
        <v>#DIV/0!</v>
      </c>
      <c r="F204" s="119">
        <v>66.574074074074076</v>
      </c>
      <c r="G204" s="119">
        <v>58.5</v>
      </c>
      <c r="H204" s="228" t="str">
        <f t="shared" si="10"/>
        <v>Err</v>
      </c>
      <c r="I204" s="228" t="e">
        <f t="shared" si="11"/>
        <v>#DIV/0!</v>
      </c>
    </row>
    <row r="205" spans="2:9" ht="14.25" thickTop="1" thickBot="1" x14ac:dyDescent="0.25">
      <c r="B205" s="78" t="s">
        <v>105</v>
      </c>
      <c r="C205" s="9" t="s">
        <v>32</v>
      </c>
      <c r="D205" s="10" t="s">
        <v>28</v>
      </c>
      <c r="E205" s="187" t="s">
        <v>91</v>
      </c>
      <c r="F205" s="187" t="s">
        <v>71</v>
      </c>
      <c r="G205" s="187" t="s">
        <v>91</v>
      </c>
      <c r="H205" s="228" t="str">
        <f t="shared" si="10"/>
        <v>OK</v>
      </c>
      <c r="I205" s="228" t="str">
        <f t="shared" si="11"/>
        <v>OK</v>
      </c>
    </row>
    <row r="206" spans="2:9" ht="14.25" thickTop="1" thickBot="1" x14ac:dyDescent="0.25">
      <c r="B206" s="78" t="s">
        <v>105</v>
      </c>
      <c r="C206" s="20" t="s">
        <v>48</v>
      </c>
      <c r="D206" s="6"/>
      <c r="E206" s="134"/>
      <c r="F206" s="134"/>
      <c r="G206" s="134"/>
      <c r="H206" s="228"/>
      <c r="I206" s="228"/>
    </row>
    <row r="207" spans="2:9" ht="14.25" thickTop="1" thickBot="1" x14ac:dyDescent="0.25">
      <c r="B207" s="78" t="s">
        <v>105</v>
      </c>
      <c r="C207" s="15" t="s">
        <v>34</v>
      </c>
      <c r="D207" s="16" t="s">
        <v>22</v>
      </c>
      <c r="E207" s="119" t="e">
        <f>AVERAGE(Entrada_Dados!M203:BN203)</f>
        <v>#DIV/0!</v>
      </c>
      <c r="F207" s="119">
        <v>131.33333333333334</v>
      </c>
      <c r="G207" s="119">
        <v>127.5</v>
      </c>
      <c r="H207" s="228" t="str">
        <f t="shared" si="10"/>
        <v>Err</v>
      </c>
      <c r="I207" s="228" t="e">
        <f t="shared" si="11"/>
        <v>#DIV/0!</v>
      </c>
    </row>
    <row r="208" spans="2:9" ht="14.25" thickTop="1" thickBot="1" x14ac:dyDescent="0.25">
      <c r="B208" s="78" t="s">
        <v>105</v>
      </c>
      <c r="C208" s="15" t="s">
        <v>35</v>
      </c>
      <c r="D208" s="16" t="s">
        <v>22</v>
      </c>
      <c r="E208" s="119" t="e">
        <f>AVERAGE(Entrada_Dados!M204:BN204)</f>
        <v>#DIV/0!</v>
      </c>
      <c r="F208" s="119">
        <v>123.38888888888889</v>
      </c>
      <c r="G208" s="119">
        <v>118.91</v>
      </c>
      <c r="H208" s="228" t="str">
        <f t="shared" si="10"/>
        <v>Err</v>
      </c>
      <c r="I208" s="228" t="e">
        <f t="shared" si="11"/>
        <v>#DIV/0!</v>
      </c>
    </row>
    <row r="209" spans="2:10" ht="14.25" thickTop="1" thickBot="1" x14ac:dyDescent="0.25">
      <c r="B209" s="78" t="s">
        <v>105</v>
      </c>
      <c r="C209" s="15" t="s">
        <v>36</v>
      </c>
      <c r="D209" s="16" t="s">
        <v>37</v>
      </c>
      <c r="E209" s="119" t="e">
        <f>AVERAGE(Entrada_Dados!M205:BN205)</f>
        <v>#DIV/0!</v>
      </c>
      <c r="F209" s="119">
        <v>1108.3333333333333</v>
      </c>
      <c r="G209" s="119">
        <v>1000.57</v>
      </c>
      <c r="H209" s="228" t="str">
        <f t="shared" si="10"/>
        <v>Err</v>
      </c>
      <c r="I209" s="228" t="e">
        <f t="shared" si="11"/>
        <v>#DIV/0!</v>
      </c>
    </row>
    <row r="210" spans="2:10" ht="14.25" thickTop="1" thickBot="1" x14ac:dyDescent="0.25">
      <c r="B210" s="78" t="s">
        <v>105</v>
      </c>
      <c r="C210" s="15" t="s">
        <v>77</v>
      </c>
      <c r="D210" s="16" t="s">
        <v>37</v>
      </c>
      <c r="E210" s="119" t="e">
        <f>AVERAGE(Entrada_Dados!M206:BN206)</f>
        <v>#DIV/0!</v>
      </c>
      <c r="F210" s="119">
        <v>1377.7777777777778</v>
      </c>
      <c r="G210" s="119">
        <v>1241.48</v>
      </c>
      <c r="H210" s="228" t="str">
        <f t="shared" si="10"/>
        <v>Err</v>
      </c>
      <c r="I210" s="228" t="e">
        <f t="shared" si="11"/>
        <v>#DIV/0!</v>
      </c>
    </row>
    <row r="211" spans="2:10" ht="14.25" thickTop="1" thickBot="1" x14ac:dyDescent="0.25">
      <c r="B211" s="78" t="s">
        <v>105</v>
      </c>
      <c r="C211" s="15" t="s">
        <v>38</v>
      </c>
      <c r="D211" s="16" t="s">
        <v>37</v>
      </c>
      <c r="E211" s="119" t="e">
        <f>AVERAGE(Entrada_Dados!M207:BN207)</f>
        <v>#DIV/0!</v>
      </c>
      <c r="F211" s="119">
        <v>1574.0740740740741</v>
      </c>
      <c r="G211" s="119">
        <v>1492.05</v>
      </c>
      <c r="H211" s="228" t="str">
        <f t="shared" si="10"/>
        <v>Err</v>
      </c>
      <c r="I211" s="228" t="e">
        <f t="shared" si="11"/>
        <v>#DIV/0!</v>
      </c>
    </row>
    <row r="212" spans="2:10" ht="14.25" thickTop="1" thickBot="1" x14ac:dyDescent="0.25">
      <c r="B212" s="78" t="s">
        <v>105</v>
      </c>
      <c r="C212" s="15" t="s">
        <v>78</v>
      </c>
      <c r="D212" s="16" t="s">
        <v>37</v>
      </c>
      <c r="E212" s="119" t="e">
        <f>AVERAGE(Entrada_Dados!M208:BN208)</f>
        <v>#DIV/0!</v>
      </c>
      <c r="F212" s="119">
        <v>938.88888888888891</v>
      </c>
      <c r="G212" s="119">
        <v>877.27</v>
      </c>
      <c r="H212" s="228" t="str">
        <f t="shared" si="10"/>
        <v>Err</v>
      </c>
      <c r="I212" s="228" t="e">
        <f t="shared" si="11"/>
        <v>#DIV/0!</v>
      </c>
    </row>
    <row r="213" spans="2:10" ht="14.25" thickTop="1" thickBot="1" x14ac:dyDescent="0.25">
      <c r="B213" s="78" t="s">
        <v>105</v>
      </c>
      <c r="C213" s="15" t="s">
        <v>88</v>
      </c>
      <c r="D213" s="16" t="s">
        <v>37</v>
      </c>
      <c r="E213" s="119" t="e">
        <f>AVERAGE(Entrada_Dados!M209:BN209)</f>
        <v>#DIV/0!</v>
      </c>
      <c r="F213" s="119">
        <v>1288.8888888888889</v>
      </c>
      <c r="G213" s="119">
        <v>1013.64</v>
      </c>
      <c r="H213" s="228" t="str">
        <f t="shared" si="10"/>
        <v>Err</v>
      </c>
      <c r="I213" s="228" t="e">
        <f t="shared" si="11"/>
        <v>#DIV/0!</v>
      </c>
    </row>
    <row r="214" spans="2:10" ht="14.25" thickTop="1" thickBot="1" x14ac:dyDescent="0.25">
      <c r="B214" s="78" t="s">
        <v>105</v>
      </c>
      <c r="C214" s="15" t="s">
        <v>89</v>
      </c>
      <c r="D214" s="16" t="s">
        <v>37</v>
      </c>
      <c r="E214" s="119" t="e">
        <f>AVERAGE(Entrada_Dados!M210:BN210)</f>
        <v>#DIV/0!</v>
      </c>
      <c r="F214" s="119">
        <v>1544.4444444444443</v>
      </c>
      <c r="G214" s="119">
        <v>1313.67</v>
      </c>
      <c r="H214" s="228" t="str">
        <f t="shared" si="10"/>
        <v>Err</v>
      </c>
      <c r="I214" s="228" t="e">
        <f t="shared" si="11"/>
        <v>#DIV/0!</v>
      </c>
    </row>
    <row r="215" spans="2:10" ht="14.25" thickTop="1" thickBot="1" x14ac:dyDescent="0.25">
      <c r="B215" s="78" t="s">
        <v>105</v>
      </c>
      <c r="C215" s="15" t="s">
        <v>39</v>
      </c>
      <c r="D215" s="16" t="s">
        <v>22</v>
      </c>
      <c r="E215" s="119" t="e">
        <f>AVERAGE(Entrada_Dados!M211:BN211)</f>
        <v>#DIV/0!</v>
      </c>
      <c r="F215" s="119">
        <v>90</v>
      </c>
      <c r="G215" s="119">
        <v>88.23</v>
      </c>
      <c r="H215" s="228" t="str">
        <f t="shared" si="10"/>
        <v>Err</v>
      </c>
      <c r="I215" s="228" t="e">
        <f t="shared" si="11"/>
        <v>#DIV/0!</v>
      </c>
    </row>
    <row r="216" spans="2:10" ht="14.25" thickTop="1" thickBot="1" x14ac:dyDescent="0.25">
      <c r="B216" s="78" t="s">
        <v>105</v>
      </c>
      <c r="C216" s="15" t="s">
        <v>40</v>
      </c>
      <c r="D216" s="16" t="s">
        <v>22</v>
      </c>
      <c r="E216" s="119" t="e">
        <f>AVERAGE(Entrada_Dados!M212:BN212)</f>
        <v>#DIV/0!</v>
      </c>
      <c r="F216" s="119">
        <v>80</v>
      </c>
      <c r="G216" s="119">
        <v>77.680000000000007</v>
      </c>
      <c r="H216" s="228" t="str">
        <f t="shared" si="10"/>
        <v>Err</v>
      </c>
      <c r="I216" s="228" t="e">
        <f t="shared" si="11"/>
        <v>#DIV/0!</v>
      </c>
    </row>
    <row r="217" spans="2:10" ht="14.25" thickTop="1" thickBot="1" x14ac:dyDescent="0.25">
      <c r="B217" s="78" t="s">
        <v>105</v>
      </c>
      <c r="C217" s="15" t="s">
        <v>41</v>
      </c>
      <c r="D217" s="16" t="s">
        <v>42</v>
      </c>
      <c r="E217" s="119" t="e">
        <f>AVERAGE(Entrada_Dados!M213:BN213)</f>
        <v>#DIV/0!</v>
      </c>
      <c r="F217" s="119">
        <v>8</v>
      </c>
      <c r="G217" s="119">
        <v>7.73</v>
      </c>
      <c r="H217" s="228" t="str">
        <f t="shared" si="10"/>
        <v>Err</v>
      </c>
      <c r="I217" s="228" t="e">
        <f t="shared" si="11"/>
        <v>#DIV/0!</v>
      </c>
    </row>
    <row r="218" spans="2:10" ht="14.25" thickTop="1" thickBot="1" x14ac:dyDescent="0.25">
      <c r="B218" s="9" t="s">
        <v>76</v>
      </c>
      <c r="C218" s="20" t="s">
        <v>47</v>
      </c>
      <c r="D218" s="6"/>
      <c r="E218" s="133"/>
      <c r="F218" s="133"/>
      <c r="G218" s="133"/>
      <c r="H218" s="228"/>
      <c r="I218" s="228"/>
    </row>
    <row r="219" spans="2:10" ht="14.25" thickTop="1" thickBot="1" x14ac:dyDescent="0.25">
      <c r="B219" s="78" t="s">
        <v>76</v>
      </c>
      <c r="C219" s="9" t="s">
        <v>21</v>
      </c>
      <c r="D219" s="10" t="s">
        <v>22</v>
      </c>
      <c r="E219" s="185" t="s">
        <v>91</v>
      </c>
      <c r="F219" s="185" t="s">
        <v>71</v>
      </c>
      <c r="G219" s="185" t="s">
        <v>91</v>
      </c>
      <c r="H219" s="228" t="str">
        <f t="shared" si="10"/>
        <v>OK</v>
      </c>
      <c r="I219" s="228" t="str">
        <f t="shared" si="11"/>
        <v>OK</v>
      </c>
    </row>
    <row r="220" spans="2:10" ht="14.25" thickTop="1" thickBot="1" x14ac:dyDescent="0.25">
      <c r="B220" s="78" t="s">
        <v>76</v>
      </c>
      <c r="C220" s="9" t="s">
        <v>23</v>
      </c>
      <c r="D220" s="10" t="s">
        <v>24</v>
      </c>
      <c r="E220" s="185" t="s">
        <v>91</v>
      </c>
      <c r="F220" s="185" t="s">
        <v>71</v>
      </c>
      <c r="G220" s="185" t="s">
        <v>91</v>
      </c>
      <c r="H220" s="228" t="str">
        <f t="shared" si="10"/>
        <v>OK</v>
      </c>
      <c r="I220" s="228" t="str">
        <f t="shared" si="11"/>
        <v>OK</v>
      </c>
      <c r="J220" s="205" t="s">
        <v>106</v>
      </c>
    </row>
    <row r="221" spans="2:10" ht="14.25" thickTop="1" thickBot="1" x14ac:dyDescent="0.25">
      <c r="B221" s="78" t="s">
        <v>76</v>
      </c>
      <c r="C221" s="9" t="s">
        <v>95</v>
      </c>
      <c r="D221" s="10" t="s">
        <v>26</v>
      </c>
      <c r="E221" s="185" t="s">
        <v>91</v>
      </c>
      <c r="F221" s="185" t="s">
        <v>71</v>
      </c>
      <c r="G221" s="185" t="s">
        <v>91</v>
      </c>
      <c r="H221" s="228" t="str">
        <f t="shared" si="10"/>
        <v>OK</v>
      </c>
      <c r="I221" s="228" t="str">
        <f t="shared" si="11"/>
        <v>OK</v>
      </c>
      <c r="J221" t="e">
        <f>IF(OR(Entrada_Dados!M217:BN217="ST",Entrada_Dados!M217:BN217="SC"),"",AVERAGE(Entrada_Dados!M217:BN217))</f>
        <v>#VALUE!</v>
      </c>
    </row>
    <row r="222" spans="2:10" ht="14.25" thickTop="1" thickBot="1" x14ac:dyDescent="0.25">
      <c r="B222" s="78" t="s">
        <v>76</v>
      </c>
      <c r="C222" s="9" t="s">
        <v>27</v>
      </c>
      <c r="D222" s="10" t="s">
        <v>28</v>
      </c>
      <c r="E222" s="185" t="s">
        <v>91</v>
      </c>
      <c r="F222" s="185" t="s">
        <v>71</v>
      </c>
      <c r="G222" s="185" t="s">
        <v>91</v>
      </c>
      <c r="H222" s="228" t="str">
        <f t="shared" si="10"/>
        <v>OK</v>
      </c>
      <c r="I222" s="228" t="str">
        <f t="shared" si="11"/>
        <v>OK</v>
      </c>
    </row>
    <row r="223" spans="2:10" ht="14.25" thickTop="1" thickBot="1" x14ac:dyDescent="0.25">
      <c r="B223" s="78" t="s">
        <v>76</v>
      </c>
      <c r="C223" s="9" t="s">
        <v>87</v>
      </c>
      <c r="D223" s="10" t="s">
        <v>26</v>
      </c>
      <c r="E223" s="119">
        <f>AVERAGE(Entrada_Dados!M219:BN219)</f>
        <v>259.94117647058823</v>
      </c>
      <c r="F223" s="119">
        <v>101.88339622641509</v>
      </c>
      <c r="G223" s="119">
        <v>134.65</v>
      </c>
      <c r="H223" s="228" t="str">
        <f t="shared" si="10"/>
        <v>Err</v>
      </c>
      <c r="I223" s="228" t="str">
        <f t="shared" si="11"/>
        <v>Err</v>
      </c>
    </row>
    <row r="224" spans="2:10" ht="14.25" thickTop="1" thickBot="1" x14ac:dyDescent="0.25">
      <c r="B224" s="78" t="s">
        <v>76</v>
      </c>
      <c r="C224" s="9" t="s">
        <v>96</v>
      </c>
      <c r="D224" s="10" t="s">
        <v>26</v>
      </c>
      <c r="E224" s="119">
        <f>AVERAGE(Entrada_Dados!M220:BN220)</f>
        <v>31.019411764705879</v>
      </c>
      <c r="F224" s="119">
        <v>30.175849056603766</v>
      </c>
      <c r="G224" s="119">
        <v>24.69</v>
      </c>
      <c r="H224" s="228" t="str">
        <f t="shared" si="10"/>
        <v>Err</v>
      </c>
      <c r="I224" s="228" t="str">
        <f t="shared" si="11"/>
        <v>Err</v>
      </c>
    </row>
    <row r="225" spans="2:9" ht="14.25" thickTop="1" thickBot="1" x14ac:dyDescent="0.25">
      <c r="B225" s="78" t="s">
        <v>76</v>
      </c>
      <c r="C225" s="9" t="s">
        <v>31</v>
      </c>
      <c r="D225" s="10" t="s">
        <v>26</v>
      </c>
      <c r="E225" s="119">
        <f>AVERAGE(Entrada_Dados!M221:BN221)</f>
        <v>69.078235294117647</v>
      </c>
      <c r="F225" s="119">
        <v>68.314038461538459</v>
      </c>
      <c r="G225" s="119">
        <v>59.61</v>
      </c>
      <c r="H225" s="228" t="str">
        <f t="shared" si="10"/>
        <v>Err</v>
      </c>
      <c r="I225" s="228" t="str">
        <f t="shared" si="11"/>
        <v>Err</v>
      </c>
    </row>
    <row r="226" spans="2:9" ht="14.25" thickTop="1" thickBot="1" x14ac:dyDescent="0.25">
      <c r="B226" s="78" t="s">
        <v>76</v>
      </c>
      <c r="C226" s="9" t="s">
        <v>32</v>
      </c>
      <c r="D226" s="10" t="s">
        <v>28</v>
      </c>
      <c r="E226" s="185" t="s">
        <v>91</v>
      </c>
      <c r="F226" s="185" t="s">
        <v>71</v>
      </c>
      <c r="G226" s="185" t="s">
        <v>91</v>
      </c>
      <c r="H226" s="228" t="str">
        <f t="shared" si="10"/>
        <v>OK</v>
      </c>
      <c r="I226" s="228" t="str">
        <f t="shared" si="11"/>
        <v>OK</v>
      </c>
    </row>
    <row r="227" spans="2:9" ht="14.25" thickTop="1" thickBot="1" x14ac:dyDescent="0.25">
      <c r="B227" s="78" t="s">
        <v>76</v>
      </c>
      <c r="C227" s="20" t="s">
        <v>48</v>
      </c>
      <c r="D227" s="6"/>
      <c r="E227" s="134"/>
      <c r="F227" s="134"/>
      <c r="G227" s="134"/>
      <c r="H227" s="228"/>
      <c r="I227" s="228"/>
    </row>
    <row r="228" spans="2:9" ht="14.25" thickTop="1" thickBot="1" x14ac:dyDescent="0.25">
      <c r="B228" s="78" t="s">
        <v>76</v>
      </c>
      <c r="C228" s="15" t="s">
        <v>34</v>
      </c>
      <c r="D228" s="16" t="s">
        <v>22</v>
      </c>
      <c r="E228" s="119">
        <f>AVERAGE(Entrada_Dados!M224:BN224)</f>
        <v>141.13764705882355</v>
      </c>
      <c r="F228" s="119">
        <v>134.7043396226415</v>
      </c>
      <c r="G228" s="119">
        <v>127.78</v>
      </c>
      <c r="H228" s="228" t="str">
        <f t="shared" si="10"/>
        <v>Err</v>
      </c>
      <c r="I228" s="228" t="str">
        <f t="shared" si="11"/>
        <v>Err</v>
      </c>
    </row>
    <row r="229" spans="2:9" ht="14.25" thickTop="1" thickBot="1" x14ac:dyDescent="0.25">
      <c r="B229" s="78" t="s">
        <v>76</v>
      </c>
      <c r="C229" s="15" t="s">
        <v>35</v>
      </c>
      <c r="D229" s="16" t="s">
        <v>22</v>
      </c>
      <c r="E229" s="119">
        <f>AVERAGE(Entrada_Dados!M225:BN225)</f>
        <v>134.70529411764704</v>
      </c>
      <c r="F229" s="119">
        <v>127.14509433962264</v>
      </c>
      <c r="G229" s="119">
        <v>119.69</v>
      </c>
      <c r="H229" s="228" t="str">
        <f t="shared" si="10"/>
        <v>Err</v>
      </c>
      <c r="I229" s="228" t="str">
        <f t="shared" si="11"/>
        <v>Err</v>
      </c>
    </row>
    <row r="230" spans="2:9" ht="14.25" thickTop="1" thickBot="1" x14ac:dyDescent="0.25">
      <c r="B230" s="78" t="s">
        <v>76</v>
      </c>
      <c r="C230" s="15" t="s">
        <v>36</v>
      </c>
      <c r="D230" s="16" t="s">
        <v>37</v>
      </c>
      <c r="E230" s="119">
        <f>AVERAGE(Entrada_Dados!M226:BN226)</f>
        <v>1033.8235294117646</v>
      </c>
      <c r="F230" s="119">
        <v>1000.4398113207546</v>
      </c>
      <c r="G230" s="119">
        <v>902.36</v>
      </c>
      <c r="H230" s="228" t="str">
        <f t="shared" si="10"/>
        <v>Err</v>
      </c>
      <c r="I230" s="228" t="str">
        <f t="shared" si="11"/>
        <v>Err</v>
      </c>
    </row>
    <row r="231" spans="2:9" ht="14.25" thickTop="1" thickBot="1" x14ac:dyDescent="0.25">
      <c r="B231" s="78" t="s">
        <v>76</v>
      </c>
      <c r="C231" s="15" t="s">
        <v>77</v>
      </c>
      <c r="D231" s="16" t="s">
        <v>37</v>
      </c>
      <c r="E231" s="119">
        <f>AVERAGE(Entrada_Dados!M227:BN227)</f>
        <v>1400</v>
      </c>
      <c r="F231" s="119">
        <v>1309.4335849056604</v>
      </c>
      <c r="G231" s="119">
        <v>1207.8</v>
      </c>
      <c r="H231" s="228" t="str">
        <f t="shared" si="10"/>
        <v>Err</v>
      </c>
      <c r="I231" s="228" t="str">
        <f t="shared" si="11"/>
        <v>Err</v>
      </c>
    </row>
    <row r="232" spans="2:9" ht="14.25" thickTop="1" thickBot="1" x14ac:dyDescent="0.25">
      <c r="B232" s="78" t="s">
        <v>76</v>
      </c>
      <c r="C232" s="15" t="s">
        <v>38</v>
      </c>
      <c r="D232" s="16" t="s">
        <v>37</v>
      </c>
      <c r="E232" s="119">
        <f>AVERAGE(Entrada_Dados!M228:BN228)</f>
        <v>1692.7441176470588</v>
      </c>
      <c r="F232" s="119">
        <v>1673.8356603773589</v>
      </c>
      <c r="G232" s="119">
        <v>1564.95</v>
      </c>
      <c r="H232" s="228" t="str">
        <f t="shared" si="10"/>
        <v>Err</v>
      </c>
      <c r="I232" s="228" t="str">
        <f t="shared" si="11"/>
        <v>Err</v>
      </c>
    </row>
    <row r="233" spans="2:9" ht="14.25" thickTop="1" thickBot="1" x14ac:dyDescent="0.25">
      <c r="B233" s="78" t="s">
        <v>76</v>
      </c>
      <c r="C233" s="15" t="s">
        <v>78</v>
      </c>
      <c r="D233" s="16" t="s">
        <v>37</v>
      </c>
      <c r="E233" s="119">
        <f>AVERAGE(Entrada_Dados!M229:BN229)</f>
        <v>1290.961176470588</v>
      </c>
      <c r="F233" s="119">
        <v>1278.5541509433961</v>
      </c>
      <c r="G233" s="119">
        <v>1191.6300000000001</v>
      </c>
      <c r="H233" s="228" t="str">
        <f t="shared" si="10"/>
        <v>Err</v>
      </c>
      <c r="I233" s="228" t="str">
        <f t="shared" si="11"/>
        <v>Err</v>
      </c>
    </row>
    <row r="234" spans="2:9" ht="14.25" thickTop="1" thickBot="1" x14ac:dyDescent="0.25">
      <c r="B234" s="78" t="s">
        <v>76</v>
      </c>
      <c r="C234" s="15" t="s">
        <v>88</v>
      </c>
      <c r="D234" s="16" t="s">
        <v>37</v>
      </c>
      <c r="E234" s="119">
        <f>AVERAGE(Entrada_Dados!M230:BN230)</f>
        <v>1415.2929411764708</v>
      </c>
      <c r="F234" s="119">
        <v>1361.8233962264153</v>
      </c>
      <c r="G234" s="119">
        <v>1361.42</v>
      </c>
      <c r="H234" s="228" t="str">
        <f t="shared" si="10"/>
        <v>Err</v>
      </c>
      <c r="I234" s="228" t="str">
        <f t="shared" si="11"/>
        <v>Err</v>
      </c>
    </row>
    <row r="235" spans="2:9" ht="14.25" thickTop="1" thickBot="1" x14ac:dyDescent="0.25">
      <c r="B235" s="78" t="s">
        <v>76</v>
      </c>
      <c r="C235" s="15" t="s">
        <v>89</v>
      </c>
      <c r="D235" s="16" t="s">
        <v>37</v>
      </c>
      <c r="E235" s="119">
        <f>AVERAGE(Entrada_Dados!M231:BN231)</f>
        <v>1802.5488235294119</v>
      </c>
      <c r="F235" s="119">
        <v>1897.1686792452836</v>
      </c>
      <c r="G235" s="119">
        <v>1694.4</v>
      </c>
      <c r="H235" s="228" t="str">
        <f t="shared" si="10"/>
        <v>Err</v>
      </c>
      <c r="I235" s="228" t="str">
        <f t="shared" si="11"/>
        <v>Err</v>
      </c>
    </row>
    <row r="236" spans="2:9" ht="14.25" thickTop="1" thickBot="1" x14ac:dyDescent="0.25">
      <c r="B236" s="78" t="s">
        <v>76</v>
      </c>
      <c r="C236" s="15" t="s">
        <v>39</v>
      </c>
      <c r="D236" s="16" t="s">
        <v>22</v>
      </c>
      <c r="E236" s="119">
        <f>AVERAGE(Entrada_Dados!M232:BN232)</f>
        <v>87.235882352941189</v>
      </c>
      <c r="F236" s="119">
        <v>86.730769230769212</v>
      </c>
      <c r="G236" s="119">
        <v>87.8</v>
      </c>
      <c r="H236" s="228" t="str">
        <f t="shared" si="10"/>
        <v>Err</v>
      </c>
      <c r="I236" s="228" t="str">
        <f t="shared" si="11"/>
        <v>Err</v>
      </c>
    </row>
    <row r="237" spans="2:9" ht="14.25" thickTop="1" thickBot="1" x14ac:dyDescent="0.25">
      <c r="B237" s="78" t="s">
        <v>76</v>
      </c>
      <c r="C237" s="15" t="s">
        <v>40</v>
      </c>
      <c r="D237" s="16" t="s">
        <v>22</v>
      </c>
      <c r="E237" s="119">
        <f>AVERAGE(Entrada_Dados!M233:BN233)</f>
        <v>96.17647058823529</v>
      </c>
      <c r="F237" s="119">
        <v>95.949811320754719</v>
      </c>
      <c r="G237" s="119">
        <v>86.31</v>
      </c>
      <c r="H237" s="228" t="str">
        <f t="shared" si="10"/>
        <v>Err</v>
      </c>
      <c r="I237" s="228" t="str">
        <f t="shared" si="11"/>
        <v>Err</v>
      </c>
    </row>
    <row r="238" spans="2:9" ht="14.25" thickTop="1" thickBot="1" x14ac:dyDescent="0.25">
      <c r="B238" s="78" t="s">
        <v>76</v>
      </c>
      <c r="C238" s="15" t="s">
        <v>41</v>
      </c>
      <c r="D238" s="16" t="s">
        <v>42</v>
      </c>
      <c r="E238" s="119">
        <f>AVERAGE(Entrada_Dados!M234:BN234)</f>
        <v>7.8623529411764705</v>
      </c>
      <c r="F238" s="119">
        <v>7.4582692307692309</v>
      </c>
      <c r="G238" s="119">
        <v>7.11</v>
      </c>
      <c r="H238" s="228" t="str">
        <f t="shared" si="10"/>
        <v>Err</v>
      </c>
      <c r="I238" s="228" t="str">
        <f t="shared" si="11"/>
        <v>Err</v>
      </c>
    </row>
    <row r="239" spans="2:9" ht="14.25" thickTop="1" thickBot="1" x14ac:dyDescent="0.25">
      <c r="B239" s="9" t="s">
        <v>59</v>
      </c>
      <c r="C239" s="20" t="s">
        <v>47</v>
      </c>
      <c r="D239" s="6"/>
      <c r="E239" s="133"/>
      <c r="F239" s="133"/>
      <c r="G239" s="133"/>
      <c r="H239" s="228"/>
      <c r="I239" s="228"/>
    </row>
    <row r="240" spans="2:9" ht="14.25" thickTop="1" thickBot="1" x14ac:dyDescent="0.25">
      <c r="B240" s="78" t="s">
        <v>59</v>
      </c>
      <c r="C240" s="9" t="s">
        <v>21</v>
      </c>
      <c r="D240" s="10" t="s">
        <v>22</v>
      </c>
      <c r="E240" s="185" t="s">
        <v>91</v>
      </c>
      <c r="F240" s="185" t="s">
        <v>71</v>
      </c>
      <c r="G240" s="185" t="s">
        <v>91</v>
      </c>
      <c r="H240" s="228" t="str">
        <f t="shared" si="10"/>
        <v>OK</v>
      </c>
      <c r="I240" s="228" t="str">
        <f t="shared" si="11"/>
        <v>OK</v>
      </c>
    </row>
    <row r="241" spans="2:9" ht="14.25" thickTop="1" thickBot="1" x14ac:dyDescent="0.25">
      <c r="B241" s="78" t="s">
        <v>59</v>
      </c>
      <c r="C241" s="9" t="s">
        <v>23</v>
      </c>
      <c r="D241" s="10" t="s">
        <v>24</v>
      </c>
      <c r="E241" s="185" t="s">
        <v>91</v>
      </c>
      <c r="F241" s="185" t="s">
        <v>71</v>
      </c>
      <c r="G241" s="185" t="s">
        <v>91</v>
      </c>
      <c r="H241" s="228" t="str">
        <f t="shared" si="10"/>
        <v>OK</v>
      </c>
      <c r="I241" s="228" t="str">
        <f t="shared" si="11"/>
        <v>OK</v>
      </c>
    </row>
    <row r="242" spans="2:9" ht="14.25" thickTop="1" thickBot="1" x14ac:dyDescent="0.25">
      <c r="B242" s="78" t="s">
        <v>59</v>
      </c>
      <c r="C242" s="9" t="s">
        <v>95</v>
      </c>
      <c r="D242" s="10" t="s">
        <v>26</v>
      </c>
      <c r="E242" s="185" t="s">
        <v>91</v>
      </c>
      <c r="F242" s="185" t="s">
        <v>71</v>
      </c>
      <c r="G242" s="185" t="s">
        <v>91</v>
      </c>
      <c r="H242" s="228" t="str">
        <f t="shared" si="10"/>
        <v>OK</v>
      </c>
      <c r="I242" s="228" t="str">
        <f t="shared" si="11"/>
        <v>OK</v>
      </c>
    </row>
    <row r="243" spans="2:9" ht="14.25" thickTop="1" thickBot="1" x14ac:dyDescent="0.25">
      <c r="B243" s="78" t="s">
        <v>59</v>
      </c>
      <c r="C243" s="9" t="s">
        <v>27</v>
      </c>
      <c r="D243" s="10" t="s">
        <v>28</v>
      </c>
      <c r="E243" s="185" t="s">
        <v>91</v>
      </c>
      <c r="F243" s="185" t="s">
        <v>71</v>
      </c>
      <c r="G243" s="185" t="s">
        <v>91</v>
      </c>
      <c r="H243" s="228" t="str">
        <f t="shared" si="10"/>
        <v>OK</v>
      </c>
      <c r="I243" s="228" t="str">
        <f t="shared" si="11"/>
        <v>OK</v>
      </c>
    </row>
    <row r="244" spans="2:9" ht="14.25" thickTop="1" thickBot="1" x14ac:dyDescent="0.25">
      <c r="B244" s="78" t="s">
        <v>59</v>
      </c>
      <c r="C244" s="9" t="s">
        <v>87</v>
      </c>
      <c r="D244" s="10" t="s">
        <v>26</v>
      </c>
      <c r="E244" s="185" t="s">
        <v>91</v>
      </c>
      <c r="F244" s="185" t="s">
        <v>71</v>
      </c>
      <c r="G244" s="185" t="s">
        <v>91</v>
      </c>
      <c r="H244" s="228" t="str">
        <f t="shared" si="10"/>
        <v>OK</v>
      </c>
      <c r="I244" s="228" t="str">
        <f t="shared" si="11"/>
        <v>OK</v>
      </c>
    </row>
    <row r="245" spans="2:9" ht="14.25" thickTop="1" thickBot="1" x14ac:dyDescent="0.25">
      <c r="B245" s="78" t="s">
        <v>59</v>
      </c>
      <c r="C245" s="9" t="s">
        <v>96</v>
      </c>
      <c r="D245" s="10" t="s">
        <v>26</v>
      </c>
      <c r="E245" s="119">
        <f>AVERAGE(Entrada_Dados!M241:BN241)</f>
        <v>28.539411764705882</v>
      </c>
      <c r="F245" s="119">
        <v>27.173207547169813</v>
      </c>
      <c r="G245" s="119">
        <v>22.33</v>
      </c>
      <c r="H245" s="228" t="str">
        <f t="shared" si="10"/>
        <v>Err</v>
      </c>
      <c r="I245" s="228" t="str">
        <f t="shared" si="11"/>
        <v>Err</v>
      </c>
    </row>
    <row r="246" spans="2:9" ht="14.25" thickTop="1" thickBot="1" x14ac:dyDescent="0.25">
      <c r="B246" s="78" t="s">
        <v>59</v>
      </c>
      <c r="C246" s="9" t="s">
        <v>31</v>
      </c>
      <c r="D246" s="10" t="s">
        <v>26</v>
      </c>
      <c r="E246" s="119">
        <f>AVERAGE(Entrada_Dados!M242:BN242)</f>
        <v>66.226470588235301</v>
      </c>
      <c r="F246" s="119">
        <v>66.590754716981138</v>
      </c>
      <c r="G246" s="119">
        <v>56.25</v>
      </c>
      <c r="H246" s="228" t="str">
        <f t="shared" si="10"/>
        <v>Err</v>
      </c>
      <c r="I246" s="228" t="str">
        <f t="shared" si="11"/>
        <v>Err</v>
      </c>
    </row>
    <row r="247" spans="2:9" ht="14.25" thickTop="1" thickBot="1" x14ac:dyDescent="0.25">
      <c r="B247" s="78" t="s">
        <v>59</v>
      </c>
      <c r="C247" s="9" t="s">
        <v>32</v>
      </c>
      <c r="D247" s="10" t="s">
        <v>28</v>
      </c>
      <c r="E247" s="185" t="s">
        <v>91</v>
      </c>
      <c r="F247" s="185" t="s">
        <v>71</v>
      </c>
      <c r="G247" s="185" t="s">
        <v>91</v>
      </c>
      <c r="H247" s="228" t="str">
        <f t="shared" si="10"/>
        <v>OK</v>
      </c>
      <c r="I247" s="228" t="str">
        <f t="shared" si="11"/>
        <v>OK</v>
      </c>
    </row>
    <row r="248" spans="2:9" ht="14.25" thickTop="1" thickBot="1" x14ac:dyDescent="0.25">
      <c r="B248" s="78" t="s">
        <v>59</v>
      </c>
      <c r="C248" s="20" t="s">
        <v>48</v>
      </c>
      <c r="D248" s="6"/>
      <c r="E248" s="134"/>
      <c r="F248" s="134"/>
      <c r="G248" s="134"/>
      <c r="H248" s="228"/>
      <c r="I248" s="228"/>
    </row>
    <row r="249" spans="2:9" ht="14.25" thickTop="1" thickBot="1" x14ac:dyDescent="0.25">
      <c r="B249" s="78" t="s">
        <v>59</v>
      </c>
      <c r="C249" s="15" t="s">
        <v>34</v>
      </c>
      <c r="D249" s="16" t="s">
        <v>22</v>
      </c>
      <c r="E249" s="119">
        <f>AVERAGE(Entrada_Dados!M245:BN245)</f>
        <v>143.79411764705878</v>
      </c>
      <c r="F249" s="119">
        <v>137.42566037735853</v>
      </c>
      <c r="G249" s="119">
        <v>129.24</v>
      </c>
      <c r="H249" s="228" t="str">
        <f t="shared" si="10"/>
        <v>Err</v>
      </c>
      <c r="I249" s="228" t="str">
        <f t="shared" si="11"/>
        <v>Err</v>
      </c>
    </row>
    <row r="250" spans="2:9" ht="14.25" thickTop="1" thickBot="1" x14ac:dyDescent="0.25">
      <c r="B250" s="78" t="s">
        <v>59</v>
      </c>
      <c r="C250" s="15" t="s">
        <v>35</v>
      </c>
      <c r="D250" s="16" t="s">
        <v>22</v>
      </c>
      <c r="E250" s="119">
        <f>AVERAGE(Entrada_Dados!M246:BN246)</f>
        <v>133.58941176470589</v>
      </c>
      <c r="F250" s="119">
        <v>129.57245283018869</v>
      </c>
      <c r="G250" s="119">
        <v>122.81</v>
      </c>
      <c r="H250" s="228" t="str">
        <f t="shared" si="10"/>
        <v>Err</v>
      </c>
      <c r="I250" s="228" t="str">
        <f t="shared" si="11"/>
        <v>Err</v>
      </c>
    </row>
    <row r="251" spans="2:9" ht="14.25" thickTop="1" thickBot="1" x14ac:dyDescent="0.25">
      <c r="B251" s="78" t="s">
        <v>59</v>
      </c>
      <c r="C251" s="15" t="s">
        <v>36</v>
      </c>
      <c r="D251" s="16" t="s">
        <v>37</v>
      </c>
      <c r="E251" s="119">
        <f>AVERAGE(Entrada_Dados!M247:BN247)</f>
        <v>1183.5100000000002</v>
      </c>
      <c r="F251" s="119">
        <v>1093.4839622641509</v>
      </c>
      <c r="G251" s="119">
        <v>1057.1099999999999</v>
      </c>
      <c r="H251" s="228" t="str">
        <f t="shared" si="10"/>
        <v>Err</v>
      </c>
      <c r="I251" s="228" t="str">
        <f t="shared" si="11"/>
        <v>Err</v>
      </c>
    </row>
    <row r="252" spans="2:9" ht="14.25" thickTop="1" thickBot="1" x14ac:dyDescent="0.25">
      <c r="B252" s="78" t="s">
        <v>59</v>
      </c>
      <c r="C252" s="15" t="s">
        <v>77</v>
      </c>
      <c r="D252" s="16" t="s">
        <v>37</v>
      </c>
      <c r="E252" s="119">
        <f>AVERAGE(Entrada_Dados!M248:BN248)</f>
        <v>1667.2747058823529</v>
      </c>
      <c r="F252" s="119">
        <v>1429.7422641509434</v>
      </c>
      <c r="G252" s="119">
        <v>1298.58</v>
      </c>
      <c r="H252" s="228" t="str">
        <f t="shared" si="10"/>
        <v>Err</v>
      </c>
      <c r="I252" s="228" t="str">
        <f t="shared" si="11"/>
        <v>Err</v>
      </c>
    </row>
    <row r="253" spans="2:9" ht="14.25" thickTop="1" thickBot="1" x14ac:dyDescent="0.25">
      <c r="B253" s="78" t="s">
        <v>59</v>
      </c>
      <c r="C253" s="15" t="s">
        <v>38</v>
      </c>
      <c r="D253" s="16" t="s">
        <v>37</v>
      </c>
      <c r="E253" s="119">
        <f>AVERAGE(Entrada_Dados!M249:BN249)</f>
        <v>1951.1176470588234</v>
      </c>
      <c r="F253" s="119">
        <v>1889.9118867924528</v>
      </c>
      <c r="G253" s="119">
        <v>1732.37</v>
      </c>
      <c r="H253" s="228" t="str">
        <f t="shared" si="10"/>
        <v>Err</v>
      </c>
      <c r="I253" s="228" t="str">
        <f t="shared" si="11"/>
        <v>Err</v>
      </c>
    </row>
    <row r="254" spans="2:9" ht="14.25" thickTop="1" thickBot="1" x14ac:dyDescent="0.25">
      <c r="B254" s="78" t="s">
        <v>59</v>
      </c>
      <c r="C254" s="15" t="s">
        <v>78</v>
      </c>
      <c r="D254" s="16" t="s">
        <v>37</v>
      </c>
      <c r="E254" s="119">
        <f>AVERAGE(Entrada_Dados!M250:BN250)</f>
        <v>1409.8235294117646</v>
      </c>
      <c r="F254" s="119">
        <v>1445.9015686274515</v>
      </c>
      <c r="G254" s="119">
        <v>1293.27</v>
      </c>
      <c r="H254" s="228" t="str">
        <f t="shared" si="10"/>
        <v>Err</v>
      </c>
      <c r="I254" s="228" t="str">
        <f t="shared" si="11"/>
        <v>Err</v>
      </c>
    </row>
    <row r="255" spans="2:9" ht="14.25" thickTop="1" thickBot="1" x14ac:dyDescent="0.25">
      <c r="B255" s="78" t="s">
        <v>59</v>
      </c>
      <c r="C255" s="15" t="s">
        <v>88</v>
      </c>
      <c r="D255" s="16" t="s">
        <v>37</v>
      </c>
      <c r="E255" s="119">
        <f>AVERAGE(Entrada_Dados!M251:BN251)</f>
        <v>1365.824117647059</v>
      </c>
      <c r="F255" s="119">
        <v>1552.7864150943394</v>
      </c>
      <c r="G255" s="119">
        <v>1429.72</v>
      </c>
      <c r="H255" s="228" t="str">
        <f t="shared" si="10"/>
        <v>Err</v>
      </c>
      <c r="I255" s="228" t="str">
        <f t="shared" si="11"/>
        <v>Err</v>
      </c>
    </row>
    <row r="256" spans="2:9" ht="14.25" thickTop="1" thickBot="1" x14ac:dyDescent="0.25">
      <c r="B256" s="78" t="s">
        <v>59</v>
      </c>
      <c r="C256" s="15" t="s">
        <v>89</v>
      </c>
      <c r="D256" s="16" t="s">
        <v>37</v>
      </c>
      <c r="E256" s="119">
        <f>AVERAGE(Entrada_Dados!M252:BN252)</f>
        <v>1784.4500000000005</v>
      </c>
      <c r="F256" s="119">
        <v>1911.6162264150944</v>
      </c>
      <c r="G256" s="119">
        <v>1789.67</v>
      </c>
      <c r="H256" s="228" t="str">
        <f t="shared" si="10"/>
        <v>Err</v>
      </c>
      <c r="I256" s="228" t="str">
        <f t="shared" si="11"/>
        <v>Err</v>
      </c>
    </row>
    <row r="257" spans="2:9" ht="14.25" thickTop="1" thickBot="1" x14ac:dyDescent="0.25">
      <c r="B257" s="78" t="s">
        <v>59</v>
      </c>
      <c r="C257" s="15" t="s">
        <v>39</v>
      </c>
      <c r="D257" s="16" t="s">
        <v>22</v>
      </c>
      <c r="E257" s="119">
        <f>AVERAGE(Entrada_Dados!M253:BN253)</f>
        <v>90.832941176470598</v>
      </c>
      <c r="F257" s="119">
        <v>83.914905660377357</v>
      </c>
      <c r="G257" s="119">
        <v>96.42</v>
      </c>
      <c r="H257" s="228" t="str">
        <f t="shared" si="10"/>
        <v>Err</v>
      </c>
      <c r="I257" s="228" t="str">
        <f t="shared" si="11"/>
        <v>Err</v>
      </c>
    </row>
    <row r="258" spans="2:9" ht="14.25" thickTop="1" thickBot="1" x14ac:dyDescent="0.25">
      <c r="B258" s="78" t="s">
        <v>59</v>
      </c>
      <c r="C258" s="15" t="s">
        <v>40</v>
      </c>
      <c r="D258" s="16" t="s">
        <v>22</v>
      </c>
      <c r="E258" s="119">
        <f>AVERAGE(Entrada_Dados!M254:BN254)</f>
        <v>85.745882352941166</v>
      </c>
      <c r="F258" s="119">
        <v>75.656792452830175</v>
      </c>
      <c r="G258" s="119">
        <v>83.63</v>
      </c>
      <c r="H258" s="228" t="str">
        <f t="shared" si="10"/>
        <v>Err</v>
      </c>
      <c r="I258" s="228" t="str">
        <f t="shared" si="11"/>
        <v>Err</v>
      </c>
    </row>
    <row r="259" spans="2:9" ht="14.25" thickTop="1" thickBot="1" x14ac:dyDescent="0.25">
      <c r="B259" s="78" t="s">
        <v>59</v>
      </c>
      <c r="C259" s="15" t="s">
        <v>41</v>
      </c>
      <c r="D259" s="16" t="s">
        <v>42</v>
      </c>
      <c r="E259" s="119">
        <f>AVERAGE(Entrada_Dados!M255:BN255)</f>
        <v>6.4794117647058806</v>
      </c>
      <c r="F259" s="119">
        <v>6</v>
      </c>
      <c r="G259" s="119">
        <v>6</v>
      </c>
      <c r="H259" s="228" t="str">
        <f t="shared" si="10"/>
        <v>OK</v>
      </c>
      <c r="I259" s="228" t="str">
        <f t="shared" si="11"/>
        <v>Err</v>
      </c>
    </row>
    <row r="260" spans="2:9" ht="14.25" thickTop="1" thickBot="1" x14ac:dyDescent="0.25">
      <c r="B260" s="9" t="s">
        <v>112</v>
      </c>
      <c r="C260" s="20" t="s">
        <v>47</v>
      </c>
      <c r="D260" s="6"/>
      <c r="E260" s="133"/>
      <c r="F260" s="133"/>
      <c r="G260" s="133"/>
      <c r="H260" s="228"/>
      <c r="I260" s="228"/>
    </row>
    <row r="261" spans="2:9" ht="14.25" thickTop="1" thickBot="1" x14ac:dyDescent="0.25">
      <c r="B261" s="78" t="s">
        <v>112</v>
      </c>
      <c r="C261" s="9" t="s">
        <v>21</v>
      </c>
      <c r="D261" s="10" t="s">
        <v>22</v>
      </c>
      <c r="E261" s="185" t="s">
        <v>91</v>
      </c>
      <c r="F261" s="185" t="s">
        <v>71</v>
      </c>
      <c r="G261" s="185" t="s">
        <v>91</v>
      </c>
      <c r="H261" s="228" t="str">
        <f t="shared" si="10"/>
        <v>OK</v>
      </c>
      <c r="I261" s="228" t="str">
        <f t="shared" si="11"/>
        <v>OK</v>
      </c>
    </row>
    <row r="262" spans="2:9" ht="14.25" thickTop="1" thickBot="1" x14ac:dyDescent="0.25">
      <c r="B262" s="78" t="s">
        <v>112</v>
      </c>
      <c r="C262" s="9" t="s">
        <v>23</v>
      </c>
      <c r="D262" s="10" t="s">
        <v>24</v>
      </c>
      <c r="E262" s="185" t="s">
        <v>91</v>
      </c>
      <c r="F262" s="185" t="s">
        <v>71</v>
      </c>
      <c r="G262" s="185" t="s">
        <v>91</v>
      </c>
      <c r="H262" s="228" t="str">
        <f t="shared" si="10"/>
        <v>OK</v>
      </c>
      <c r="I262" s="228" t="str">
        <f t="shared" si="11"/>
        <v>OK</v>
      </c>
    </row>
    <row r="263" spans="2:9" ht="14.25" thickTop="1" thickBot="1" x14ac:dyDescent="0.25">
      <c r="B263" s="78" t="s">
        <v>112</v>
      </c>
      <c r="C263" s="9" t="s">
        <v>95</v>
      </c>
      <c r="D263" s="10" t="s">
        <v>26</v>
      </c>
      <c r="E263" s="185" t="s">
        <v>91</v>
      </c>
      <c r="F263" s="185" t="s">
        <v>71</v>
      </c>
      <c r="G263" s="185" t="s">
        <v>91</v>
      </c>
      <c r="H263" s="228" t="str">
        <f t="shared" si="10"/>
        <v>OK</v>
      </c>
      <c r="I263" s="228" t="str">
        <f t="shared" si="11"/>
        <v>OK</v>
      </c>
    </row>
    <row r="264" spans="2:9" ht="14.25" thickTop="1" thickBot="1" x14ac:dyDescent="0.25">
      <c r="B264" s="78" t="s">
        <v>112</v>
      </c>
      <c r="C264" s="9" t="s">
        <v>27</v>
      </c>
      <c r="D264" s="10" t="s">
        <v>28</v>
      </c>
      <c r="E264" s="119">
        <f>AVERAGE(Entrada_Dados!M260:BN260)</f>
        <v>3.2700000000000014</v>
      </c>
      <c r="F264" s="119">
        <v>3.408113207547173</v>
      </c>
      <c r="G264" s="119">
        <v>3.37</v>
      </c>
      <c r="H264" s="228" t="str">
        <f t="shared" si="10"/>
        <v>Err</v>
      </c>
      <c r="I264" s="228" t="str">
        <f t="shared" si="11"/>
        <v>Err</v>
      </c>
    </row>
    <row r="265" spans="2:9" ht="14.25" thickTop="1" thickBot="1" x14ac:dyDescent="0.25">
      <c r="B265" s="78" t="s">
        <v>112</v>
      </c>
      <c r="C265" s="9" t="s">
        <v>87</v>
      </c>
      <c r="D265" s="10" t="s">
        <v>26</v>
      </c>
      <c r="E265" s="119">
        <f>AVERAGE(Entrada_Dados!M261:BN261)</f>
        <v>85.071428571428569</v>
      </c>
      <c r="F265" s="119">
        <v>100.64056603773589</v>
      </c>
      <c r="G265" s="119">
        <v>157.41</v>
      </c>
      <c r="H265" s="228" t="str">
        <f t="shared" si="10"/>
        <v>Err</v>
      </c>
      <c r="I265" s="228" t="str">
        <f t="shared" si="11"/>
        <v>Err</v>
      </c>
    </row>
    <row r="266" spans="2:9" ht="14.25" thickTop="1" thickBot="1" x14ac:dyDescent="0.25">
      <c r="B266" s="78" t="s">
        <v>112</v>
      </c>
      <c r="C266" s="9" t="s">
        <v>96</v>
      </c>
      <c r="D266" s="10" t="s">
        <v>26</v>
      </c>
      <c r="E266" s="119">
        <f>AVERAGE(Entrada_Dados!M262:BN262)</f>
        <v>29.29470588235294</v>
      </c>
      <c r="F266" s="119">
        <v>28.193584905660376</v>
      </c>
      <c r="G266" s="119">
        <v>22.47</v>
      </c>
      <c r="H266" s="228" t="str">
        <f t="shared" ref="H266:H329" si="12">IF(G266=F266,"OK","Err")</f>
        <v>Err</v>
      </c>
      <c r="I266" s="228" t="str">
        <f t="shared" ref="I266:I329" si="13">IF(F266=E266,"OK","Err")</f>
        <v>Err</v>
      </c>
    </row>
    <row r="267" spans="2:9" ht="14.25" thickTop="1" thickBot="1" x14ac:dyDescent="0.25">
      <c r="B267" s="78" t="s">
        <v>112</v>
      </c>
      <c r="C267" s="9" t="s">
        <v>31</v>
      </c>
      <c r="D267" s="10" t="s">
        <v>26</v>
      </c>
      <c r="E267" s="119">
        <f>AVERAGE(Entrada_Dados!M263:BN263)</f>
        <v>69.17647058823529</v>
      </c>
      <c r="F267" s="119">
        <v>69.746981132075476</v>
      </c>
      <c r="G267" s="119">
        <v>56.67</v>
      </c>
      <c r="H267" s="228" t="str">
        <f t="shared" si="12"/>
        <v>Err</v>
      </c>
      <c r="I267" s="228" t="str">
        <f t="shared" si="13"/>
        <v>Err</v>
      </c>
    </row>
    <row r="268" spans="2:9" ht="14.25" thickTop="1" thickBot="1" x14ac:dyDescent="0.25">
      <c r="B268" s="78" t="s">
        <v>112</v>
      </c>
      <c r="C268" s="9" t="s">
        <v>32</v>
      </c>
      <c r="D268" s="10" t="s">
        <v>28</v>
      </c>
      <c r="E268" s="119">
        <f>AVERAGE(Entrada_Dados!M264:BN264)</f>
        <v>4.2000000000000011</v>
      </c>
      <c r="F268" s="119">
        <v>4.2467924528301841</v>
      </c>
      <c r="G268" s="119">
        <v>4.0599999999999996</v>
      </c>
      <c r="H268" s="228" t="str">
        <f t="shared" si="12"/>
        <v>Err</v>
      </c>
      <c r="I268" s="228" t="str">
        <f t="shared" si="13"/>
        <v>Err</v>
      </c>
    </row>
    <row r="269" spans="2:9" ht="14.25" thickTop="1" thickBot="1" x14ac:dyDescent="0.25">
      <c r="B269" s="78" t="s">
        <v>112</v>
      </c>
      <c r="C269" s="20" t="s">
        <v>48</v>
      </c>
      <c r="D269" s="6"/>
      <c r="E269" s="134"/>
      <c r="F269" s="134"/>
      <c r="G269" s="134"/>
      <c r="H269" s="228"/>
      <c r="I269" s="228"/>
    </row>
    <row r="270" spans="2:9" ht="14.25" thickTop="1" thickBot="1" x14ac:dyDescent="0.25">
      <c r="B270" s="78" t="s">
        <v>112</v>
      </c>
      <c r="C270" s="15" t="s">
        <v>34</v>
      </c>
      <c r="D270" s="16" t="s">
        <v>22</v>
      </c>
      <c r="E270" s="119">
        <f>AVERAGE(Entrada_Dados!M266:BN266)</f>
        <v>140.05882352941177</v>
      </c>
      <c r="F270" s="119">
        <v>133.46547169811322</v>
      </c>
      <c r="G270" s="119">
        <v>128.65</v>
      </c>
      <c r="H270" s="228" t="str">
        <f t="shared" si="12"/>
        <v>Err</v>
      </c>
      <c r="I270" s="228" t="str">
        <f t="shared" si="13"/>
        <v>Err</v>
      </c>
    </row>
    <row r="271" spans="2:9" ht="14.25" thickTop="1" thickBot="1" x14ac:dyDescent="0.25">
      <c r="B271" s="78" t="s">
        <v>112</v>
      </c>
      <c r="C271" s="15" t="s">
        <v>35</v>
      </c>
      <c r="D271" s="16" t="s">
        <v>22</v>
      </c>
      <c r="E271" s="119">
        <f>AVERAGE(Entrada_Dados!M267:BN267)</f>
        <v>124.80999999999997</v>
      </c>
      <c r="F271" s="119">
        <v>122.06452830188691</v>
      </c>
      <c r="G271" s="119">
        <v>119.96</v>
      </c>
      <c r="H271" s="228" t="str">
        <f t="shared" si="12"/>
        <v>Err</v>
      </c>
      <c r="I271" s="228" t="str">
        <f t="shared" si="13"/>
        <v>Err</v>
      </c>
    </row>
    <row r="272" spans="2:9" ht="14.25" thickTop="1" thickBot="1" x14ac:dyDescent="0.25">
      <c r="B272" s="78" t="s">
        <v>112</v>
      </c>
      <c r="C272" s="15" t="s">
        <v>36</v>
      </c>
      <c r="D272" s="16" t="s">
        <v>37</v>
      </c>
      <c r="E272" s="119">
        <f>AVERAGE(Entrada_Dados!M268:BN268)</f>
        <v>1097.4799999999998</v>
      </c>
      <c r="F272" s="119">
        <v>1075.3894339622648</v>
      </c>
      <c r="G272" s="119">
        <v>1098.46</v>
      </c>
      <c r="H272" s="228" t="str">
        <f t="shared" si="12"/>
        <v>Err</v>
      </c>
      <c r="I272" s="228" t="str">
        <f t="shared" si="13"/>
        <v>Err</v>
      </c>
    </row>
    <row r="273" spans="2:9" ht="14.25" thickTop="1" thickBot="1" x14ac:dyDescent="0.25">
      <c r="B273" s="78" t="s">
        <v>112</v>
      </c>
      <c r="C273" s="15" t="s">
        <v>77</v>
      </c>
      <c r="D273" s="16" t="s">
        <v>37</v>
      </c>
      <c r="E273" s="119">
        <f>AVERAGE(Entrada_Dados!M269:BN269)</f>
        <v>1364.4500000000003</v>
      </c>
      <c r="F273" s="119">
        <v>1287.8022641509428</v>
      </c>
      <c r="G273" s="119">
        <v>1332.23</v>
      </c>
      <c r="H273" s="228" t="str">
        <f t="shared" si="12"/>
        <v>Err</v>
      </c>
      <c r="I273" s="228" t="str">
        <f t="shared" si="13"/>
        <v>Err</v>
      </c>
    </row>
    <row r="274" spans="2:9" ht="14.25" thickTop="1" thickBot="1" x14ac:dyDescent="0.25">
      <c r="B274" s="78" t="s">
        <v>112</v>
      </c>
      <c r="C274" s="15" t="s">
        <v>38</v>
      </c>
      <c r="D274" s="16" t="s">
        <v>37</v>
      </c>
      <c r="E274" s="119">
        <f>AVERAGE(Entrada_Dados!M270:BN270)</f>
        <v>1829.91</v>
      </c>
      <c r="F274" s="119">
        <v>1819.1537735849056</v>
      </c>
      <c r="G274" s="119">
        <v>1747.95</v>
      </c>
      <c r="H274" s="228" t="str">
        <f t="shared" si="12"/>
        <v>Err</v>
      </c>
      <c r="I274" s="228" t="str">
        <f t="shared" si="13"/>
        <v>Err</v>
      </c>
    </row>
    <row r="275" spans="2:9" ht="14.25" thickTop="1" thickBot="1" x14ac:dyDescent="0.25">
      <c r="B275" s="78" t="s">
        <v>112</v>
      </c>
      <c r="C275" s="15" t="s">
        <v>78</v>
      </c>
      <c r="D275" s="16" t="s">
        <v>37</v>
      </c>
      <c r="E275" s="119">
        <f>AVERAGE(Entrada_Dados!M271:BN271)</f>
        <v>1562.4399999999998</v>
      </c>
      <c r="F275" s="119">
        <v>1416.5800000000004</v>
      </c>
      <c r="G275" s="119">
        <v>1392.13</v>
      </c>
      <c r="H275" s="228" t="str">
        <f t="shared" si="12"/>
        <v>Err</v>
      </c>
      <c r="I275" s="228" t="str">
        <f t="shared" si="13"/>
        <v>Err</v>
      </c>
    </row>
    <row r="276" spans="2:9" ht="14.25" thickTop="1" thickBot="1" x14ac:dyDescent="0.25">
      <c r="B276" s="78" t="s">
        <v>112</v>
      </c>
      <c r="C276" s="15" t="s">
        <v>88</v>
      </c>
      <c r="D276" s="16" t="s">
        <v>37</v>
      </c>
      <c r="E276" s="119">
        <f>AVERAGE(Entrada_Dados!M272:BN272)</f>
        <v>1270</v>
      </c>
      <c r="F276" s="119">
        <v>1257.6696226415092</v>
      </c>
      <c r="G276" s="119">
        <v>1333.72</v>
      </c>
      <c r="H276" s="228" t="str">
        <f t="shared" si="12"/>
        <v>Err</v>
      </c>
      <c r="I276" s="228" t="str">
        <f t="shared" si="13"/>
        <v>Err</v>
      </c>
    </row>
    <row r="277" spans="2:9" ht="14.25" thickTop="1" thickBot="1" x14ac:dyDescent="0.25">
      <c r="B277" s="78" t="s">
        <v>112</v>
      </c>
      <c r="C277" s="15" t="s">
        <v>89</v>
      </c>
      <c r="D277" s="16" t="s">
        <v>37</v>
      </c>
      <c r="E277" s="119">
        <f>AVERAGE(Entrada_Dados!M273:BN273)</f>
        <v>1822.1199999999992</v>
      </c>
      <c r="F277" s="119">
        <v>1805.1258490566024</v>
      </c>
      <c r="G277" s="119">
        <v>1918.22</v>
      </c>
      <c r="H277" s="228" t="str">
        <f t="shared" si="12"/>
        <v>Err</v>
      </c>
      <c r="I277" s="228" t="str">
        <f t="shared" si="13"/>
        <v>Err</v>
      </c>
    </row>
    <row r="278" spans="2:9" ht="14.25" thickTop="1" thickBot="1" x14ac:dyDescent="0.25">
      <c r="B278" s="78" t="s">
        <v>112</v>
      </c>
      <c r="C278" s="15" t="s">
        <v>39</v>
      </c>
      <c r="D278" s="16" t="s">
        <v>22</v>
      </c>
      <c r="E278" s="119">
        <f>AVERAGE(Entrada_Dados!M274:BN274)</f>
        <v>55.389999999999993</v>
      </c>
      <c r="F278" s="119">
        <v>58.755849056603743</v>
      </c>
      <c r="G278" s="119">
        <v>65.040000000000006</v>
      </c>
      <c r="H278" s="228" t="str">
        <f t="shared" si="12"/>
        <v>Err</v>
      </c>
      <c r="I278" s="228" t="str">
        <f t="shared" si="13"/>
        <v>Err</v>
      </c>
    </row>
    <row r="279" spans="2:9" ht="14.25" thickTop="1" thickBot="1" x14ac:dyDescent="0.25">
      <c r="B279" s="78" t="s">
        <v>112</v>
      </c>
      <c r="C279" s="15" t="s">
        <v>40</v>
      </c>
      <c r="D279" s="16" t="s">
        <v>22</v>
      </c>
      <c r="E279" s="119">
        <f>AVERAGE(Entrada_Dados!M275:BN275)</f>
        <v>57.860000000000007</v>
      </c>
      <c r="F279" s="119">
        <v>55.132075471698137</v>
      </c>
      <c r="G279" s="119">
        <v>57.51</v>
      </c>
      <c r="H279" s="228" t="str">
        <f t="shared" si="12"/>
        <v>Err</v>
      </c>
      <c r="I279" s="228" t="str">
        <f t="shared" si="13"/>
        <v>Err</v>
      </c>
    </row>
    <row r="280" spans="2:9" ht="14.25" thickTop="1" thickBot="1" x14ac:dyDescent="0.25">
      <c r="B280" s="78" t="s">
        <v>112</v>
      </c>
      <c r="C280" s="15" t="s">
        <v>41</v>
      </c>
      <c r="D280" s="16" t="s">
        <v>42</v>
      </c>
      <c r="E280" s="119">
        <f>AVERAGE(Entrada_Dados!M276:BN276)</f>
        <v>8.4500000000000011</v>
      </c>
      <c r="F280" s="119">
        <v>8.5107547169811291</v>
      </c>
      <c r="G280" s="119">
        <v>6.57</v>
      </c>
      <c r="H280" s="228" t="str">
        <f t="shared" si="12"/>
        <v>Err</v>
      </c>
      <c r="I280" s="228" t="str">
        <f t="shared" si="13"/>
        <v>Err</v>
      </c>
    </row>
    <row r="281" spans="2:9" ht="14.25" thickTop="1" thickBot="1" x14ac:dyDescent="0.25">
      <c r="B281" s="9" t="s">
        <v>60</v>
      </c>
      <c r="C281" s="20" t="s">
        <v>47</v>
      </c>
      <c r="D281" s="6"/>
      <c r="E281" s="133"/>
      <c r="F281" s="133"/>
      <c r="G281" s="133"/>
      <c r="H281" s="228"/>
      <c r="I281" s="228"/>
    </row>
    <row r="282" spans="2:9" ht="14.25" thickTop="1" thickBot="1" x14ac:dyDescent="0.25">
      <c r="B282" s="78" t="s">
        <v>60</v>
      </c>
      <c r="C282" s="9" t="s">
        <v>21</v>
      </c>
      <c r="D282" s="10" t="s">
        <v>22</v>
      </c>
      <c r="E282" s="185" t="s">
        <v>91</v>
      </c>
      <c r="F282" s="185" t="s">
        <v>71</v>
      </c>
      <c r="G282" s="185" t="s">
        <v>91</v>
      </c>
      <c r="H282" s="228" t="str">
        <f t="shared" si="12"/>
        <v>OK</v>
      </c>
      <c r="I282" s="228" t="str">
        <f t="shared" si="13"/>
        <v>OK</v>
      </c>
    </row>
    <row r="283" spans="2:9" ht="14.25" thickTop="1" thickBot="1" x14ac:dyDescent="0.25">
      <c r="B283" s="78" t="s">
        <v>60</v>
      </c>
      <c r="C283" s="9" t="s">
        <v>23</v>
      </c>
      <c r="D283" s="10" t="s">
        <v>24</v>
      </c>
      <c r="E283" s="185" t="s">
        <v>91</v>
      </c>
      <c r="F283" s="185" t="s">
        <v>71</v>
      </c>
      <c r="G283" s="185" t="s">
        <v>91</v>
      </c>
      <c r="H283" s="228" t="str">
        <f t="shared" si="12"/>
        <v>OK</v>
      </c>
      <c r="I283" s="228" t="str">
        <f t="shared" si="13"/>
        <v>OK</v>
      </c>
    </row>
    <row r="284" spans="2:9" ht="14.25" thickTop="1" thickBot="1" x14ac:dyDescent="0.25">
      <c r="B284" s="78" t="s">
        <v>60</v>
      </c>
      <c r="C284" s="9" t="s">
        <v>95</v>
      </c>
      <c r="D284" s="10" t="s">
        <v>26</v>
      </c>
      <c r="E284" s="185" t="s">
        <v>91</v>
      </c>
      <c r="F284" s="185" t="s">
        <v>71</v>
      </c>
      <c r="G284" s="185" t="s">
        <v>91</v>
      </c>
      <c r="H284" s="228" t="str">
        <f t="shared" si="12"/>
        <v>OK</v>
      </c>
      <c r="I284" s="228" t="str">
        <f t="shared" si="13"/>
        <v>OK</v>
      </c>
    </row>
    <row r="285" spans="2:9" ht="14.25" thickTop="1" thickBot="1" x14ac:dyDescent="0.25">
      <c r="B285" s="78" t="s">
        <v>60</v>
      </c>
      <c r="C285" s="9" t="s">
        <v>27</v>
      </c>
      <c r="D285" s="10" t="s">
        <v>28</v>
      </c>
      <c r="E285" s="185" t="s">
        <v>91</v>
      </c>
      <c r="F285" s="185" t="s">
        <v>71</v>
      </c>
      <c r="G285" s="185" t="s">
        <v>91</v>
      </c>
      <c r="H285" s="228" t="str">
        <f t="shared" si="12"/>
        <v>OK</v>
      </c>
      <c r="I285" s="228" t="str">
        <f t="shared" si="13"/>
        <v>OK</v>
      </c>
    </row>
    <row r="286" spans="2:9" ht="14.25" thickTop="1" thickBot="1" x14ac:dyDescent="0.25">
      <c r="B286" s="78" t="s">
        <v>60</v>
      </c>
      <c r="C286" s="9" t="s">
        <v>87</v>
      </c>
      <c r="D286" s="10" t="s">
        <v>26</v>
      </c>
      <c r="E286" s="119">
        <f>AVERAGE(Entrada_Dados!M282:BN282)</f>
        <v>250.78470588235294</v>
      </c>
      <c r="F286" s="119">
        <v>96.257924528301885</v>
      </c>
      <c r="G286" s="119">
        <v>131.35</v>
      </c>
      <c r="H286" s="228" t="str">
        <f t="shared" si="12"/>
        <v>Err</v>
      </c>
      <c r="I286" s="228" t="str">
        <f t="shared" si="13"/>
        <v>Err</v>
      </c>
    </row>
    <row r="287" spans="2:9" ht="14.25" thickTop="1" thickBot="1" x14ac:dyDescent="0.25">
      <c r="B287" s="78" t="s">
        <v>60</v>
      </c>
      <c r="C287" s="9" t="s">
        <v>96</v>
      </c>
      <c r="D287" s="10" t="s">
        <v>26</v>
      </c>
      <c r="E287" s="119">
        <f>AVERAGE(Entrada_Dados!M283:BN283)</f>
        <v>26.608823529411769</v>
      </c>
      <c r="F287" s="119">
        <v>26.824285714285722</v>
      </c>
      <c r="G287" s="119">
        <v>21.95</v>
      </c>
      <c r="H287" s="228" t="str">
        <f t="shared" si="12"/>
        <v>Err</v>
      </c>
      <c r="I287" s="228" t="str">
        <f t="shared" si="13"/>
        <v>Err</v>
      </c>
    </row>
    <row r="288" spans="2:9" ht="14.25" thickTop="1" thickBot="1" x14ac:dyDescent="0.25">
      <c r="B288" s="78" t="s">
        <v>60</v>
      </c>
      <c r="C288" s="9" t="s">
        <v>31</v>
      </c>
      <c r="D288" s="10" t="s">
        <v>26</v>
      </c>
      <c r="E288" s="119">
        <f>AVERAGE(Entrada_Dados!M284:BN284)</f>
        <v>66.906470588235294</v>
      </c>
      <c r="F288" s="119">
        <v>70.205510204081634</v>
      </c>
      <c r="G288" s="119">
        <v>58.86</v>
      </c>
      <c r="H288" s="228" t="str">
        <f t="shared" si="12"/>
        <v>Err</v>
      </c>
      <c r="I288" s="228" t="str">
        <f t="shared" si="13"/>
        <v>Err</v>
      </c>
    </row>
    <row r="289" spans="2:9" ht="14.25" thickTop="1" thickBot="1" x14ac:dyDescent="0.25">
      <c r="B289" s="78" t="s">
        <v>60</v>
      </c>
      <c r="C289" s="9" t="s">
        <v>32</v>
      </c>
      <c r="D289" s="10" t="s">
        <v>28</v>
      </c>
      <c r="E289" s="185" t="s">
        <v>91</v>
      </c>
      <c r="F289" s="185" t="s">
        <v>71</v>
      </c>
      <c r="G289" s="185" t="s">
        <v>91</v>
      </c>
      <c r="H289" s="228" t="str">
        <f t="shared" si="12"/>
        <v>OK</v>
      </c>
      <c r="I289" s="228" t="str">
        <f t="shared" si="13"/>
        <v>OK</v>
      </c>
    </row>
    <row r="290" spans="2:9" ht="14.25" thickTop="1" thickBot="1" x14ac:dyDescent="0.25">
      <c r="B290" s="78" t="s">
        <v>60</v>
      </c>
      <c r="C290" s="20" t="s">
        <v>48</v>
      </c>
      <c r="D290" s="6"/>
      <c r="E290" s="134"/>
      <c r="F290" s="134"/>
      <c r="G290" s="134"/>
      <c r="H290" s="228"/>
      <c r="I290" s="228"/>
    </row>
    <row r="291" spans="2:9" ht="14.25" thickTop="1" thickBot="1" x14ac:dyDescent="0.25">
      <c r="B291" s="78" t="s">
        <v>60</v>
      </c>
      <c r="C291" s="15" t="s">
        <v>34</v>
      </c>
      <c r="D291" s="16" t="s">
        <v>22</v>
      </c>
      <c r="E291" s="119">
        <f>AVERAGE(Entrada_Dados!M287:BN287)</f>
        <v>143.333125</v>
      </c>
      <c r="F291" s="119">
        <v>136.89096153846154</v>
      </c>
      <c r="G291" s="119">
        <v>131.13</v>
      </c>
      <c r="H291" s="228" t="str">
        <f t="shared" si="12"/>
        <v>Err</v>
      </c>
      <c r="I291" s="228" t="str">
        <f t="shared" si="13"/>
        <v>Err</v>
      </c>
    </row>
    <row r="292" spans="2:9" ht="14.25" thickTop="1" thickBot="1" x14ac:dyDescent="0.25">
      <c r="B292" s="78" t="s">
        <v>60</v>
      </c>
      <c r="C292" s="15" t="s">
        <v>35</v>
      </c>
      <c r="D292" s="16" t="s">
        <v>22</v>
      </c>
      <c r="E292" s="119">
        <f>AVERAGE(Entrada_Dados!M288:BN288)</f>
        <v>137.0625</v>
      </c>
      <c r="F292" s="119">
        <v>130.25634615384615</v>
      </c>
      <c r="G292" s="119">
        <v>122.9</v>
      </c>
      <c r="H292" s="228" t="str">
        <f t="shared" si="12"/>
        <v>Err</v>
      </c>
      <c r="I292" s="228" t="str">
        <f t="shared" si="13"/>
        <v>Err</v>
      </c>
    </row>
    <row r="293" spans="2:9" ht="14.25" thickTop="1" thickBot="1" x14ac:dyDescent="0.25">
      <c r="B293" s="78" t="s">
        <v>60</v>
      </c>
      <c r="C293" s="15" t="s">
        <v>36</v>
      </c>
      <c r="D293" s="16" t="s">
        <v>37</v>
      </c>
      <c r="E293" s="119">
        <f>AVERAGE(Entrada_Dados!M289:BN289)</f>
        <v>1141.1764705882354</v>
      </c>
      <c r="F293" s="119">
        <v>1004.0507547169809</v>
      </c>
      <c r="G293" s="119">
        <v>960.9</v>
      </c>
      <c r="H293" s="228" t="str">
        <f t="shared" si="12"/>
        <v>Err</v>
      </c>
      <c r="I293" s="228" t="str">
        <f t="shared" si="13"/>
        <v>Err</v>
      </c>
    </row>
    <row r="294" spans="2:9" ht="14.25" thickTop="1" thickBot="1" x14ac:dyDescent="0.25">
      <c r="B294" s="78" t="s">
        <v>60</v>
      </c>
      <c r="C294" s="15" t="s">
        <v>77</v>
      </c>
      <c r="D294" s="16" t="s">
        <v>37</v>
      </c>
      <c r="E294" s="119">
        <f>AVERAGE(Entrada_Dados!M290:BN290)</f>
        <v>1426.1858823529412</v>
      </c>
      <c r="F294" s="119">
        <v>1319.6098113207549</v>
      </c>
      <c r="G294" s="119">
        <v>1355.45</v>
      </c>
      <c r="H294" s="228" t="str">
        <f t="shared" si="12"/>
        <v>Err</v>
      </c>
      <c r="I294" s="228" t="str">
        <f t="shared" si="13"/>
        <v>Err</v>
      </c>
    </row>
    <row r="295" spans="2:9" ht="14.25" thickTop="1" thickBot="1" x14ac:dyDescent="0.25">
      <c r="B295" s="78" t="s">
        <v>60</v>
      </c>
      <c r="C295" s="15" t="s">
        <v>38</v>
      </c>
      <c r="D295" s="16" t="s">
        <v>37</v>
      </c>
      <c r="E295" s="119">
        <f>AVERAGE(Entrada_Dados!M291:BN291)</f>
        <v>1954.58705882353</v>
      </c>
      <c r="F295" s="119">
        <v>1775.4475471698108</v>
      </c>
      <c r="G295" s="119">
        <v>1674.8</v>
      </c>
      <c r="H295" s="228" t="str">
        <f t="shared" si="12"/>
        <v>Err</v>
      </c>
      <c r="I295" s="228" t="str">
        <f t="shared" si="13"/>
        <v>Err</v>
      </c>
    </row>
    <row r="296" spans="2:9" ht="14.25" thickTop="1" thickBot="1" x14ac:dyDescent="0.25">
      <c r="B296" s="78" t="s">
        <v>60</v>
      </c>
      <c r="C296" s="15" t="s">
        <v>78</v>
      </c>
      <c r="D296" s="16" t="s">
        <v>37</v>
      </c>
      <c r="E296" s="119">
        <f>AVERAGE(Entrada_Dados!M292:BN292)</f>
        <v>1313.7241176470591</v>
      </c>
      <c r="F296" s="119">
        <v>1199.9743396226415</v>
      </c>
      <c r="G296" s="119">
        <v>1125.32</v>
      </c>
      <c r="H296" s="228" t="str">
        <f t="shared" si="12"/>
        <v>Err</v>
      </c>
      <c r="I296" s="228" t="str">
        <f t="shared" si="13"/>
        <v>Err</v>
      </c>
    </row>
    <row r="297" spans="2:9" ht="14.25" thickTop="1" thickBot="1" x14ac:dyDescent="0.25">
      <c r="B297" s="78" t="s">
        <v>60</v>
      </c>
      <c r="C297" s="15" t="s">
        <v>88</v>
      </c>
      <c r="D297" s="16" t="s">
        <v>37</v>
      </c>
      <c r="E297" s="119">
        <f>AVERAGE(Entrada_Dados!M293:BN293)</f>
        <v>1536.272941176471</v>
      </c>
      <c r="F297" s="119">
        <v>1355.357924528302</v>
      </c>
      <c r="G297" s="119">
        <v>1333.65</v>
      </c>
      <c r="H297" s="228" t="str">
        <f t="shared" si="12"/>
        <v>Err</v>
      </c>
      <c r="I297" s="228" t="str">
        <f t="shared" si="13"/>
        <v>Err</v>
      </c>
    </row>
    <row r="298" spans="2:9" ht="14.25" thickTop="1" thickBot="1" x14ac:dyDescent="0.25">
      <c r="B298" s="78" t="s">
        <v>60</v>
      </c>
      <c r="C298" s="15" t="s">
        <v>89</v>
      </c>
      <c r="D298" s="16" t="s">
        <v>37</v>
      </c>
      <c r="E298" s="119">
        <f>AVERAGE(Entrada_Dados!M294:BN294)</f>
        <v>1917.6470588235295</v>
      </c>
      <c r="F298" s="119">
        <v>1877.3584905660377</v>
      </c>
      <c r="G298" s="119">
        <v>1638.46</v>
      </c>
      <c r="H298" s="228" t="str">
        <f t="shared" si="12"/>
        <v>Err</v>
      </c>
      <c r="I298" s="228" t="str">
        <f t="shared" si="13"/>
        <v>Err</v>
      </c>
    </row>
    <row r="299" spans="2:9" ht="14.25" thickTop="1" thickBot="1" x14ac:dyDescent="0.25">
      <c r="B299" s="78" t="s">
        <v>60</v>
      </c>
      <c r="C299" s="15" t="s">
        <v>39</v>
      </c>
      <c r="D299" s="16" t="s">
        <v>22</v>
      </c>
      <c r="E299" s="119">
        <f>AVERAGE(Entrada_Dados!M295:BN295)</f>
        <v>72</v>
      </c>
      <c r="F299" s="119">
        <v>70.386792452830193</v>
      </c>
      <c r="G299" s="119">
        <v>68.63</v>
      </c>
      <c r="H299" s="228" t="str">
        <f t="shared" si="12"/>
        <v>Err</v>
      </c>
      <c r="I299" s="228" t="str">
        <f t="shared" si="13"/>
        <v>Err</v>
      </c>
    </row>
    <row r="300" spans="2:9" ht="14.25" thickTop="1" thickBot="1" x14ac:dyDescent="0.25">
      <c r="B300" s="78" t="s">
        <v>60</v>
      </c>
      <c r="C300" s="15" t="s">
        <v>40</v>
      </c>
      <c r="D300" s="16" t="s">
        <v>22</v>
      </c>
      <c r="E300" s="119">
        <f>AVERAGE(Entrada_Dados!M296:BN296)</f>
        <v>72</v>
      </c>
      <c r="F300" s="119">
        <v>71.886792452830193</v>
      </c>
      <c r="G300" s="119">
        <v>69.67</v>
      </c>
      <c r="H300" s="228" t="str">
        <f t="shared" si="12"/>
        <v>Err</v>
      </c>
      <c r="I300" s="228" t="str">
        <f t="shared" si="13"/>
        <v>Err</v>
      </c>
    </row>
    <row r="301" spans="2:9" ht="14.25" thickTop="1" thickBot="1" x14ac:dyDescent="0.25">
      <c r="B301" s="78" t="s">
        <v>60</v>
      </c>
      <c r="C301" s="15" t="s">
        <v>41</v>
      </c>
      <c r="D301" s="16" t="s">
        <v>42</v>
      </c>
      <c r="E301" s="119" t="e">
        <f>AVERAGE(Entrada_Dados!M297:BN297)</f>
        <v>#DIV/0!</v>
      </c>
      <c r="F301" s="119">
        <v>10</v>
      </c>
      <c r="G301" s="119">
        <v>5.97</v>
      </c>
      <c r="H301" s="228" t="str">
        <f t="shared" si="12"/>
        <v>Err</v>
      </c>
      <c r="I301" s="228" t="e">
        <f t="shared" si="13"/>
        <v>#DIV/0!</v>
      </c>
    </row>
    <row r="302" spans="2:9" ht="14.25" thickTop="1" thickBot="1" x14ac:dyDescent="0.25">
      <c r="B302" s="9" t="s">
        <v>61</v>
      </c>
      <c r="C302" s="20" t="s">
        <v>47</v>
      </c>
      <c r="D302" s="6"/>
      <c r="E302" s="133"/>
      <c r="F302" s="133"/>
      <c r="G302" s="133"/>
      <c r="H302" s="228"/>
      <c r="I302" s="228"/>
    </row>
    <row r="303" spans="2:9" ht="14.25" thickTop="1" thickBot="1" x14ac:dyDescent="0.25">
      <c r="B303" s="78" t="s">
        <v>61</v>
      </c>
      <c r="C303" s="9" t="s">
        <v>21</v>
      </c>
      <c r="D303" s="10" t="s">
        <v>22</v>
      </c>
      <c r="E303" s="185" t="s">
        <v>91</v>
      </c>
      <c r="F303" s="185" t="s">
        <v>71</v>
      </c>
      <c r="G303" s="185" t="s">
        <v>91</v>
      </c>
      <c r="H303" s="228" t="str">
        <f t="shared" si="12"/>
        <v>OK</v>
      </c>
      <c r="I303" s="228" t="str">
        <f t="shared" si="13"/>
        <v>OK</v>
      </c>
    </row>
    <row r="304" spans="2:9" ht="14.25" thickTop="1" thickBot="1" x14ac:dyDescent="0.25">
      <c r="B304" s="78" t="s">
        <v>61</v>
      </c>
      <c r="C304" s="9" t="s">
        <v>23</v>
      </c>
      <c r="D304" s="10" t="s">
        <v>24</v>
      </c>
      <c r="E304" s="185" t="s">
        <v>91</v>
      </c>
      <c r="F304" s="185" t="s">
        <v>71</v>
      </c>
      <c r="G304" s="185" t="s">
        <v>91</v>
      </c>
      <c r="H304" s="228" t="str">
        <f t="shared" si="12"/>
        <v>OK</v>
      </c>
      <c r="I304" s="228" t="str">
        <f t="shared" si="13"/>
        <v>OK</v>
      </c>
    </row>
    <row r="305" spans="2:9" ht="14.25" thickTop="1" thickBot="1" x14ac:dyDescent="0.25">
      <c r="B305" s="78" t="s">
        <v>61</v>
      </c>
      <c r="C305" s="9" t="s">
        <v>95</v>
      </c>
      <c r="D305" s="10" t="s">
        <v>26</v>
      </c>
      <c r="E305" s="185" t="s">
        <v>91</v>
      </c>
      <c r="F305" s="185" t="s">
        <v>71</v>
      </c>
      <c r="G305" s="185" t="s">
        <v>91</v>
      </c>
      <c r="H305" s="228" t="str">
        <f t="shared" si="12"/>
        <v>OK</v>
      </c>
      <c r="I305" s="228" t="str">
        <f t="shared" si="13"/>
        <v>OK</v>
      </c>
    </row>
    <row r="306" spans="2:9" ht="14.25" thickTop="1" thickBot="1" x14ac:dyDescent="0.25">
      <c r="B306" s="78" t="s">
        <v>61</v>
      </c>
      <c r="C306" s="9" t="s">
        <v>27</v>
      </c>
      <c r="D306" s="10" t="s">
        <v>28</v>
      </c>
      <c r="E306" s="185" t="s">
        <v>91</v>
      </c>
      <c r="F306" s="185" t="s">
        <v>71</v>
      </c>
      <c r="G306" s="185" t="s">
        <v>91</v>
      </c>
      <c r="H306" s="228" t="str">
        <f t="shared" si="12"/>
        <v>OK</v>
      </c>
      <c r="I306" s="228" t="str">
        <f t="shared" si="13"/>
        <v>OK</v>
      </c>
    </row>
    <row r="307" spans="2:9" ht="14.25" thickTop="1" thickBot="1" x14ac:dyDescent="0.25">
      <c r="B307" s="78" t="s">
        <v>61</v>
      </c>
      <c r="C307" s="9" t="s">
        <v>87</v>
      </c>
      <c r="D307" s="10" t="s">
        <v>26</v>
      </c>
      <c r="E307" s="185" t="s">
        <v>91</v>
      </c>
      <c r="F307" s="185" t="s">
        <v>71</v>
      </c>
      <c r="G307" s="185" t="s">
        <v>91</v>
      </c>
      <c r="H307" s="228" t="str">
        <f t="shared" si="12"/>
        <v>OK</v>
      </c>
      <c r="I307" s="228" t="str">
        <f t="shared" si="13"/>
        <v>OK</v>
      </c>
    </row>
    <row r="308" spans="2:9" ht="14.25" thickTop="1" thickBot="1" x14ac:dyDescent="0.25">
      <c r="B308" s="78" t="s">
        <v>61</v>
      </c>
      <c r="C308" s="9" t="s">
        <v>96</v>
      </c>
      <c r="D308" s="10" t="s">
        <v>26</v>
      </c>
      <c r="E308" s="185" t="s">
        <v>91</v>
      </c>
      <c r="F308" s="185" t="s">
        <v>71</v>
      </c>
      <c r="G308" s="185" t="s">
        <v>91</v>
      </c>
      <c r="H308" s="228" t="str">
        <f t="shared" si="12"/>
        <v>OK</v>
      </c>
      <c r="I308" s="228" t="str">
        <f t="shared" si="13"/>
        <v>OK</v>
      </c>
    </row>
    <row r="309" spans="2:9" ht="14.25" thickTop="1" thickBot="1" x14ac:dyDescent="0.25">
      <c r="B309" s="78" t="s">
        <v>61</v>
      </c>
      <c r="C309" s="9" t="s">
        <v>31</v>
      </c>
      <c r="D309" s="10" t="s">
        <v>26</v>
      </c>
      <c r="E309" s="185" t="s">
        <v>91</v>
      </c>
      <c r="F309" s="185" t="s">
        <v>71</v>
      </c>
      <c r="G309" s="185" t="s">
        <v>91</v>
      </c>
      <c r="H309" s="228" t="str">
        <f t="shared" si="12"/>
        <v>OK</v>
      </c>
      <c r="I309" s="228" t="str">
        <f t="shared" si="13"/>
        <v>OK</v>
      </c>
    </row>
    <row r="310" spans="2:9" ht="14.25" thickTop="1" thickBot="1" x14ac:dyDescent="0.25">
      <c r="B310" s="78" t="s">
        <v>61</v>
      </c>
      <c r="C310" s="9" t="s">
        <v>32</v>
      </c>
      <c r="D310" s="10" t="s">
        <v>28</v>
      </c>
      <c r="E310" s="185" t="s">
        <v>91</v>
      </c>
      <c r="F310" s="185" t="s">
        <v>71</v>
      </c>
      <c r="G310" s="185" t="s">
        <v>91</v>
      </c>
      <c r="H310" s="228" t="str">
        <f t="shared" si="12"/>
        <v>OK</v>
      </c>
      <c r="I310" s="228" t="str">
        <f t="shared" si="13"/>
        <v>OK</v>
      </c>
    </row>
    <row r="311" spans="2:9" ht="14.25" thickTop="1" thickBot="1" x14ac:dyDescent="0.25">
      <c r="B311" s="78" t="s">
        <v>61</v>
      </c>
      <c r="C311" s="20" t="s">
        <v>48</v>
      </c>
      <c r="D311" s="6"/>
      <c r="E311" s="134"/>
      <c r="F311" s="134"/>
      <c r="G311" s="134"/>
      <c r="H311" s="228"/>
      <c r="I311" s="228"/>
    </row>
    <row r="312" spans="2:9" ht="14.25" thickTop="1" thickBot="1" x14ac:dyDescent="0.25">
      <c r="B312" s="78" t="s">
        <v>61</v>
      </c>
      <c r="C312" s="15" t="s">
        <v>34</v>
      </c>
      <c r="D312" s="16" t="s">
        <v>22</v>
      </c>
      <c r="E312" s="119">
        <f>AVERAGE(Entrada_Dados!M308:BN308)</f>
        <v>140.11764705882354</v>
      </c>
      <c r="F312" s="119">
        <v>133.47058823529412</v>
      </c>
      <c r="G312" s="119">
        <v>127.06</v>
      </c>
      <c r="H312" s="228" t="str">
        <f t="shared" si="12"/>
        <v>Err</v>
      </c>
      <c r="I312" s="228" t="str">
        <f t="shared" si="13"/>
        <v>Err</v>
      </c>
    </row>
    <row r="313" spans="2:9" ht="14.25" thickTop="1" thickBot="1" x14ac:dyDescent="0.25">
      <c r="B313" s="78" t="s">
        <v>61</v>
      </c>
      <c r="C313" s="15" t="s">
        <v>35</v>
      </c>
      <c r="D313" s="16" t="s">
        <v>22</v>
      </c>
      <c r="E313" s="119">
        <f>AVERAGE(Entrada_Dados!M309:BN309)</f>
        <v>134.49117647058824</v>
      </c>
      <c r="F313" s="119">
        <v>125.4378431372549</v>
      </c>
      <c r="G313" s="119">
        <v>118.67</v>
      </c>
      <c r="H313" s="228" t="str">
        <f t="shared" si="12"/>
        <v>Err</v>
      </c>
      <c r="I313" s="228" t="str">
        <f t="shared" si="13"/>
        <v>Err</v>
      </c>
    </row>
    <row r="314" spans="2:9" ht="14.25" thickTop="1" thickBot="1" x14ac:dyDescent="0.25">
      <c r="B314" s="78" t="s">
        <v>61</v>
      </c>
      <c r="C314" s="15" t="s">
        <v>36</v>
      </c>
      <c r="D314" s="16" t="s">
        <v>37</v>
      </c>
      <c r="E314" s="119">
        <f>AVERAGE(Entrada_Dados!M310:BN310)</f>
        <v>1145.0976470588237</v>
      </c>
      <c r="F314" s="119">
        <v>979.62301886792443</v>
      </c>
      <c r="G314" s="119">
        <v>916.01</v>
      </c>
      <c r="H314" s="228" t="str">
        <f t="shared" si="12"/>
        <v>Err</v>
      </c>
      <c r="I314" s="228" t="str">
        <f t="shared" si="13"/>
        <v>Err</v>
      </c>
    </row>
    <row r="315" spans="2:9" ht="14.25" thickTop="1" thickBot="1" x14ac:dyDescent="0.25">
      <c r="B315" s="78" t="s">
        <v>61</v>
      </c>
      <c r="C315" s="15" t="s">
        <v>77</v>
      </c>
      <c r="D315" s="16" t="s">
        <v>37</v>
      </c>
      <c r="E315" s="119">
        <f>AVERAGE(Entrada_Dados!M311:BN311)</f>
        <v>1643.1376470588234</v>
      </c>
      <c r="F315" s="119">
        <v>1408.7420754716979</v>
      </c>
      <c r="G315" s="119">
        <v>1314.71</v>
      </c>
      <c r="H315" s="228" t="str">
        <f t="shared" si="12"/>
        <v>Err</v>
      </c>
      <c r="I315" s="228" t="str">
        <f t="shared" si="13"/>
        <v>Err</v>
      </c>
    </row>
    <row r="316" spans="2:9" ht="14.25" thickTop="1" thickBot="1" x14ac:dyDescent="0.25">
      <c r="B316" s="78" t="s">
        <v>61</v>
      </c>
      <c r="C316" s="15" t="s">
        <v>38</v>
      </c>
      <c r="D316" s="16" t="s">
        <v>37</v>
      </c>
      <c r="E316" s="119">
        <f>AVERAGE(Entrada_Dados!M312:BN312)</f>
        <v>1806.3735294117641</v>
      </c>
      <c r="F316" s="119">
        <v>1715.7233962264149</v>
      </c>
      <c r="G316" s="119">
        <v>1559.33</v>
      </c>
      <c r="H316" s="228" t="str">
        <f t="shared" si="12"/>
        <v>Err</v>
      </c>
      <c r="I316" s="228" t="str">
        <f t="shared" si="13"/>
        <v>Err</v>
      </c>
    </row>
    <row r="317" spans="2:9" ht="14.25" thickTop="1" thickBot="1" x14ac:dyDescent="0.25">
      <c r="B317" s="78" t="s">
        <v>61</v>
      </c>
      <c r="C317" s="15" t="s">
        <v>78</v>
      </c>
      <c r="D317" s="16" t="s">
        <v>37</v>
      </c>
      <c r="E317" s="119">
        <f>AVERAGE(Entrada_Dados!M313:BN313)</f>
        <v>1349.0199999999998</v>
      </c>
      <c r="F317" s="119">
        <v>1199.4964150943397</v>
      </c>
      <c r="G317" s="119">
        <v>1147.3900000000001</v>
      </c>
      <c r="H317" s="228" t="str">
        <f t="shared" si="12"/>
        <v>Err</v>
      </c>
      <c r="I317" s="228" t="str">
        <f t="shared" si="13"/>
        <v>Err</v>
      </c>
    </row>
    <row r="318" spans="2:9" ht="14.25" thickTop="1" thickBot="1" x14ac:dyDescent="0.25">
      <c r="B318" s="78" t="s">
        <v>61</v>
      </c>
      <c r="C318" s="15" t="s">
        <v>88</v>
      </c>
      <c r="D318" s="16" t="s">
        <v>37</v>
      </c>
      <c r="E318" s="119">
        <f>AVERAGE(Entrada_Dados!M314:BN314)</f>
        <v>1400</v>
      </c>
      <c r="F318" s="119">
        <v>1208.8052830188678</v>
      </c>
      <c r="G318" s="119">
        <v>1218.6300000000001</v>
      </c>
      <c r="H318" s="228" t="str">
        <f t="shared" si="12"/>
        <v>Err</v>
      </c>
      <c r="I318" s="228" t="str">
        <f t="shared" si="13"/>
        <v>Err</v>
      </c>
    </row>
    <row r="319" spans="2:9" ht="14.25" thickTop="1" thickBot="1" x14ac:dyDescent="0.25">
      <c r="B319" s="78" t="s">
        <v>61</v>
      </c>
      <c r="C319" s="15" t="s">
        <v>89</v>
      </c>
      <c r="D319" s="16" t="s">
        <v>37</v>
      </c>
      <c r="E319" s="119">
        <f>AVERAGE(Entrada_Dados!M315:BN315)</f>
        <v>1650.9800000000002</v>
      </c>
      <c r="F319" s="119">
        <v>1512.5781132075474</v>
      </c>
      <c r="G319" s="119">
        <v>1484.64</v>
      </c>
      <c r="H319" s="228" t="str">
        <f t="shared" si="12"/>
        <v>Err</v>
      </c>
      <c r="I319" s="228" t="str">
        <f t="shared" si="13"/>
        <v>Err</v>
      </c>
    </row>
    <row r="320" spans="2:9" ht="14.25" thickTop="1" thickBot="1" x14ac:dyDescent="0.25">
      <c r="B320" s="78" t="s">
        <v>61</v>
      </c>
      <c r="C320" s="15" t="s">
        <v>39</v>
      </c>
      <c r="D320" s="16" t="s">
        <v>22</v>
      </c>
      <c r="E320" s="119">
        <f>AVERAGE(Entrada_Dados!M316:BN316)</f>
        <v>120</v>
      </c>
      <c r="F320" s="119">
        <v>120.37735849056604</v>
      </c>
      <c r="G320" s="119">
        <v>118.04</v>
      </c>
      <c r="H320" s="228" t="str">
        <f t="shared" si="12"/>
        <v>Err</v>
      </c>
      <c r="I320" s="228" t="str">
        <f t="shared" si="13"/>
        <v>Err</v>
      </c>
    </row>
    <row r="321" spans="2:9" ht="14.25" thickTop="1" thickBot="1" x14ac:dyDescent="0.25">
      <c r="B321" s="78" t="s">
        <v>61</v>
      </c>
      <c r="C321" s="15" t="s">
        <v>40</v>
      </c>
      <c r="D321" s="16" t="s">
        <v>22</v>
      </c>
      <c r="E321" s="119">
        <f>AVERAGE(Entrada_Dados!M317:BN317)</f>
        <v>100</v>
      </c>
      <c r="F321" s="119">
        <v>114.71698113207547</v>
      </c>
      <c r="G321" s="119">
        <v>98.04</v>
      </c>
      <c r="H321" s="228" t="str">
        <f t="shared" si="12"/>
        <v>Err</v>
      </c>
      <c r="I321" s="228" t="str">
        <f t="shared" si="13"/>
        <v>Err</v>
      </c>
    </row>
    <row r="322" spans="2:9" ht="14.25" thickTop="1" thickBot="1" x14ac:dyDescent="0.25">
      <c r="B322" s="78" t="s">
        <v>61</v>
      </c>
      <c r="C322" s="15" t="s">
        <v>41</v>
      </c>
      <c r="D322" s="16" t="s">
        <v>42</v>
      </c>
      <c r="E322" s="119">
        <f>AVERAGE(Entrada_Dados!M318:BN318)</f>
        <v>8</v>
      </c>
      <c r="F322" s="119">
        <v>7.9530188679245288</v>
      </c>
      <c r="G322" s="119">
        <v>7.42</v>
      </c>
      <c r="H322" s="228" t="str">
        <f t="shared" si="12"/>
        <v>Err</v>
      </c>
      <c r="I322" s="228" t="str">
        <f t="shared" si="13"/>
        <v>Err</v>
      </c>
    </row>
    <row r="323" spans="2:9" ht="14.25" thickTop="1" thickBot="1" x14ac:dyDescent="0.25">
      <c r="B323" s="9" t="s">
        <v>62</v>
      </c>
      <c r="C323" s="20" t="s">
        <v>47</v>
      </c>
      <c r="D323" s="6"/>
      <c r="E323" s="133"/>
      <c r="F323" s="133"/>
      <c r="G323" s="133"/>
      <c r="H323" s="228"/>
      <c r="I323" s="228"/>
    </row>
    <row r="324" spans="2:9" ht="14.25" thickTop="1" thickBot="1" x14ac:dyDescent="0.25">
      <c r="B324" s="78" t="s">
        <v>62</v>
      </c>
      <c r="C324" s="9" t="s">
        <v>21</v>
      </c>
      <c r="D324" s="10" t="s">
        <v>22</v>
      </c>
      <c r="E324" s="185" t="s">
        <v>91</v>
      </c>
      <c r="F324" s="185" t="s">
        <v>71</v>
      </c>
      <c r="G324" s="185" t="s">
        <v>91</v>
      </c>
      <c r="H324" s="228" t="str">
        <f t="shared" si="12"/>
        <v>OK</v>
      </c>
      <c r="I324" s="228" t="str">
        <f t="shared" si="13"/>
        <v>OK</v>
      </c>
    </row>
    <row r="325" spans="2:9" ht="14.25" thickTop="1" thickBot="1" x14ac:dyDescent="0.25">
      <c r="B325" s="78" t="s">
        <v>62</v>
      </c>
      <c r="C325" s="9" t="s">
        <v>23</v>
      </c>
      <c r="D325" s="10" t="s">
        <v>24</v>
      </c>
      <c r="E325" s="185" t="s">
        <v>91</v>
      </c>
      <c r="F325" s="185" t="s">
        <v>71</v>
      </c>
      <c r="G325" s="185" t="s">
        <v>91</v>
      </c>
      <c r="H325" s="228" t="str">
        <f t="shared" si="12"/>
        <v>OK</v>
      </c>
      <c r="I325" s="228" t="str">
        <f t="shared" si="13"/>
        <v>OK</v>
      </c>
    </row>
    <row r="326" spans="2:9" ht="14.25" thickTop="1" thickBot="1" x14ac:dyDescent="0.25">
      <c r="B326" s="78" t="s">
        <v>62</v>
      </c>
      <c r="C326" s="9" t="s">
        <v>95</v>
      </c>
      <c r="D326" s="10" t="s">
        <v>26</v>
      </c>
      <c r="E326" s="185" t="s">
        <v>91</v>
      </c>
      <c r="F326" s="185" t="s">
        <v>71</v>
      </c>
      <c r="G326" s="185" t="s">
        <v>91</v>
      </c>
      <c r="H326" s="228" t="str">
        <f t="shared" si="12"/>
        <v>OK</v>
      </c>
      <c r="I326" s="228" t="str">
        <f t="shared" si="13"/>
        <v>OK</v>
      </c>
    </row>
    <row r="327" spans="2:9" ht="14.25" thickTop="1" thickBot="1" x14ac:dyDescent="0.25">
      <c r="B327" s="78" t="s">
        <v>62</v>
      </c>
      <c r="C327" s="9" t="s">
        <v>27</v>
      </c>
      <c r="D327" s="10" t="s">
        <v>28</v>
      </c>
      <c r="E327" s="185" t="s">
        <v>91</v>
      </c>
      <c r="F327" s="185" t="s">
        <v>71</v>
      </c>
      <c r="G327" s="185" t="s">
        <v>91</v>
      </c>
      <c r="H327" s="228" t="str">
        <f t="shared" si="12"/>
        <v>OK</v>
      </c>
      <c r="I327" s="228" t="str">
        <f t="shared" si="13"/>
        <v>OK</v>
      </c>
    </row>
    <row r="328" spans="2:9" ht="14.25" thickTop="1" thickBot="1" x14ac:dyDescent="0.25">
      <c r="B328" s="78" t="s">
        <v>62</v>
      </c>
      <c r="C328" s="9" t="s">
        <v>87</v>
      </c>
      <c r="D328" s="10" t="s">
        <v>26</v>
      </c>
      <c r="E328" s="119">
        <f>AVERAGE(Entrada_Dados!M324:BN324)</f>
        <v>320.22199999999998</v>
      </c>
      <c r="F328" s="119">
        <v>206.10999999999999</v>
      </c>
      <c r="G328" s="119">
        <v>197.71</v>
      </c>
      <c r="H328" s="228" t="str">
        <f t="shared" si="12"/>
        <v>Err</v>
      </c>
      <c r="I328" s="228" t="str">
        <f t="shared" si="13"/>
        <v>Err</v>
      </c>
    </row>
    <row r="329" spans="2:9" ht="14.25" thickTop="1" thickBot="1" x14ac:dyDescent="0.25">
      <c r="B329" s="78" t="s">
        <v>62</v>
      </c>
      <c r="C329" s="9" t="s">
        <v>96</v>
      </c>
      <c r="D329" s="10" t="s">
        <v>26</v>
      </c>
      <c r="E329" s="119">
        <f>AVERAGE(Entrada_Dados!M325:BN325)</f>
        <v>39.443999999999996</v>
      </c>
      <c r="F329" s="119">
        <v>34.038076923076922</v>
      </c>
      <c r="G329" s="119">
        <v>35.619999999999997</v>
      </c>
      <c r="H329" s="228" t="str">
        <f t="shared" si="12"/>
        <v>Err</v>
      </c>
      <c r="I329" s="228" t="str">
        <f t="shared" si="13"/>
        <v>Err</v>
      </c>
    </row>
    <row r="330" spans="2:9" ht="14.25" thickTop="1" thickBot="1" x14ac:dyDescent="0.25">
      <c r="B330" s="78" t="s">
        <v>62</v>
      </c>
      <c r="C330" s="9" t="s">
        <v>31</v>
      </c>
      <c r="D330" s="10" t="s">
        <v>26</v>
      </c>
      <c r="E330" s="185" t="s">
        <v>91</v>
      </c>
      <c r="F330" s="185" t="s">
        <v>71</v>
      </c>
      <c r="G330" s="185" t="s">
        <v>91</v>
      </c>
      <c r="H330" s="228" t="str">
        <f t="shared" ref="H330:H385" si="14">IF(G330=F330,"OK","Err")</f>
        <v>OK</v>
      </c>
      <c r="I330" s="228" t="str">
        <f t="shared" ref="I330:I385" si="15">IF(F330=E330,"OK","Err")</f>
        <v>OK</v>
      </c>
    </row>
    <row r="331" spans="2:9" ht="14.25" thickTop="1" thickBot="1" x14ac:dyDescent="0.25">
      <c r="B331" s="78" t="s">
        <v>62</v>
      </c>
      <c r="C331" s="9" t="s">
        <v>32</v>
      </c>
      <c r="D331" s="10" t="s">
        <v>28</v>
      </c>
      <c r="E331" s="185" t="s">
        <v>91</v>
      </c>
      <c r="F331" s="185" t="s">
        <v>71</v>
      </c>
      <c r="G331" s="185" t="s">
        <v>91</v>
      </c>
      <c r="H331" s="228" t="str">
        <f t="shared" si="14"/>
        <v>OK</v>
      </c>
      <c r="I331" s="228" t="str">
        <f t="shared" si="15"/>
        <v>OK</v>
      </c>
    </row>
    <row r="332" spans="2:9" ht="14.25" thickTop="1" thickBot="1" x14ac:dyDescent="0.25">
      <c r="B332" s="78" t="s">
        <v>62</v>
      </c>
      <c r="C332" s="20" t="s">
        <v>48</v>
      </c>
      <c r="D332" s="6"/>
      <c r="E332" s="134"/>
      <c r="F332" s="134"/>
      <c r="G332" s="134"/>
      <c r="H332" s="228"/>
      <c r="I332" s="228"/>
    </row>
    <row r="333" spans="2:9" ht="14.25" thickTop="1" thickBot="1" x14ac:dyDescent="0.25">
      <c r="B333" s="78" t="s">
        <v>62</v>
      </c>
      <c r="C333" s="15" t="s">
        <v>34</v>
      </c>
      <c r="D333" s="16" t="s">
        <v>22</v>
      </c>
      <c r="E333" s="119">
        <f>AVERAGE(Entrada_Dados!M329:BN329)</f>
        <v>144.578</v>
      </c>
      <c r="F333" s="119">
        <v>135.06264150943394</v>
      </c>
      <c r="G333" s="119">
        <v>129.79</v>
      </c>
      <c r="H333" s="228" t="str">
        <f t="shared" si="14"/>
        <v>Err</v>
      </c>
      <c r="I333" s="228" t="str">
        <f t="shared" si="15"/>
        <v>Err</v>
      </c>
    </row>
    <row r="334" spans="2:9" ht="14.25" thickTop="1" thickBot="1" x14ac:dyDescent="0.25">
      <c r="B334" s="78" t="s">
        <v>62</v>
      </c>
      <c r="C334" s="15" t="s">
        <v>35</v>
      </c>
      <c r="D334" s="16" t="s">
        <v>22</v>
      </c>
      <c r="E334" s="119">
        <f>AVERAGE(Entrada_Dados!M330:BN330)</f>
        <v>135.53400000000002</v>
      </c>
      <c r="F334" s="119">
        <v>125.67283018867924</v>
      </c>
      <c r="G334" s="119">
        <v>121.41</v>
      </c>
      <c r="H334" s="228" t="str">
        <f t="shared" si="14"/>
        <v>Err</v>
      </c>
      <c r="I334" s="228" t="str">
        <f t="shared" si="15"/>
        <v>Err</v>
      </c>
    </row>
    <row r="335" spans="2:9" ht="14.25" thickTop="1" thickBot="1" x14ac:dyDescent="0.25">
      <c r="B335" s="78" t="s">
        <v>62</v>
      </c>
      <c r="C335" s="15" t="s">
        <v>36</v>
      </c>
      <c r="D335" s="16" t="s">
        <v>37</v>
      </c>
      <c r="E335" s="119">
        <f>AVERAGE(Entrada_Dados!M331:BN331)</f>
        <v>1047.3340000000001</v>
      </c>
      <c r="F335" s="119">
        <v>973.29547169811315</v>
      </c>
      <c r="G335" s="119">
        <v>939.9</v>
      </c>
      <c r="H335" s="228" t="str">
        <f t="shared" si="14"/>
        <v>Err</v>
      </c>
      <c r="I335" s="228" t="str">
        <f t="shared" si="15"/>
        <v>Err</v>
      </c>
    </row>
    <row r="336" spans="2:9" ht="14.25" thickTop="1" thickBot="1" x14ac:dyDescent="0.25">
      <c r="B336" s="78" t="s">
        <v>62</v>
      </c>
      <c r="C336" s="15" t="s">
        <v>77</v>
      </c>
      <c r="D336" s="16" t="s">
        <v>37</v>
      </c>
      <c r="E336" s="119">
        <f>AVERAGE(Entrada_Dados!M332:BN332)</f>
        <v>1487.1658333333332</v>
      </c>
      <c r="F336" s="119">
        <v>1487.7669811320757</v>
      </c>
      <c r="G336" s="119">
        <v>1210.07</v>
      </c>
      <c r="H336" s="228" t="str">
        <f t="shared" si="14"/>
        <v>Err</v>
      </c>
      <c r="I336" s="228" t="str">
        <f t="shared" si="15"/>
        <v>Err</v>
      </c>
    </row>
    <row r="337" spans="2:9" ht="14.25" thickTop="1" thickBot="1" x14ac:dyDescent="0.25">
      <c r="B337" s="78" t="s">
        <v>62</v>
      </c>
      <c r="C337" s="15" t="s">
        <v>38</v>
      </c>
      <c r="D337" s="16" t="s">
        <v>37</v>
      </c>
      <c r="E337" s="119">
        <f>AVERAGE(Entrada_Dados!M333:BN333)</f>
        <v>1719.0446666666664</v>
      </c>
      <c r="F337" s="119">
        <v>1729.0700000000002</v>
      </c>
      <c r="G337" s="119">
        <v>1865.13</v>
      </c>
      <c r="H337" s="228" t="str">
        <f t="shared" si="14"/>
        <v>Err</v>
      </c>
      <c r="I337" s="228" t="str">
        <f t="shared" si="15"/>
        <v>Err</v>
      </c>
    </row>
    <row r="338" spans="2:9" ht="14.25" thickTop="1" thickBot="1" x14ac:dyDescent="0.25">
      <c r="B338" s="78" t="s">
        <v>62</v>
      </c>
      <c r="C338" s="15" t="s">
        <v>78</v>
      </c>
      <c r="D338" s="16" t="s">
        <v>37</v>
      </c>
      <c r="E338" s="119">
        <f>AVERAGE(Entrada_Dados!M334:BN334)</f>
        <v>1317.9333333333334</v>
      </c>
      <c r="F338" s="119">
        <v>1323.3015094339621</v>
      </c>
      <c r="G338" s="119">
        <v>1412.39</v>
      </c>
      <c r="H338" s="228" t="str">
        <f t="shared" si="14"/>
        <v>Err</v>
      </c>
      <c r="I338" s="228" t="str">
        <f t="shared" si="15"/>
        <v>Err</v>
      </c>
    </row>
    <row r="339" spans="2:9" ht="14.25" thickTop="1" thickBot="1" x14ac:dyDescent="0.25">
      <c r="B339" s="78" t="s">
        <v>62</v>
      </c>
      <c r="C339" s="15" t="s">
        <v>88</v>
      </c>
      <c r="D339" s="16" t="s">
        <v>37</v>
      </c>
      <c r="E339" s="119">
        <f>AVERAGE(Entrada_Dados!M335:BN335)</f>
        <v>1411.9340000000002</v>
      </c>
      <c r="F339" s="119">
        <v>1408.893396226415</v>
      </c>
      <c r="G339" s="119">
        <v>1518.03</v>
      </c>
      <c r="H339" s="228" t="str">
        <f t="shared" si="14"/>
        <v>Err</v>
      </c>
      <c r="I339" s="228" t="str">
        <f t="shared" si="15"/>
        <v>Err</v>
      </c>
    </row>
    <row r="340" spans="2:9" ht="14.25" thickTop="1" thickBot="1" x14ac:dyDescent="0.25">
      <c r="B340" s="78" t="s">
        <v>62</v>
      </c>
      <c r="C340" s="15" t="s">
        <v>89</v>
      </c>
      <c r="D340" s="16" t="s">
        <v>37</v>
      </c>
      <c r="E340" s="119">
        <f>AVERAGE(Entrada_Dados!M336:BN336)</f>
        <v>1826.8233333333333</v>
      </c>
      <c r="F340" s="119">
        <v>1831.9998113207546</v>
      </c>
      <c r="G340" s="119">
        <v>1905.93</v>
      </c>
      <c r="H340" s="228" t="str">
        <f t="shared" si="14"/>
        <v>Err</v>
      </c>
      <c r="I340" s="228" t="str">
        <f t="shared" si="15"/>
        <v>Err</v>
      </c>
    </row>
    <row r="341" spans="2:9" ht="14.25" thickTop="1" thickBot="1" x14ac:dyDescent="0.25">
      <c r="B341" s="78" t="s">
        <v>62</v>
      </c>
      <c r="C341" s="15" t="s">
        <v>39</v>
      </c>
      <c r="D341" s="16" t="s">
        <v>22</v>
      </c>
      <c r="E341" s="119">
        <f>AVERAGE(Entrada_Dados!M337:BN337)</f>
        <v>121.68933333333332</v>
      </c>
      <c r="F341" s="119">
        <v>120.15660377358489</v>
      </c>
      <c r="G341" s="119">
        <v>108.73</v>
      </c>
      <c r="H341" s="228" t="str">
        <f t="shared" si="14"/>
        <v>Err</v>
      </c>
      <c r="I341" s="228" t="str">
        <f t="shared" si="15"/>
        <v>Err</v>
      </c>
    </row>
    <row r="342" spans="2:9" ht="14.25" thickTop="1" thickBot="1" x14ac:dyDescent="0.25">
      <c r="B342" s="78" t="s">
        <v>62</v>
      </c>
      <c r="C342" s="15" t="s">
        <v>40</v>
      </c>
      <c r="D342" s="16" t="s">
        <v>22</v>
      </c>
      <c r="E342" s="119">
        <f>AVERAGE(Entrada_Dados!M338:BN338)</f>
        <v>121.57666666666667</v>
      </c>
      <c r="F342" s="119">
        <v>120.44622641509434</v>
      </c>
      <c r="G342" s="119">
        <v>108.39</v>
      </c>
      <c r="H342" s="228" t="str">
        <f t="shared" si="14"/>
        <v>Err</v>
      </c>
      <c r="I342" s="228" t="str">
        <f t="shared" si="15"/>
        <v>Err</v>
      </c>
    </row>
    <row r="343" spans="2:9" ht="14.25" thickTop="1" thickBot="1" x14ac:dyDescent="0.25">
      <c r="B343" s="78" t="s">
        <v>62</v>
      </c>
      <c r="C343" s="15" t="s">
        <v>41</v>
      </c>
      <c r="D343" s="16" t="s">
        <v>42</v>
      </c>
      <c r="E343" s="119">
        <f>AVERAGE(Entrada_Dados!M339:BN339)</f>
        <v>6.9936363636363641</v>
      </c>
      <c r="F343" s="119">
        <v>6.3506249999999982</v>
      </c>
      <c r="G343" s="119">
        <v>6.3</v>
      </c>
      <c r="H343" s="228" t="str">
        <f t="shared" si="14"/>
        <v>Err</v>
      </c>
      <c r="I343" s="228" t="str">
        <f t="shared" si="15"/>
        <v>Err</v>
      </c>
    </row>
    <row r="344" spans="2:9" ht="14.25" thickTop="1" thickBot="1" x14ac:dyDescent="0.25">
      <c r="B344" s="9" t="s">
        <v>63</v>
      </c>
      <c r="C344" s="20" t="s">
        <v>47</v>
      </c>
      <c r="D344" s="6"/>
      <c r="E344" s="133"/>
      <c r="F344" s="133"/>
      <c r="G344" s="133"/>
      <c r="H344" s="228"/>
      <c r="I344" s="228"/>
    </row>
    <row r="345" spans="2:9" ht="14.25" thickTop="1" thickBot="1" x14ac:dyDescent="0.25">
      <c r="B345" s="78" t="s">
        <v>63</v>
      </c>
      <c r="C345" s="9" t="s">
        <v>21</v>
      </c>
      <c r="D345" s="10" t="s">
        <v>22</v>
      </c>
      <c r="E345" s="119">
        <f>AVERAGE(Entrada_Dados!M341:BN341)</f>
        <v>82.967857142857142</v>
      </c>
      <c r="F345" s="119">
        <v>89.008333333333326</v>
      </c>
      <c r="G345" s="119">
        <v>74</v>
      </c>
      <c r="H345" s="228" t="str">
        <f t="shared" si="14"/>
        <v>Err</v>
      </c>
      <c r="I345" s="228" t="str">
        <f t="shared" si="15"/>
        <v>Err</v>
      </c>
    </row>
    <row r="346" spans="2:9" ht="14.25" thickTop="1" thickBot="1" x14ac:dyDescent="0.25">
      <c r="B346" s="78" t="s">
        <v>63</v>
      </c>
      <c r="C346" s="9" t="s">
        <v>23</v>
      </c>
      <c r="D346" s="10" t="s">
        <v>24</v>
      </c>
      <c r="E346" s="185" t="s">
        <v>91</v>
      </c>
      <c r="F346" s="185" t="s">
        <v>71</v>
      </c>
      <c r="G346" s="185" t="s">
        <v>91</v>
      </c>
      <c r="H346" s="228" t="str">
        <f t="shared" si="14"/>
        <v>OK</v>
      </c>
      <c r="I346" s="228" t="str">
        <f t="shared" si="15"/>
        <v>OK</v>
      </c>
    </row>
    <row r="347" spans="2:9" ht="14.25" thickTop="1" thickBot="1" x14ac:dyDescent="0.25">
      <c r="B347" s="78" t="s">
        <v>63</v>
      </c>
      <c r="C347" s="9" t="s">
        <v>95</v>
      </c>
      <c r="D347" s="10" t="s">
        <v>26</v>
      </c>
      <c r="E347" s="119">
        <f>AVERAGE(Entrada_Dados!M343:BN343)</f>
        <v>45</v>
      </c>
      <c r="F347" s="119">
        <v>45.094339622641506</v>
      </c>
      <c r="G347" s="119">
        <v>45</v>
      </c>
      <c r="H347" s="228" t="str">
        <f t="shared" si="14"/>
        <v>Err</v>
      </c>
      <c r="I347" s="228" t="str">
        <f t="shared" si="15"/>
        <v>Err</v>
      </c>
    </row>
    <row r="348" spans="2:9" ht="14.25" thickTop="1" thickBot="1" x14ac:dyDescent="0.25">
      <c r="B348" s="78" t="s">
        <v>63</v>
      </c>
      <c r="C348" s="9" t="s">
        <v>27</v>
      </c>
      <c r="D348" s="10" t="s">
        <v>28</v>
      </c>
      <c r="E348" s="185" t="s">
        <v>91</v>
      </c>
      <c r="F348" s="185" t="s">
        <v>71</v>
      </c>
      <c r="G348" s="185" t="s">
        <v>91</v>
      </c>
      <c r="H348" s="228" t="str">
        <f t="shared" si="14"/>
        <v>OK</v>
      </c>
      <c r="I348" s="228" t="str">
        <f t="shared" si="15"/>
        <v>OK</v>
      </c>
    </row>
    <row r="349" spans="2:9" ht="14.25" thickTop="1" thickBot="1" x14ac:dyDescent="0.25">
      <c r="B349" s="78" t="s">
        <v>63</v>
      </c>
      <c r="C349" s="9" t="s">
        <v>87</v>
      </c>
      <c r="D349" s="10" t="s">
        <v>26</v>
      </c>
      <c r="E349" s="119">
        <f>AVERAGE(Entrada_Dados!M345:BN345)</f>
        <v>264.53571428571428</v>
      </c>
      <c r="F349" s="119">
        <v>89.191489361702125</v>
      </c>
      <c r="G349" s="119">
        <v>115.44</v>
      </c>
      <c r="H349" s="228" t="str">
        <f t="shared" si="14"/>
        <v>Err</v>
      </c>
      <c r="I349" s="228" t="str">
        <f t="shared" si="15"/>
        <v>Err</v>
      </c>
    </row>
    <row r="350" spans="2:9" ht="14.25" thickTop="1" thickBot="1" x14ac:dyDescent="0.25">
      <c r="B350" s="78" t="s">
        <v>63</v>
      </c>
      <c r="C350" s="9" t="s">
        <v>96</v>
      </c>
      <c r="D350" s="10" t="s">
        <v>26</v>
      </c>
      <c r="E350" s="119">
        <f>AVERAGE(Entrada_Dados!M346:BN346)</f>
        <v>29.470588235294116</v>
      </c>
      <c r="F350" s="119">
        <v>28.05</v>
      </c>
      <c r="G350" s="119">
        <v>22.54</v>
      </c>
      <c r="H350" s="228" t="str">
        <f t="shared" si="14"/>
        <v>Err</v>
      </c>
      <c r="I350" s="228" t="str">
        <f t="shared" si="15"/>
        <v>Err</v>
      </c>
    </row>
    <row r="351" spans="2:9" ht="14.25" thickTop="1" thickBot="1" x14ac:dyDescent="0.25">
      <c r="B351" s="78" t="s">
        <v>63</v>
      </c>
      <c r="C351" s="9" t="s">
        <v>31</v>
      </c>
      <c r="D351" s="10" t="s">
        <v>26</v>
      </c>
      <c r="E351" s="119">
        <f>AVERAGE(Entrada_Dados!M347:BN347)</f>
        <v>67.264705882352942</v>
      </c>
      <c r="F351" s="119">
        <v>67.709999999999994</v>
      </c>
      <c r="G351" s="119">
        <v>56.67</v>
      </c>
      <c r="H351" s="228" t="str">
        <f t="shared" si="14"/>
        <v>Err</v>
      </c>
      <c r="I351" s="228" t="str">
        <f t="shared" si="15"/>
        <v>Err</v>
      </c>
    </row>
    <row r="352" spans="2:9" ht="14.25" thickTop="1" thickBot="1" x14ac:dyDescent="0.25">
      <c r="B352" s="78" t="s">
        <v>63</v>
      </c>
      <c r="C352" s="9" t="s">
        <v>32</v>
      </c>
      <c r="D352" s="10" t="s">
        <v>28</v>
      </c>
      <c r="E352" s="119">
        <f>AVERAGE(Entrada_Dados!M348:BN348)</f>
        <v>3.3394117647058827</v>
      </c>
      <c r="F352" s="119">
        <v>2.5111538461538467</v>
      </c>
      <c r="G352" s="119">
        <v>2.1</v>
      </c>
      <c r="H352" s="228" t="str">
        <f t="shared" si="14"/>
        <v>Err</v>
      </c>
      <c r="I352" s="228" t="str">
        <f t="shared" si="15"/>
        <v>Err</v>
      </c>
    </row>
    <row r="353" spans="2:9" ht="14.25" thickTop="1" thickBot="1" x14ac:dyDescent="0.25">
      <c r="B353" s="78" t="s">
        <v>63</v>
      </c>
      <c r="C353" s="20" t="s">
        <v>48</v>
      </c>
      <c r="D353" s="6"/>
      <c r="E353" s="134"/>
      <c r="F353" s="134"/>
      <c r="G353" s="134"/>
      <c r="H353" s="228"/>
      <c r="I353" s="228"/>
    </row>
    <row r="354" spans="2:9" ht="14.25" thickTop="1" thickBot="1" x14ac:dyDescent="0.25">
      <c r="B354" s="78" t="s">
        <v>63</v>
      </c>
      <c r="C354" s="15" t="s">
        <v>34</v>
      </c>
      <c r="D354" s="16" t="s">
        <v>22</v>
      </c>
      <c r="E354" s="119">
        <f>AVERAGE(Entrada_Dados!M350:BN350)</f>
        <v>139.78470588235294</v>
      </c>
      <c r="F354" s="119">
        <v>133.69230769230768</v>
      </c>
      <c r="G354" s="119">
        <v>131.49</v>
      </c>
      <c r="H354" s="228" t="str">
        <f t="shared" si="14"/>
        <v>Err</v>
      </c>
      <c r="I354" s="228" t="str">
        <f t="shared" si="15"/>
        <v>Err</v>
      </c>
    </row>
    <row r="355" spans="2:9" ht="14.25" thickTop="1" thickBot="1" x14ac:dyDescent="0.25">
      <c r="B355" s="78" t="s">
        <v>63</v>
      </c>
      <c r="C355" s="15" t="s">
        <v>35</v>
      </c>
      <c r="D355" s="16" t="s">
        <v>22</v>
      </c>
      <c r="E355" s="119">
        <f>AVERAGE(Entrada_Dados!M351:BN351)</f>
        <v>133.23529411764707</v>
      </c>
      <c r="F355" s="119">
        <v>126.98076923076923</v>
      </c>
      <c r="G355" s="119">
        <v>123.61</v>
      </c>
      <c r="H355" s="228" t="str">
        <f t="shared" si="14"/>
        <v>Err</v>
      </c>
      <c r="I355" s="228" t="str">
        <f t="shared" si="15"/>
        <v>Err</v>
      </c>
    </row>
    <row r="356" spans="2:9" ht="14.25" thickTop="1" thickBot="1" x14ac:dyDescent="0.25">
      <c r="B356" s="78" t="s">
        <v>63</v>
      </c>
      <c r="C356" s="15" t="s">
        <v>36</v>
      </c>
      <c r="D356" s="16" t="s">
        <v>37</v>
      </c>
      <c r="E356" s="119">
        <f>AVERAGE(Entrada_Dados!M352:BN352)</f>
        <v>1000</v>
      </c>
      <c r="F356" s="119">
        <v>937.5</v>
      </c>
      <c r="G356" s="119">
        <v>900</v>
      </c>
      <c r="H356" s="228" t="str">
        <f t="shared" si="14"/>
        <v>Err</v>
      </c>
      <c r="I356" s="228" t="str">
        <f t="shared" si="15"/>
        <v>Err</v>
      </c>
    </row>
    <row r="357" spans="2:9" ht="14.25" thickTop="1" thickBot="1" x14ac:dyDescent="0.25">
      <c r="B357" s="78" t="s">
        <v>63</v>
      </c>
      <c r="C357" s="15" t="s">
        <v>77</v>
      </c>
      <c r="D357" s="16" t="s">
        <v>37</v>
      </c>
      <c r="E357" s="119">
        <f>AVERAGE(Entrada_Dados!M353:BN353)</f>
        <v>1200</v>
      </c>
      <c r="F357" s="119">
        <v>1200</v>
      </c>
      <c r="G357" s="119">
        <v>1200</v>
      </c>
      <c r="H357" s="228" t="str">
        <f t="shared" si="14"/>
        <v>OK</v>
      </c>
      <c r="I357" s="228" t="str">
        <f t="shared" si="15"/>
        <v>OK</v>
      </c>
    </row>
    <row r="358" spans="2:9" ht="14.25" thickTop="1" thickBot="1" x14ac:dyDescent="0.25">
      <c r="B358" s="78" t="s">
        <v>63</v>
      </c>
      <c r="C358" s="15" t="s">
        <v>38</v>
      </c>
      <c r="D358" s="16" t="s">
        <v>37</v>
      </c>
      <c r="E358" s="119">
        <f>AVERAGE(Entrada_Dados!M354:BN354)</f>
        <v>1750</v>
      </c>
      <c r="F358" s="119">
        <v>1750</v>
      </c>
      <c r="G358" s="119">
        <v>1716.35</v>
      </c>
      <c r="H358" s="228" t="str">
        <f t="shared" si="14"/>
        <v>Err</v>
      </c>
      <c r="I358" s="228" t="str">
        <f t="shared" si="15"/>
        <v>OK</v>
      </c>
    </row>
    <row r="359" spans="2:9" ht="14.25" thickTop="1" thickBot="1" x14ac:dyDescent="0.25">
      <c r="B359" s="78" t="s">
        <v>63</v>
      </c>
      <c r="C359" s="15" t="s">
        <v>78</v>
      </c>
      <c r="D359" s="16" t="s">
        <v>37</v>
      </c>
      <c r="E359" s="119">
        <f>AVERAGE(Entrada_Dados!M355:BN355)</f>
        <v>1500</v>
      </c>
      <c r="F359" s="119">
        <v>1500</v>
      </c>
      <c r="G359" s="119">
        <v>1500</v>
      </c>
      <c r="H359" s="228" t="str">
        <f t="shared" si="14"/>
        <v>OK</v>
      </c>
      <c r="I359" s="228" t="str">
        <f t="shared" si="15"/>
        <v>OK</v>
      </c>
    </row>
    <row r="360" spans="2:9" ht="14.25" thickTop="1" thickBot="1" x14ac:dyDescent="0.25">
      <c r="B360" s="78" t="s">
        <v>63</v>
      </c>
      <c r="C360" s="15" t="s">
        <v>88</v>
      </c>
      <c r="D360" s="16" t="s">
        <v>37</v>
      </c>
      <c r="E360" s="119">
        <f>AVERAGE(Entrada_Dados!M356:BN356)</f>
        <v>1700</v>
      </c>
      <c r="F360" s="119">
        <v>1782.6923076923076</v>
      </c>
      <c r="G360" s="119">
        <v>1800</v>
      </c>
      <c r="H360" s="228" t="str">
        <f t="shared" si="14"/>
        <v>Err</v>
      </c>
      <c r="I360" s="228" t="str">
        <f t="shared" si="15"/>
        <v>Err</v>
      </c>
    </row>
    <row r="361" spans="2:9" ht="14.25" thickTop="1" thickBot="1" x14ac:dyDescent="0.25">
      <c r="B361" s="78" t="s">
        <v>63</v>
      </c>
      <c r="C361" s="15" t="s">
        <v>89</v>
      </c>
      <c r="D361" s="16" t="s">
        <v>37</v>
      </c>
      <c r="E361" s="119">
        <f>AVERAGE(Entrada_Dados!M357:BN357)</f>
        <v>2000</v>
      </c>
      <c r="F361" s="119">
        <v>2000</v>
      </c>
      <c r="G361" s="119">
        <v>2000</v>
      </c>
      <c r="H361" s="228" t="str">
        <f t="shared" si="14"/>
        <v>OK</v>
      </c>
      <c r="I361" s="228" t="str">
        <f t="shared" si="15"/>
        <v>OK</v>
      </c>
    </row>
    <row r="362" spans="2:9" ht="14.25" thickTop="1" thickBot="1" x14ac:dyDescent="0.25">
      <c r="B362" s="78" t="s">
        <v>63</v>
      </c>
      <c r="C362" s="15" t="s">
        <v>39</v>
      </c>
      <c r="D362" s="16" t="s">
        <v>22</v>
      </c>
      <c r="E362" s="119">
        <f>AVERAGE(Entrada_Dados!M358:BN358)</f>
        <v>80.882352941176464</v>
      </c>
      <c r="F362" s="119">
        <v>74.415094339622641</v>
      </c>
      <c r="G362" s="119">
        <v>86.19</v>
      </c>
      <c r="H362" s="228" t="str">
        <f t="shared" si="14"/>
        <v>Err</v>
      </c>
      <c r="I362" s="228" t="str">
        <f t="shared" si="15"/>
        <v>Err</v>
      </c>
    </row>
    <row r="363" spans="2:9" ht="14.25" thickTop="1" thickBot="1" x14ac:dyDescent="0.25">
      <c r="B363" s="78" t="s">
        <v>63</v>
      </c>
      <c r="C363" s="15" t="s">
        <v>40</v>
      </c>
      <c r="D363" s="16" t="s">
        <v>22</v>
      </c>
      <c r="E363" s="119">
        <f>AVERAGE(Entrada_Dados!M359:BN359)</f>
        <v>77.058823529411768</v>
      </c>
      <c r="F363" s="119">
        <v>70.264150943396231</v>
      </c>
      <c r="G363" s="119">
        <v>67.099999999999994</v>
      </c>
      <c r="H363" s="228" t="str">
        <f t="shared" si="14"/>
        <v>Err</v>
      </c>
      <c r="I363" s="228" t="str">
        <f t="shared" si="15"/>
        <v>Err</v>
      </c>
    </row>
    <row r="364" spans="2:9" ht="14.25" thickTop="1" thickBot="1" x14ac:dyDescent="0.25">
      <c r="B364" s="78" t="s">
        <v>63</v>
      </c>
      <c r="C364" s="15" t="s">
        <v>41</v>
      </c>
      <c r="D364" s="16" t="s">
        <v>42</v>
      </c>
      <c r="E364" s="119">
        <f>AVERAGE(Entrada_Dados!M360:BN360)</f>
        <v>7</v>
      </c>
      <c r="F364" s="119">
        <v>7</v>
      </c>
      <c r="G364" s="119">
        <v>6.9</v>
      </c>
      <c r="H364" s="228" t="str">
        <f t="shared" si="14"/>
        <v>Err</v>
      </c>
      <c r="I364" s="228" t="str">
        <f t="shared" si="15"/>
        <v>OK</v>
      </c>
    </row>
    <row r="365" spans="2:9" ht="14.25" thickTop="1" thickBot="1" x14ac:dyDescent="0.25">
      <c r="B365" s="9" t="s">
        <v>64</v>
      </c>
      <c r="C365" s="20" t="s">
        <v>47</v>
      </c>
      <c r="D365" s="6"/>
      <c r="E365" s="133"/>
      <c r="F365" s="133"/>
      <c r="G365" s="133"/>
      <c r="H365" s="228"/>
      <c r="I365" s="228"/>
    </row>
    <row r="366" spans="2:9" ht="14.25" thickTop="1" thickBot="1" x14ac:dyDescent="0.25">
      <c r="B366" s="188" t="s">
        <v>64</v>
      </c>
      <c r="C366" s="90" t="s">
        <v>21</v>
      </c>
      <c r="D366" s="91" t="s">
        <v>22</v>
      </c>
      <c r="E366" s="185" t="s">
        <v>91</v>
      </c>
      <c r="F366" s="185" t="s">
        <v>71</v>
      </c>
      <c r="G366" s="185" t="s">
        <v>91</v>
      </c>
      <c r="H366" s="228" t="str">
        <f t="shared" si="14"/>
        <v>OK</v>
      </c>
      <c r="I366" s="228" t="str">
        <f t="shared" si="15"/>
        <v>OK</v>
      </c>
    </row>
    <row r="367" spans="2:9" ht="14.25" thickTop="1" thickBot="1" x14ac:dyDescent="0.25">
      <c r="B367" s="188" t="s">
        <v>64</v>
      </c>
      <c r="C367" s="90" t="s">
        <v>23</v>
      </c>
      <c r="D367" s="91" t="s">
        <v>24</v>
      </c>
      <c r="E367" s="185" t="s">
        <v>91</v>
      </c>
      <c r="F367" s="185" t="s">
        <v>71</v>
      </c>
      <c r="G367" s="185" t="s">
        <v>91</v>
      </c>
      <c r="H367" s="228" t="str">
        <f t="shared" si="14"/>
        <v>OK</v>
      </c>
      <c r="I367" s="228" t="str">
        <f t="shared" si="15"/>
        <v>OK</v>
      </c>
    </row>
    <row r="368" spans="2:9" ht="14.25" thickTop="1" thickBot="1" x14ac:dyDescent="0.25">
      <c r="B368" s="188" t="s">
        <v>64</v>
      </c>
      <c r="C368" s="90" t="s">
        <v>95</v>
      </c>
      <c r="D368" s="91" t="s">
        <v>26</v>
      </c>
      <c r="E368" s="185" t="s">
        <v>91</v>
      </c>
      <c r="F368" s="185" t="s">
        <v>71</v>
      </c>
      <c r="G368" s="185" t="s">
        <v>91</v>
      </c>
      <c r="H368" s="228" t="str">
        <f t="shared" si="14"/>
        <v>OK</v>
      </c>
      <c r="I368" s="228" t="str">
        <f t="shared" si="15"/>
        <v>OK</v>
      </c>
    </row>
    <row r="369" spans="2:9" ht="14.25" thickTop="1" thickBot="1" x14ac:dyDescent="0.25">
      <c r="B369" s="188" t="s">
        <v>64</v>
      </c>
      <c r="C369" s="90" t="s">
        <v>27</v>
      </c>
      <c r="D369" s="91" t="s">
        <v>28</v>
      </c>
      <c r="E369" s="185" t="s">
        <v>91</v>
      </c>
      <c r="F369" s="185" t="s">
        <v>71</v>
      </c>
      <c r="G369" s="185" t="s">
        <v>91</v>
      </c>
      <c r="H369" s="228" t="str">
        <f t="shared" si="14"/>
        <v>OK</v>
      </c>
      <c r="I369" s="228" t="str">
        <f t="shared" si="15"/>
        <v>OK</v>
      </c>
    </row>
    <row r="370" spans="2:9" ht="14.25" thickTop="1" thickBot="1" x14ac:dyDescent="0.25">
      <c r="B370" s="188" t="s">
        <v>64</v>
      </c>
      <c r="C370" s="90" t="s">
        <v>87</v>
      </c>
      <c r="D370" s="91" t="s">
        <v>26</v>
      </c>
      <c r="E370" s="185" t="s">
        <v>91</v>
      </c>
      <c r="F370" s="185" t="s">
        <v>71</v>
      </c>
      <c r="G370" s="185" t="s">
        <v>91</v>
      </c>
      <c r="H370" s="228" t="str">
        <f t="shared" si="14"/>
        <v>OK</v>
      </c>
      <c r="I370" s="228" t="str">
        <f t="shared" si="15"/>
        <v>OK</v>
      </c>
    </row>
    <row r="371" spans="2:9" ht="14.25" thickTop="1" thickBot="1" x14ac:dyDescent="0.25">
      <c r="B371" s="188" t="s">
        <v>64</v>
      </c>
      <c r="C371" s="9" t="s">
        <v>96</v>
      </c>
      <c r="D371" s="10" t="s">
        <v>26</v>
      </c>
      <c r="E371" s="185" t="s">
        <v>91</v>
      </c>
      <c r="F371" s="185" t="s">
        <v>71</v>
      </c>
      <c r="G371" s="185" t="s">
        <v>91</v>
      </c>
      <c r="H371" s="228" t="str">
        <f t="shared" si="14"/>
        <v>OK</v>
      </c>
      <c r="I371" s="228" t="str">
        <f t="shared" si="15"/>
        <v>OK</v>
      </c>
    </row>
    <row r="372" spans="2:9" ht="14.25" thickTop="1" thickBot="1" x14ac:dyDescent="0.25">
      <c r="B372" s="188" t="s">
        <v>64</v>
      </c>
      <c r="C372" s="90" t="s">
        <v>31</v>
      </c>
      <c r="D372" s="91" t="s">
        <v>26</v>
      </c>
      <c r="E372" s="185" t="s">
        <v>91</v>
      </c>
      <c r="F372" s="185" t="s">
        <v>71</v>
      </c>
      <c r="G372" s="185" t="s">
        <v>91</v>
      </c>
      <c r="H372" s="228" t="str">
        <f t="shared" si="14"/>
        <v>OK</v>
      </c>
      <c r="I372" s="228" t="str">
        <f t="shared" si="15"/>
        <v>OK</v>
      </c>
    </row>
    <row r="373" spans="2:9" ht="14.25" thickTop="1" thickBot="1" x14ac:dyDescent="0.25">
      <c r="B373" s="188" t="s">
        <v>64</v>
      </c>
      <c r="C373" s="90" t="s">
        <v>32</v>
      </c>
      <c r="D373" s="91" t="s">
        <v>28</v>
      </c>
      <c r="E373" s="185" t="s">
        <v>91</v>
      </c>
      <c r="F373" s="185" t="s">
        <v>71</v>
      </c>
      <c r="G373" s="185" t="s">
        <v>91</v>
      </c>
      <c r="H373" s="228" t="str">
        <f t="shared" si="14"/>
        <v>OK</v>
      </c>
      <c r="I373" s="228" t="str">
        <f t="shared" si="15"/>
        <v>OK</v>
      </c>
    </row>
    <row r="374" spans="2:9" ht="14.25" thickTop="1" thickBot="1" x14ac:dyDescent="0.25">
      <c r="B374" s="188" t="s">
        <v>64</v>
      </c>
      <c r="C374" s="20" t="s">
        <v>48</v>
      </c>
      <c r="D374" s="6"/>
      <c r="E374" s="134"/>
      <c r="F374" s="134"/>
      <c r="G374" s="134"/>
      <c r="H374" s="228"/>
      <c r="I374" s="228"/>
    </row>
    <row r="375" spans="2:9" ht="14.25" thickTop="1" thickBot="1" x14ac:dyDescent="0.25">
      <c r="B375" s="188" t="s">
        <v>64</v>
      </c>
      <c r="C375" s="15" t="s">
        <v>34</v>
      </c>
      <c r="D375" s="16" t="s">
        <v>22</v>
      </c>
      <c r="E375" s="119">
        <f>AVERAGE(Entrada_Dados!M371:BN371)</f>
        <v>141.15384615384616</v>
      </c>
      <c r="F375" s="119">
        <v>135.97461538461539</v>
      </c>
      <c r="G375" s="119">
        <v>129.57</v>
      </c>
      <c r="H375" s="228" t="str">
        <f t="shared" si="14"/>
        <v>Err</v>
      </c>
      <c r="I375" s="228" t="str">
        <f t="shared" si="15"/>
        <v>Err</v>
      </c>
    </row>
    <row r="376" spans="2:9" ht="14.25" thickTop="1" thickBot="1" x14ac:dyDescent="0.25">
      <c r="B376" s="188" t="s">
        <v>64</v>
      </c>
      <c r="C376" s="15" t="s">
        <v>35</v>
      </c>
      <c r="D376" s="16" t="s">
        <v>22</v>
      </c>
      <c r="E376" s="119">
        <f>AVERAGE(Entrada_Dados!M372:BN372)</f>
        <v>135.30846153846156</v>
      </c>
      <c r="F376" s="119">
        <v>128.16346153846155</v>
      </c>
      <c r="G376" s="119">
        <v>119.48</v>
      </c>
      <c r="H376" s="228" t="str">
        <f t="shared" si="14"/>
        <v>Err</v>
      </c>
      <c r="I376" s="228" t="str">
        <f t="shared" si="15"/>
        <v>Err</v>
      </c>
    </row>
    <row r="377" spans="2:9" ht="14.25" thickTop="1" thickBot="1" x14ac:dyDescent="0.25">
      <c r="B377" s="188" t="s">
        <v>64</v>
      </c>
      <c r="C377" s="15" t="s">
        <v>36</v>
      </c>
      <c r="D377" s="16" t="s">
        <v>37</v>
      </c>
      <c r="E377" s="119">
        <f>AVERAGE(Entrada_Dados!M373:BN373)</f>
        <v>1069.23</v>
      </c>
      <c r="F377" s="119">
        <v>1070.9615384615386</v>
      </c>
      <c r="G377" s="119">
        <v>946.47</v>
      </c>
      <c r="H377" s="228" t="str">
        <f t="shared" si="14"/>
        <v>Err</v>
      </c>
      <c r="I377" s="228" t="str">
        <f t="shared" si="15"/>
        <v>Err</v>
      </c>
    </row>
    <row r="378" spans="2:9" ht="14.25" thickTop="1" thickBot="1" x14ac:dyDescent="0.25">
      <c r="B378" s="188" t="s">
        <v>64</v>
      </c>
      <c r="C378" s="15" t="s">
        <v>77</v>
      </c>
      <c r="D378" s="16" t="s">
        <v>37</v>
      </c>
      <c r="E378" s="119">
        <f>AVERAGE(Entrada_Dados!M374:BN374)</f>
        <v>1285.8976923076921</v>
      </c>
      <c r="F378" s="119">
        <v>1263.3338461538458</v>
      </c>
      <c r="G378" s="119">
        <v>1095.6400000000001</v>
      </c>
      <c r="H378" s="228" t="str">
        <f t="shared" si="14"/>
        <v>Err</v>
      </c>
      <c r="I378" s="228" t="str">
        <f t="shared" si="15"/>
        <v>Err</v>
      </c>
    </row>
    <row r="379" spans="2:9" ht="14.25" thickTop="1" thickBot="1" x14ac:dyDescent="0.25">
      <c r="B379" s="188" t="s">
        <v>64</v>
      </c>
      <c r="C379" s="15" t="s">
        <v>38</v>
      </c>
      <c r="D379" s="16" t="s">
        <v>37</v>
      </c>
      <c r="E379" s="119">
        <f>AVERAGE(Entrada_Dados!M375:BN375)</f>
        <v>1488.4615384615386</v>
      </c>
      <c r="F379" s="119">
        <v>1462.5001923076923</v>
      </c>
      <c r="G379" s="119">
        <v>1362.63</v>
      </c>
      <c r="H379" s="228" t="str">
        <f t="shared" si="14"/>
        <v>Err</v>
      </c>
      <c r="I379" s="228" t="str">
        <f t="shared" si="15"/>
        <v>Err</v>
      </c>
    </row>
    <row r="380" spans="2:9" ht="14.25" thickTop="1" thickBot="1" x14ac:dyDescent="0.25">
      <c r="B380" s="188" t="s">
        <v>64</v>
      </c>
      <c r="C380" s="15" t="s">
        <v>78</v>
      </c>
      <c r="D380" s="16" t="s">
        <v>37</v>
      </c>
      <c r="E380" s="119">
        <f>AVERAGE(Entrada_Dados!M376:BN376)</f>
        <v>1526.9238461538464</v>
      </c>
      <c r="F380" s="119">
        <v>1373.3976923076918</v>
      </c>
      <c r="G380" s="119">
        <v>1131.3499999999999</v>
      </c>
      <c r="H380" s="228" t="str">
        <f t="shared" si="14"/>
        <v>Err</v>
      </c>
      <c r="I380" s="228" t="str">
        <f t="shared" si="15"/>
        <v>Err</v>
      </c>
    </row>
    <row r="381" spans="2:9" ht="14.25" thickTop="1" thickBot="1" x14ac:dyDescent="0.25">
      <c r="B381" s="188" t="s">
        <v>64</v>
      </c>
      <c r="C381" s="15" t="s">
        <v>88</v>
      </c>
      <c r="D381" s="16" t="s">
        <v>37</v>
      </c>
      <c r="E381" s="119">
        <f>AVERAGE(Entrada_Dados!M377:BN377)</f>
        <v>1629.4884615384615</v>
      </c>
      <c r="F381" s="119">
        <v>1507.698846153846</v>
      </c>
      <c r="G381" s="119">
        <v>1301.5999999999999</v>
      </c>
      <c r="H381" s="228" t="str">
        <f t="shared" si="14"/>
        <v>Err</v>
      </c>
      <c r="I381" s="228" t="str">
        <f t="shared" si="15"/>
        <v>Err</v>
      </c>
    </row>
    <row r="382" spans="2:9" ht="14.25" thickTop="1" thickBot="1" x14ac:dyDescent="0.25">
      <c r="B382" s="188" t="s">
        <v>64</v>
      </c>
      <c r="C382" s="15" t="s">
        <v>89</v>
      </c>
      <c r="D382" s="16" t="s">
        <v>37</v>
      </c>
      <c r="E382" s="119">
        <f>AVERAGE(Entrada_Dados!M378:BN378)</f>
        <v>2024.3600000000001</v>
      </c>
      <c r="F382" s="119">
        <v>1859.7432692307691</v>
      </c>
      <c r="G382" s="119">
        <v>1626.03</v>
      </c>
      <c r="H382" s="228" t="str">
        <f t="shared" si="14"/>
        <v>Err</v>
      </c>
      <c r="I382" s="228" t="str">
        <f t="shared" si="15"/>
        <v>Err</v>
      </c>
    </row>
    <row r="383" spans="2:9" ht="14.25" thickTop="1" thickBot="1" x14ac:dyDescent="0.25">
      <c r="B383" s="188" t="s">
        <v>64</v>
      </c>
      <c r="C383" s="15" t="s">
        <v>39</v>
      </c>
      <c r="D383" s="16" t="s">
        <v>22</v>
      </c>
      <c r="E383" s="119">
        <f>AVERAGE(Entrada_Dados!M379:BN379)</f>
        <v>100</v>
      </c>
      <c r="F383" s="119">
        <v>90.41</v>
      </c>
      <c r="G383" s="119">
        <v>89.07</v>
      </c>
      <c r="H383" s="228" t="str">
        <f t="shared" si="14"/>
        <v>Err</v>
      </c>
      <c r="I383" s="228" t="str">
        <f t="shared" si="15"/>
        <v>Err</v>
      </c>
    </row>
    <row r="384" spans="2:9" ht="14.25" thickTop="1" thickBot="1" x14ac:dyDescent="0.25">
      <c r="B384" s="188" t="s">
        <v>64</v>
      </c>
      <c r="C384" s="15" t="s">
        <v>40</v>
      </c>
      <c r="D384" s="16" t="s">
        <v>22</v>
      </c>
      <c r="E384" s="119">
        <f>AVERAGE(Entrada_Dados!M380:BN380)</f>
        <v>102.94923076923078</v>
      </c>
      <c r="F384" s="119">
        <v>121.34730769230772</v>
      </c>
      <c r="G384" s="119">
        <v>108.88</v>
      </c>
      <c r="H384" s="228" t="str">
        <f t="shared" si="14"/>
        <v>Err</v>
      </c>
      <c r="I384" s="228" t="str">
        <f t="shared" si="15"/>
        <v>Err</v>
      </c>
    </row>
    <row r="385" spans="2:9" ht="14.25" thickTop="1" thickBot="1" x14ac:dyDescent="0.25">
      <c r="B385" s="189" t="s">
        <v>64</v>
      </c>
      <c r="C385" s="15" t="s">
        <v>41</v>
      </c>
      <c r="D385" s="16" t="s">
        <v>42</v>
      </c>
      <c r="E385" s="126">
        <f>AVERAGE(Entrada_Dados!M381:BN381)</f>
        <v>8.9730769230769223</v>
      </c>
      <c r="F385" s="126">
        <v>8.9807692307692299</v>
      </c>
      <c r="G385" s="126">
        <v>9.41</v>
      </c>
      <c r="H385" s="228" t="str">
        <f t="shared" si="14"/>
        <v>Err</v>
      </c>
      <c r="I385" s="228" t="str">
        <f t="shared" si="15"/>
        <v>Err</v>
      </c>
    </row>
    <row r="386" spans="2:9" ht="13.5" thickTop="1" x14ac:dyDescent="0.2"/>
  </sheetData>
  <sheetProtection password="D2FB" sheet="1"/>
  <mergeCells count="1">
    <mergeCell ref="B6:G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print="0" autoFill="0" autoLine="0" autoPict="0">
                <anchor moveWithCells="1" sizeWithCells="1">
                  <from>
                    <xdr:col>9</xdr:col>
                    <xdr:colOff>9525</xdr:colOff>
                    <xdr:row>5</xdr:row>
                    <xdr:rowOff>66675</xdr:rowOff>
                  </from>
                  <to>
                    <xdr:col>10</xdr:col>
                    <xdr:colOff>19050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Drop Down 2">
              <controlPr defaultSize="0" print="0" autoFill="0" autoLine="0" autoPict="0">
                <anchor moveWithCells="1" sizeWithCells="1">
                  <from>
                    <xdr:col>10</xdr:col>
                    <xdr:colOff>76200</xdr:colOff>
                    <xdr:row>5</xdr:row>
                    <xdr:rowOff>66675</xdr:rowOff>
                  </from>
                  <to>
                    <xdr:col>11</xdr:col>
                    <xdr:colOff>38100</xdr:colOff>
                    <xdr:row>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Preços_Médios</vt:lpstr>
      <vt:lpstr>Entrada_Dados</vt:lpstr>
      <vt:lpstr>Planilha1</vt:lpstr>
      <vt:lpstr>Tab_Grafico</vt:lpstr>
      <vt:lpstr>Entrada_Dados!Area_de_impressao</vt:lpstr>
      <vt:lpstr>Preços_Médios!Area_de_impressao</vt:lpstr>
      <vt:lpstr>Preços_Médios!Titulos_de_impressao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Juarez Bucar</dc:creator>
  <cp:lastModifiedBy>Juarez Gomes Bucar</cp:lastModifiedBy>
  <cp:lastPrinted>2018-05-03T14:43:51Z</cp:lastPrinted>
  <dcterms:created xsi:type="dcterms:W3CDTF">2009-05-19T13:04:19Z</dcterms:created>
  <dcterms:modified xsi:type="dcterms:W3CDTF">2019-04-26T14:32:43Z</dcterms:modified>
</cp:coreProperties>
</file>