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AMIANÓPOL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<sst xmlns="http://schemas.openxmlformats.org/spreadsheetml/2006/main" count="37" uniqueCount="37">
  <si>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CRONOGRAMA - FÍSICO FINANCEIRO</t>
  </si>
  <si>
    <t>Dias</t>
  </si>
  <si>
    <t>TOTAL</t>
  </si>
  <si>
    <t>Serviços</t>
  </si>
  <si>
    <t>Reforma</t>
  </si>
  <si>
    <t>Valor</t>
  </si>
  <si>
    <t>%</t>
  </si>
  <si>
    <t>1ª Parcela</t>
  </si>
  <si>
    <t>2ª Parcela</t>
  </si>
  <si>
    <t>3ª Parcela</t>
  </si>
  <si>
    <t>CUSTO DO ORÇAMENTO</t>
  </si>
  <si>
    <t>TOTAIS ORÇAMENTO BDI (24,09%)</t>
  </si>
  <si>
    <t>PERCENTUAIS:</t>
  </si>
  <si>
    <t>TOTAIS ACUMULADOS:</t>
  </si>
  <si>
    <t>PERCENTUAIS  ACUMULADOS:</t>
  </si>
  <si>
    <t>OBRA: REVITALIZAÇÃO DE PRAÇA PÚBLICA</t>
  </si>
  <si>
    <t>SERVIÇOS PRELIMINARES</t>
  </si>
  <si>
    <t>ADMINISTRAÇÃO LOCAL</t>
  </si>
  <si>
    <t>FUNDAÇÕES E SONDAGENS</t>
  </si>
  <si>
    <t>ESTRUTURA</t>
  </si>
  <si>
    <t>INST. ELÉT./TELEFÔNICA/CABEAMENTO ESTRUTURADO</t>
  </si>
  <si>
    <t>INSTALAÇÕES HIDRO-SANITÁRIAS</t>
  </si>
  <si>
    <t>ALVENARIAS E DIVISÓRIAS</t>
  </si>
  <si>
    <t>IMPERMEABILIZAÇÃO</t>
  </si>
  <si>
    <t>ESTRUTURAS METÁLICAS</t>
  </si>
  <si>
    <t>COBERTURAS</t>
  </si>
  <si>
    <t>ESQUADRIAS METÁLICAS</t>
  </si>
  <si>
    <t>REVESTIMENTO DE PAREDES</t>
  </si>
  <si>
    <t>REVESTIMENTO DE PISO</t>
  </si>
  <si>
    <t>FERRAGENS</t>
  </si>
  <si>
    <t>PINTURA</t>
  </si>
  <si>
    <t>DIVERSOS</t>
  </si>
  <si>
    <t xml:space="preserve">   DATA:</t>
  </si>
  <si>
    <t>PRAZO:    90 dias corridos</t>
  </si>
  <si>
    <t>CUSTO TOTAL: 1.214.728,61</t>
  </si>
  <si>
    <t xml:space="preserve">SUB NOME: IMPLANTAÇÃO DE PARQUES E JARDINS </t>
  </si>
  <si>
    <t>LOCAL: DAMIANÓPOLIS - GO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</si>
</sst>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#.00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2" fontId="3" fillId="33" borderId="12" xfId="51" applyNumberFormat="1" applyFont="1" applyFill="1" applyBorder="1" applyAlignment="1" applyProtection="1">
      <alignment horizontal="center" vertical="center"/>
      <protection/>
    </xf>
    <xf numFmtId="2" fontId="3" fillId="0" borderId="0" xfId="51" applyNumberFormat="1" applyFont="1" applyFill="1" applyBorder="1" applyAlignment="1" applyProtection="1">
      <alignment horizontal="center" vertical="center"/>
      <protection/>
    </xf>
    <xf numFmtId="2" fontId="3" fillId="0" borderId="13" xfId="51" applyNumberFormat="1" applyFont="1" applyFill="1" applyBorder="1" applyAlignment="1" applyProtection="1">
      <alignment horizontal="center" vertical="center"/>
      <protection/>
    </xf>
    <xf numFmtId="2" fontId="3" fillId="0" borderId="12" xfId="51" applyNumberFormat="1" applyFont="1" applyFill="1" applyBorder="1" applyAlignment="1" applyProtection="1">
      <alignment horizontal="center" vertical="center"/>
      <protection/>
    </xf>
    <xf numFmtId="2" fontId="3" fillId="0" borderId="14" xfId="0" applyNumberFormat="1" applyFont="1" applyFill="1" applyBorder="1" applyAlignment="1">
      <alignment horizontal="center" vertical="center"/>
    </xf>
    <xf numFmtId="10" fontId="3" fillId="0" borderId="15" xfId="49" applyNumberFormat="1" applyFont="1" applyFill="1" applyBorder="1" applyAlignment="1" applyProtection="1">
      <alignment horizontal="center" vertical="center"/>
      <protection/>
    </xf>
    <xf numFmtId="2" fontId="3" fillId="33" borderId="0" xfId="51" applyNumberFormat="1" applyFont="1" applyFill="1" applyBorder="1" applyAlignment="1" applyProtection="1">
      <alignment horizontal="center" vertical="center"/>
      <protection/>
    </xf>
    <xf numFmtId="2" fontId="3" fillId="33" borderId="13" xfId="51" applyNumberFormat="1" applyFont="1" applyFill="1" applyBorder="1" applyAlignment="1" applyProtection="1">
      <alignment horizontal="center" vertical="center"/>
      <protection/>
    </xf>
    <xf numFmtId="165" fontId="3" fillId="0" borderId="11" xfId="0" applyNumberFormat="1" applyFont="1" applyFill="1" applyBorder="1" applyAlignment="1">
      <alignment horizontal="center" vertical="center"/>
    </xf>
    <xf numFmtId="9" fontId="3" fillId="0" borderId="12" xfId="51" applyNumberFormat="1" applyFont="1" applyFill="1" applyBorder="1" applyAlignment="1" applyProtection="1">
      <alignment horizontal="center" vertical="center"/>
      <protection/>
    </xf>
    <xf numFmtId="9" fontId="3" fillId="0" borderId="0" xfId="51" applyNumberFormat="1" applyFont="1" applyFill="1" applyBorder="1" applyAlignment="1" applyProtection="1">
      <alignment horizontal="center" vertical="center"/>
      <protection/>
    </xf>
    <xf numFmtId="9" fontId="3" fillId="0" borderId="13" xfId="51" applyNumberFormat="1" applyFont="1" applyFill="1" applyBorder="1" applyAlignment="1" applyProtection="1">
      <alignment horizontal="center" vertical="center"/>
      <protection/>
    </xf>
    <xf numFmtId="9" fontId="3" fillId="33" borderId="0" xfId="51" applyNumberFormat="1" applyFont="1" applyFill="1" applyBorder="1" applyAlignment="1" applyProtection="1">
      <alignment horizontal="center" vertical="center"/>
      <protection/>
    </xf>
    <xf numFmtId="164" fontId="3" fillId="0" borderId="12" xfId="51" applyNumberFormat="1" applyFont="1" applyFill="1" applyBorder="1" applyAlignment="1" applyProtection="1">
      <alignment horizontal="center" vertical="center"/>
      <protection/>
    </xf>
    <xf numFmtId="164" fontId="3" fillId="0" borderId="0" xfId="51" applyNumberFormat="1" applyFont="1" applyFill="1" applyBorder="1" applyAlignment="1" applyProtection="1">
      <alignment horizontal="center" vertical="center"/>
      <protection/>
    </xf>
    <xf numFmtId="164" fontId="3" fillId="0" borderId="13" xfId="51" applyNumberFormat="1" applyFont="1" applyFill="1" applyBorder="1" applyAlignment="1" applyProtection="1">
      <alignment horizontal="center" vertical="center"/>
      <protection/>
    </xf>
    <xf numFmtId="164" fontId="3" fillId="33" borderId="12" xfId="51" applyNumberFormat="1" applyFont="1" applyFill="1" applyBorder="1" applyAlignment="1" applyProtection="1">
      <alignment horizontal="center" vertical="center"/>
      <protection/>
    </xf>
    <xf numFmtId="2" fontId="4" fillId="33" borderId="0" xfId="51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165" fontId="2" fillId="0" borderId="10" xfId="51" applyNumberFormat="1" applyFont="1" applyFill="1" applyBorder="1" applyAlignment="1" applyProtection="1">
      <alignment horizontal="center" vertical="center"/>
      <protection/>
    </xf>
    <xf numFmtId="165" fontId="2" fillId="0" borderId="10" xfId="49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>
      <alignment/>
    </xf>
    <xf numFmtId="2" fontId="2" fillId="0" borderId="10" xfId="51" applyNumberFormat="1" applyFont="1" applyFill="1" applyBorder="1" applyAlignment="1" applyProtection="1">
      <alignment horizontal="center" vertical="center"/>
      <protection/>
    </xf>
    <xf numFmtId="10" fontId="0" fillId="0" borderId="10" xfId="49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3" borderId="16" xfId="51" applyNumberFormat="1" applyFont="1" applyFill="1" applyBorder="1" applyAlignment="1" applyProtection="1">
      <alignment horizontal="center" vertical="center"/>
      <protection/>
    </xf>
    <xf numFmtId="2" fontId="3" fillId="33" borderId="17" xfId="51" applyNumberFormat="1" applyFont="1" applyFill="1" applyBorder="1" applyAlignment="1" applyProtection="1">
      <alignment horizontal="center" vertical="center"/>
      <protection/>
    </xf>
    <xf numFmtId="2" fontId="3" fillId="34" borderId="12" xfId="51" applyNumberFormat="1" applyFont="1" applyFill="1" applyBorder="1" applyAlignment="1" applyProtection="1">
      <alignment horizontal="center" vertical="center"/>
      <protection/>
    </xf>
    <xf numFmtId="2" fontId="3" fillId="34" borderId="0" xfId="51" applyNumberFormat="1" applyFont="1" applyFill="1" applyBorder="1" applyAlignment="1" applyProtection="1">
      <alignment horizontal="center" vertical="center"/>
      <protection/>
    </xf>
    <xf numFmtId="2" fontId="3" fillId="34" borderId="13" xfId="51" applyNumberFormat="1" applyFont="1" applyFill="1" applyBorder="1" applyAlignment="1" applyProtection="1">
      <alignment horizontal="center" vertical="center"/>
      <protection/>
    </xf>
    <xf numFmtId="2" fontId="3" fillId="33" borderId="18" xfId="51" applyNumberFormat="1" applyFont="1" applyFill="1" applyBorder="1" applyAlignment="1" applyProtection="1">
      <alignment horizontal="center" vertical="center"/>
      <protection/>
    </xf>
    <xf numFmtId="9" fontId="3" fillId="34" borderId="12" xfId="51" applyNumberFormat="1" applyFont="1" applyFill="1" applyBorder="1" applyAlignment="1" applyProtection="1">
      <alignment horizontal="center" vertical="center"/>
      <protection/>
    </xf>
    <xf numFmtId="9" fontId="3" fillId="35" borderId="0" xfId="51" applyNumberFormat="1" applyFont="1" applyFill="1" applyBorder="1" applyAlignment="1" applyProtection="1">
      <alignment horizontal="center" vertical="center"/>
      <protection/>
    </xf>
    <xf numFmtId="2" fontId="4" fillId="34" borderId="0" xfId="51" applyNumberFormat="1" applyFont="1" applyFill="1" applyBorder="1" applyAlignment="1" applyProtection="1">
      <alignment horizontal="center" vertical="center"/>
      <protection/>
    </xf>
    <xf numFmtId="2" fontId="4" fillId="34" borderId="13" xfId="51" applyNumberFormat="1" applyFont="1" applyFill="1" applyBorder="1" applyAlignment="1" applyProtection="1">
      <alignment horizontal="center" vertical="center"/>
      <protection/>
    </xf>
    <xf numFmtId="2" fontId="4" fillId="34" borderId="12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/>
    </xf>
    <xf numFmtId="165" fontId="3" fillId="0" borderId="21" xfId="51" applyNumberFormat="1" applyFont="1" applyFill="1" applyBorder="1" applyAlignment="1" applyProtection="1">
      <alignment horizontal="center" vertical="center"/>
      <protection/>
    </xf>
    <xf numFmtId="10" fontId="3" fillId="0" borderId="21" xfId="49" applyNumberFormat="1" applyFont="1" applyFill="1" applyBorder="1" applyAlignment="1" applyProtection="1">
      <alignment horizontal="center" vertical="center"/>
      <protection/>
    </xf>
    <xf numFmtId="4" fontId="3" fillId="0" borderId="22" xfId="51" applyNumberFormat="1" applyFont="1" applyFill="1" applyBorder="1" applyAlignment="1" applyProtection="1">
      <alignment horizontal="center" vertical="center"/>
      <protection/>
    </xf>
    <xf numFmtId="9" fontId="3" fillId="0" borderId="23" xfId="49" applyNumberFormat="1" applyFont="1" applyFill="1" applyBorder="1" applyAlignment="1" applyProtection="1">
      <alignment horizontal="center" vertical="center"/>
      <protection/>
    </xf>
    <xf numFmtId="165" fontId="3" fillId="0" borderId="22" xfId="51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horizontal="left" vertical="center"/>
    </xf>
    <xf numFmtId="9" fontId="3" fillId="0" borderId="25" xfId="49" applyNumberFormat="1" applyFont="1" applyFill="1" applyBorder="1" applyAlignment="1" applyProtection="1">
      <alignment horizontal="center" vertical="center"/>
      <protection/>
    </xf>
    <xf numFmtId="4" fontId="2" fillId="0" borderId="10" xfId="51" applyNumberFormat="1" applyFont="1" applyFill="1" applyBorder="1" applyAlignment="1" applyProtection="1">
      <alignment horizontal="center" vertical="center"/>
      <protection/>
    </xf>
    <xf numFmtId="165" fontId="2" fillId="0" borderId="10" xfId="51" applyNumberFormat="1" applyFont="1" applyFill="1" applyBorder="1" applyAlignment="1" applyProtection="1">
      <alignment horizontal="center" vertical="center"/>
      <protection/>
    </xf>
    <xf numFmtId="2" fontId="0" fillId="0" borderId="10" xfId="49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0</xdr:col>
      <xdr:colOff>2000250</xdr:colOff>
      <xdr:row>6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&#193;REA%20P&#218;BLICA%20DE%20DAMIAN&#211;POLIS%20TABELA%20REVISADA%20DA%20AGETOP%20EM%20JULHO%20DE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5"/>
      <sheetName val="Plan4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62"/>
  <sheetViews>
    <sheetView showGridLines="0" tabSelected="1" zoomScale="90" zoomScaleNormal="90" zoomScalePageLayoutView="0" workbookViewId="0" topLeftCell="A29">
      <selection activeCell="C59" sqref="C59"/>
    </sheetView>
  </sheetViews>
  <sheetFormatPr defaultColWidth="9.140625" defaultRowHeight="12.75"/>
  <cols>
    <col min="1" max="1" width="33.28125" style="1" customWidth="1"/>
    <col min="2" max="2" width="0" style="1" hidden="1" customWidth="1"/>
    <col min="3" max="3" width="13.140625" style="1" customWidth="1"/>
    <col min="4" max="4" width="8.7109375" style="1" customWidth="1"/>
    <col min="5" max="16" width="4.28125" style="1" customWidth="1"/>
    <col min="17" max="17" width="12.8515625" style="1" customWidth="1"/>
    <col min="18" max="251" width="9.140625" style="1" customWidth="1"/>
  </cols>
  <sheetData>
    <row r="1" ht="12.75"/>
    <row r="2" spans="3:16" s="2" customFormat="1" ht="18"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2" customFormat="1" ht="7.5" customHeight="1"/>
    <row r="4" spans="3:17" s="2" customFormat="1" ht="12.75">
      <c r="C4" s="3" t="s">
        <v>15</v>
      </c>
      <c r="L4" s="3"/>
      <c r="Q4" s="3"/>
    </row>
    <row r="5" spans="3:17" s="2" customFormat="1" ht="12.75">
      <c r="C5" s="3" t="s">
        <v>35</v>
      </c>
      <c r="L5" s="4" t="s">
        <v>33</v>
      </c>
      <c r="M5" s="4"/>
      <c r="N5" s="4"/>
      <c r="O5" s="4"/>
      <c r="P5" s="4"/>
      <c r="Q5" s="4"/>
    </row>
    <row r="6" spans="3:17" s="2" customFormat="1" ht="15" customHeight="1">
      <c r="C6" s="3" t="s">
        <v>36</v>
      </c>
      <c r="L6" s="4" t="s">
        <v>32</v>
      </c>
      <c r="M6" s="4"/>
      <c r="N6" s="50">
        <f ca="1">TODAY()</f>
        <v>41596</v>
      </c>
      <c r="O6" s="50"/>
      <c r="P6" s="50"/>
      <c r="Q6" s="50"/>
    </row>
    <row r="7" spans="1:4" ht="9" customHeight="1">
      <c r="A7" s="5"/>
      <c r="B7" s="5"/>
      <c r="C7" s="6"/>
      <c r="D7" s="7"/>
    </row>
    <row r="8" spans="1:17" ht="13.5" customHeight="1">
      <c r="A8" s="8" t="s">
        <v>34</v>
      </c>
      <c r="B8" s="8"/>
      <c r="C8" s="9"/>
      <c r="D8" s="10" t="s">
        <v>1</v>
      </c>
      <c r="E8" s="51">
        <v>30</v>
      </c>
      <c r="F8" s="51"/>
      <c r="G8" s="51"/>
      <c r="H8" s="51"/>
      <c r="I8" s="51">
        <f>E8+30</f>
        <v>60</v>
      </c>
      <c r="J8" s="51"/>
      <c r="K8" s="51"/>
      <c r="L8" s="51"/>
      <c r="M8" s="51">
        <f>I8+30</f>
        <v>90</v>
      </c>
      <c r="N8" s="51"/>
      <c r="O8" s="51"/>
      <c r="P8" s="51"/>
      <c r="Q8" s="51" t="s">
        <v>2</v>
      </c>
    </row>
    <row r="9" spans="1:17" ht="12.75">
      <c r="A9" s="8" t="s">
        <v>3</v>
      </c>
      <c r="B9" s="8" t="s">
        <v>4</v>
      </c>
      <c r="C9" s="10" t="s">
        <v>5</v>
      </c>
      <c r="D9" s="10" t="s">
        <v>6</v>
      </c>
      <c r="E9" s="51" t="s">
        <v>7</v>
      </c>
      <c r="F9" s="51"/>
      <c r="G9" s="51"/>
      <c r="H9" s="51"/>
      <c r="I9" s="51" t="s">
        <v>8</v>
      </c>
      <c r="J9" s="51"/>
      <c r="K9" s="51"/>
      <c r="L9" s="51"/>
      <c r="M9" s="51" t="s">
        <v>9</v>
      </c>
      <c r="N9" s="51"/>
      <c r="O9" s="51"/>
      <c r="P9" s="51"/>
      <c r="Q9" s="51"/>
    </row>
    <row r="10" spans="1:250" s="2" customFormat="1" ht="12" customHeight="1">
      <c r="A10" s="52" t="s">
        <v>16</v>
      </c>
      <c r="B10" s="53">
        <f>20420.46-355.13-248.58-2860.49</f>
        <v>16956.259999999995</v>
      </c>
      <c r="C10" s="54">
        <v>27947.101329754998</v>
      </c>
      <c r="D10" s="55">
        <f>C10/C58</f>
        <v>0.028549222948785664</v>
      </c>
      <c r="E10" s="56">
        <f>E12*$C$10</f>
        <v>9222.54343881915</v>
      </c>
      <c r="F10" s="56"/>
      <c r="G10" s="56"/>
      <c r="H10" s="56"/>
      <c r="I10" s="56">
        <f>I12*$C$10</f>
        <v>9222.54343881915</v>
      </c>
      <c r="J10" s="56"/>
      <c r="K10" s="56"/>
      <c r="L10" s="56"/>
      <c r="M10" s="56">
        <f>M12*$C$10</f>
        <v>9502.0144521167</v>
      </c>
      <c r="N10" s="56"/>
      <c r="O10" s="56"/>
      <c r="P10" s="56"/>
      <c r="Q10" s="11">
        <f>SUM(E10:P10)</f>
        <v>27947.101329755</v>
      </c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s="2" customFormat="1" ht="4.5" customHeight="1">
      <c r="A11" s="52"/>
      <c r="B11" s="53"/>
      <c r="C11" s="54"/>
      <c r="D11" s="55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8"/>
      <c r="Q11" s="16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2" customFormat="1" ht="12" customHeight="1">
      <c r="A12" s="52"/>
      <c r="B12" s="53"/>
      <c r="C12" s="54"/>
      <c r="D12" s="55"/>
      <c r="E12" s="57">
        <v>0.33</v>
      </c>
      <c r="F12" s="57"/>
      <c r="G12" s="57"/>
      <c r="H12" s="57"/>
      <c r="I12" s="57">
        <v>0.33</v>
      </c>
      <c r="J12" s="57"/>
      <c r="K12" s="57"/>
      <c r="L12" s="57"/>
      <c r="M12" s="57">
        <v>0.34</v>
      </c>
      <c r="N12" s="57"/>
      <c r="O12" s="57"/>
      <c r="P12" s="57"/>
      <c r="Q12" s="17">
        <f>D10</f>
        <v>0.028549222948785664</v>
      </c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2" customFormat="1" ht="12" customHeight="1">
      <c r="A13" s="52" t="s">
        <v>17</v>
      </c>
      <c r="B13" s="53">
        <v>3339.65</v>
      </c>
      <c r="C13" s="54">
        <v>42214.98000000001</v>
      </c>
      <c r="D13" s="55">
        <f>C13/C58</f>
        <v>0.04312450373933266</v>
      </c>
      <c r="E13" s="56">
        <f>E15*$C$13</f>
        <v>13930.943400000004</v>
      </c>
      <c r="F13" s="56"/>
      <c r="G13" s="56"/>
      <c r="H13" s="56"/>
      <c r="I13" s="56">
        <f>I15*$C$13</f>
        <v>13930.943400000004</v>
      </c>
      <c r="J13" s="56"/>
      <c r="K13" s="56"/>
      <c r="L13" s="56"/>
      <c r="M13" s="56">
        <f>M15*$C$13</f>
        <v>14353.093200000005</v>
      </c>
      <c r="N13" s="56"/>
      <c r="O13" s="56"/>
      <c r="P13" s="56"/>
      <c r="Q13" s="11">
        <f>SUM(E13:P13)</f>
        <v>42214.98000000001</v>
      </c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2" customFormat="1" ht="4.5" customHeight="1">
      <c r="A14" s="52"/>
      <c r="B14" s="53"/>
      <c r="C14" s="54"/>
      <c r="D14" s="55"/>
      <c r="E14" s="12"/>
      <c r="F14" s="18"/>
      <c r="G14" s="18"/>
      <c r="H14" s="19"/>
      <c r="I14" s="12"/>
      <c r="J14" s="18"/>
      <c r="K14" s="18"/>
      <c r="L14" s="19"/>
      <c r="M14" s="12"/>
      <c r="N14" s="18"/>
      <c r="O14" s="18"/>
      <c r="P14" s="19"/>
      <c r="Q14" s="16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2" customFormat="1" ht="12" customHeight="1">
      <c r="A15" s="52"/>
      <c r="B15" s="53"/>
      <c r="C15" s="54"/>
      <c r="D15" s="55"/>
      <c r="E15" s="57">
        <v>0.33</v>
      </c>
      <c r="F15" s="57"/>
      <c r="G15" s="57"/>
      <c r="H15" s="57"/>
      <c r="I15" s="57">
        <v>0.33</v>
      </c>
      <c r="J15" s="57"/>
      <c r="K15" s="57"/>
      <c r="L15" s="57"/>
      <c r="M15" s="57">
        <v>0.34</v>
      </c>
      <c r="N15" s="57"/>
      <c r="O15" s="57"/>
      <c r="P15" s="57"/>
      <c r="Q15" s="17">
        <f>D13</f>
        <v>0.04312450373933266</v>
      </c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2" customFormat="1" ht="12" customHeight="1">
      <c r="A16" s="52" t="s">
        <v>18</v>
      </c>
      <c r="B16" s="53">
        <v>4456.82</v>
      </c>
      <c r="C16" s="54">
        <v>37308.72209999999</v>
      </c>
      <c r="D16" s="55">
        <f>C16/C58</f>
        <v>0.03811254028098964</v>
      </c>
      <c r="E16" s="56">
        <f>E18*$C$16</f>
        <v>37308.72209999999</v>
      </c>
      <c r="F16" s="56"/>
      <c r="G16" s="56"/>
      <c r="H16" s="56"/>
      <c r="I16" s="56">
        <f>I18*$C$16</f>
        <v>0</v>
      </c>
      <c r="J16" s="56"/>
      <c r="K16" s="56"/>
      <c r="L16" s="56"/>
      <c r="M16" s="56">
        <v>0</v>
      </c>
      <c r="N16" s="56"/>
      <c r="O16" s="56"/>
      <c r="P16" s="56"/>
      <c r="Q16" s="11">
        <f>SUM(E16:P16)</f>
        <v>37308.72209999999</v>
      </c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2" customFormat="1" ht="4.5" customHeight="1">
      <c r="A17" s="52"/>
      <c r="B17" s="53"/>
      <c r="C17" s="54"/>
      <c r="D17" s="55"/>
      <c r="E17" s="38"/>
      <c r="F17" s="39"/>
      <c r="G17" s="39"/>
      <c r="H17" s="39"/>
      <c r="I17" s="40"/>
      <c r="J17" s="41"/>
      <c r="K17" s="13"/>
      <c r="L17" s="14"/>
      <c r="M17" s="15"/>
      <c r="N17" s="13"/>
      <c r="O17" s="13"/>
      <c r="P17" s="14"/>
      <c r="Q17" s="16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2" customFormat="1" ht="12" customHeight="1">
      <c r="A18" s="52"/>
      <c r="B18" s="53"/>
      <c r="C18" s="54"/>
      <c r="D18" s="55"/>
      <c r="E18" s="57">
        <v>1</v>
      </c>
      <c r="F18" s="57"/>
      <c r="G18" s="57"/>
      <c r="H18" s="57"/>
      <c r="I18" s="57">
        <v>0</v>
      </c>
      <c r="J18" s="57"/>
      <c r="K18" s="57"/>
      <c r="L18" s="57"/>
      <c r="M18" s="57">
        <v>0</v>
      </c>
      <c r="N18" s="57"/>
      <c r="O18" s="57"/>
      <c r="P18" s="57"/>
      <c r="Q18" s="17">
        <f>D16</f>
        <v>0.03811254028098964</v>
      </c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2" customFormat="1" ht="12" customHeight="1">
      <c r="A19" s="52" t="s">
        <v>19</v>
      </c>
      <c r="B19" s="53">
        <v>434.82</v>
      </c>
      <c r="C19" s="54">
        <v>72602.2337</v>
      </c>
      <c r="D19" s="55">
        <f>C19/C58</f>
        <v>0.07416645225651067</v>
      </c>
      <c r="E19" s="56">
        <f>E21*C19</f>
        <v>18150.558425</v>
      </c>
      <c r="F19" s="56"/>
      <c r="G19" s="56"/>
      <c r="H19" s="56"/>
      <c r="I19" s="56">
        <f>I21*C19</f>
        <v>36301.11685</v>
      </c>
      <c r="J19" s="56"/>
      <c r="K19" s="56"/>
      <c r="L19" s="56"/>
      <c r="M19" s="56">
        <f>M21*C19</f>
        <v>18150.558425</v>
      </c>
      <c r="N19" s="56"/>
      <c r="O19" s="56"/>
      <c r="P19" s="56"/>
      <c r="Q19" s="11">
        <f>SUM(E19:P19)</f>
        <v>72602.2337</v>
      </c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2" customFormat="1" ht="4.5" customHeight="1">
      <c r="A20" s="52"/>
      <c r="B20" s="53"/>
      <c r="C20" s="54"/>
      <c r="D20" s="55"/>
      <c r="E20" s="15"/>
      <c r="F20" s="13"/>
      <c r="G20" s="18"/>
      <c r="H20" s="19"/>
      <c r="I20" s="12"/>
      <c r="J20" s="18"/>
      <c r="K20" s="18"/>
      <c r="L20" s="19"/>
      <c r="M20" s="18"/>
      <c r="N20" s="43"/>
      <c r="O20" s="13"/>
      <c r="P20" s="14"/>
      <c r="Q20" s="16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" customFormat="1" ht="12" customHeight="1">
      <c r="A21" s="52"/>
      <c r="B21" s="53"/>
      <c r="C21" s="54"/>
      <c r="D21" s="55"/>
      <c r="E21" s="57">
        <v>0.25</v>
      </c>
      <c r="F21" s="57"/>
      <c r="G21" s="57"/>
      <c r="H21" s="57"/>
      <c r="I21" s="57">
        <v>0.5</v>
      </c>
      <c r="J21" s="57"/>
      <c r="K21" s="57"/>
      <c r="L21" s="57"/>
      <c r="M21" s="57">
        <v>0.25</v>
      </c>
      <c r="N21" s="57"/>
      <c r="O21" s="57"/>
      <c r="P21" s="57"/>
      <c r="Q21" s="17">
        <f>D19</f>
        <v>0.07416645225651067</v>
      </c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" customFormat="1" ht="12" customHeight="1">
      <c r="A22" s="52" t="s">
        <v>20</v>
      </c>
      <c r="B22" s="53">
        <v>335.66</v>
      </c>
      <c r="C22" s="54">
        <v>186612.96</v>
      </c>
      <c r="D22" s="55">
        <f>C22/C58</f>
        <v>0.19063354504320346</v>
      </c>
      <c r="E22" s="58">
        <f>E24*C22</f>
        <v>27991.944</v>
      </c>
      <c r="F22" s="58"/>
      <c r="G22" s="58"/>
      <c r="H22" s="58"/>
      <c r="I22" s="58">
        <f>I24*C22</f>
        <v>111967.776</v>
      </c>
      <c r="J22" s="58"/>
      <c r="K22" s="58"/>
      <c r="L22" s="58"/>
      <c r="M22" s="58">
        <f>M24*C22</f>
        <v>46653.24</v>
      </c>
      <c r="N22" s="58"/>
      <c r="O22" s="58"/>
      <c r="P22" s="58"/>
      <c r="Q22" s="20">
        <f>SUM(E22:P22)</f>
        <v>186612.96</v>
      </c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2" customFormat="1" ht="4.5" customHeight="1">
      <c r="A23" s="52"/>
      <c r="B23" s="53"/>
      <c r="C23" s="54"/>
      <c r="D23" s="55"/>
      <c r="E23" s="15"/>
      <c r="F23" s="13"/>
      <c r="G23" s="41"/>
      <c r="H23" s="19"/>
      <c r="I23" s="12"/>
      <c r="J23" s="18"/>
      <c r="K23" s="18"/>
      <c r="L23" s="19"/>
      <c r="M23" s="18"/>
      <c r="N23" s="43"/>
      <c r="O23" s="13"/>
      <c r="P23" s="14"/>
      <c r="Q23" s="16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2" customFormat="1" ht="12" customHeight="1">
      <c r="A24" s="52"/>
      <c r="B24" s="53"/>
      <c r="C24" s="54"/>
      <c r="D24" s="55"/>
      <c r="E24" s="57">
        <v>0.15</v>
      </c>
      <c r="F24" s="57"/>
      <c r="G24" s="57"/>
      <c r="H24" s="57"/>
      <c r="I24" s="57">
        <v>0.6</v>
      </c>
      <c r="J24" s="57"/>
      <c r="K24" s="57"/>
      <c r="L24" s="57"/>
      <c r="M24" s="57">
        <v>0.25</v>
      </c>
      <c r="N24" s="57"/>
      <c r="O24" s="57"/>
      <c r="P24" s="57"/>
      <c r="Q24" s="17">
        <f>D22</f>
        <v>0.19063354504320346</v>
      </c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2" customFormat="1" ht="12" customHeight="1">
      <c r="A25" s="59" t="s">
        <v>21</v>
      </c>
      <c r="B25" s="53">
        <v>15859.59</v>
      </c>
      <c r="C25" s="54">
        <v>24322.09</v>
      </c>
      <c r="D25" s="55">
        <f>C25/C58</f>
        <v>0.024846110578599947</v>
      </c>
      <c r="E25" s="58">
        <f>E27*$C$25</f>
        <v>3648.3134999999997</v>
      </c>
      <c r="F25" s="58"/>
      <c r="G25" s="58"/>
      <c r="H25" s="58"/>
      <c r="I25" s="58">
        <f>I27*$C$25</f>
        <v>14593.253999999999</v>
      </c>
      <c r="J25" s="58"/>
      <c r="K25" s="58"/>
      <c r="L25" s="58"/>
      <c r="M25" s="58">
        <f>M27*$C$25</f>
        <v>6080.5225</v>
      </c>
      <c r="N25" s="58"/>
      <c r="O25" s="58"/>
      <c r="P25" s="58"/>
      <c r="Q25" s="20">
        <f>SUM(E25:P25)</f>
        <v>24322.089999999997</v>
      </c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2" customFormat="1" ht="4.5" customHeight="1">
      <c r="A26" s="59"/>
      <c r="B26" s="53"/>
      <c r="C26" s="54"/>
      <c r="D26" s="55"/>
      <c r="E26" s="15"/>
      <c r="F26" s="13"/>
      <c r="G26" s="41"/>
      <c r="H26" s="19"/>
      <c r="I26" s="12"/>
      <c r="J26" s="18"/>
      <c r="K26" s="18"/>
      <c r="L26" s="19"/>
      <c r="M26" s="12"/>
      <c r="N26" s="18"/>
      <c r="O26" s="41"/>
      <c r="P26" s="42"/>
      <c r="Q26" s="16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2" customFormat="1" ht="12" customHeight="1">
      <c r="A27" s="59"/>
      <c r="B27" s="53"/>
      <c r="C27" s="54"/>
      <c r="D27" s="55"/>
      <c r="E27" s="60">
        <v>0.15</v>
      </c>
      <c r="F27" s="60"/>
      <c r="G27" s="60"/>
      <c r="H27" s="60"/>
      <c r="I27" s="60">
        <v>0.6</v>
      </c>
      <c r="J27" s="60"/>
      <c r="K27" s="60"/>
      <c r="L27" s="60"/>
      <c r="M27" s="60">
        <v>0.25</v>
      </c>
      <c r="N27" s="60"/>
      <c r="O27" s="60"/>
      <c r="P27" s="60"/>
      <c r="Q27" s="17">
        <f>D25</f>
        <v>0.024846110578599947</v>
      </c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2" customFormat="1" ht="12" customHeight="1">
      <c r="A28" s="52" t="s">
        <v>22</v>
      </c>
      <c r="B28" s="53">
        <v>16780.55</v>
      </c>
      <c r="C28" s="54">
        <v>8225.872599999999</v>
      </c>
      <c r="D28" s="55">
        <f>C28/C58</f>
        <v>0.00840309941395149</v>
      </c>
      <c r="E28" s="58">
        <f>E30*$C$28</f>
        <v>1645.1745199999998</v>
      </c>
      <c r="F28" s="58"/>
      <c r="G28" s="58"/>
      <c r="H28" s="58"/>
      <c r="I28" s="58">
        <f>I30*$C$28</f>
        <v>3290.3490399999996</v>
      </c>
      <c r="J28" s="58"/>
      <c r="K28" s="58"/>
      <c r="L28" s="58"/>
      <c r="M28" s="58">
        <f>M30*$C$28</f>
        <v>3290.3490399999996</v>
      </c>
      <c r="N28" s="58"/>
      <c r="O28" s="58"/>
      <c r="P28" s="58"/>
      <c r="Q28" s="20">
        <f>SUM(E28:P28)</f>
        <v>8225.872599999999</v>
      </c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2" customFormat="1" ht="4.5" customHeight="1">
      <c r="A29" s="52"/>
      <c r="B29" s="53"/>
      <c r="C29" s="54"/>
      <c r="D29" s="55"/>
      <c r="E29" s="15"/>
      <c r="F29" s="13"/>
      <c r="G29" s="41"/>
      <c r="H29" s="19"/>
      <c r="I29" s="12"/>
      <c r="J29" s="18"/>
      <c r="K29" s="18"/>
      <c r="L29" s="19"/>
      <c r="M29" s="12"/>
      <c r="N29" s="18"/>
      <c r="O29" s="18"/>
      <c r="P29" s="42"/>
      <c r="Q29" s="16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2" customFormat="1" ht="12" customHeight="1">
      <c r="A30" s="52"/>
      <c r="B30" s="53"/>
      <c r="C30" s="54"/>
      <c r="D30" s="55"/>
      <c r="E30" s="57">
        <v>0.2</v>
      </c>
      <c r="F30" s="57"/>
      <c r="G30" s="57"/>
      <c r="H30" s="57"/>
      <c r="I30" s="57">
        <v>0.4</v>
      </c>
      <c r="J30" s="57"/>
      <c r="K30" s="57"/>
      <c r="L30" s="57"/>
      <c r="M30" s="57">
        <v>0.4</v>
      </c>
      <c r="N30" s="57"/>
      <c r="O30" s="57"/>
      <c r="P30" s="57"/>
      <c r="Q30" s="17">
        <f>D28</f>
        <v>0.00840309941395149</v>
      </c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2" customFormat="1" ht="12" customHeight="1">
      <c r="A31" s="52" t="s">
        <v>23</v>
      </c>
      <c r="B31" s="53">
        <v>487.74</v>
      </c>
      <c r="C31" s="54">
        <v>1605.9999999999998</v>
      </c>
      <c r="D31" s="55">
        <f>C31/$C58</f>
        <v>0.0016406013459053686</v>
      </c>
      <c r="E31" s="56">
        <f>E33*C31</f>
        <v>0</v>
      </c>
      <c r="F31" s="56"/>
      <c r="G31" s="56"/>
      <c r="H31" s="56"/>
      <c r="I31" s="58">
        <f>I33*C31</f>
        <v>1605.9999999999998</v>
      </c>
      <c r="J31" s="58"/>
      <c r="K31" s="58"/>
      <c r="L31" s="58"/>
      <c r="M31" s="56">
        <v>0</v>
      </c>
      <c r="N31" s="56"/>
      <c r="O31" s="56"/>
      <c r="P31" s="56"/>
      <c r="Q31" s="20">
        <f>SUM(E31:P31)</f>
        <v>1605.9999999999998</v>
      </c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s="2" customFormat="1" ht="4.5" customHeight="1">
      <c r="A32" s="52"/>
      <c r="B32" s="53"/>
      <c r="C32" s="54"/>
      <c r="D32" s="55"/>
      <c r="E32" s="15"/>
      <c r="F32" s="13"/>
      <c r="G32" s="13"/>
      <c r="H32" s="42"/>
      <c r="I32" s="40"/>
      <c r="J32" s="41"/>
      <c r="K32" s="41"/>
      <c r="L32" s="19"/>
      <c r="M32" s="15"/>
      <c r="N32" s="13"/>
      <c r="O32" s="13"/>
      <c r="P32" s="14"/>
      <c r="Q32" s="16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s="2" customFormat="1" ht="12" customHeight="1">
      <c r="A33" s="52"/>
      <c r="B33" s="53"/>
      <c r="C33" s="54"/>
      <c r="D33" s="55"/>
      <c r="E33" s="57">
        <v>0</v>
      </c>
      <c r="F33" s="57"/>
      <c r="G33" s="57"/>
      <c r="H33" s="57"/>
      <c r="I33" s="57">
        <v>1</v>
      </c>
      <c r="J33" s="57"/>
      <c r="K33" s="57"/>
      <c r="L33" s="57"/>
      <c r="M33" s="57">
        <v>0</v>
      </c>
      <c r="N33" s="57"/>
      <c r="O33" s="57"/>
      <c r="P33" s="57"/>
      <c r="Q33" s="17">
        <f>D31</f>
        <v>0.0016406013459053686</v>
      </c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s="2" customFormat="1" ht="12" customHeight="1">
      <c r="A34" s="52" t="s">
        <v>24</v>
      </c>
      <c r="B34" s="53"/>
      <c r="C34" s="54">
        <v>46991.7742</v>
      </c>
      <c r="D34" s="55">
        <f>C34/$C58</f>
        <v>0.04800421419614022</v>
      </c>
      <c r="E34" s="56">
        <v>0</v>
      </c>
      <c r="F34" s="56"/>
      <c r="G34" s="56"/>
      <c r="H34" s="56"/>
      <c r="I34" s="58">
        <f>I36*$C$34</f>
        <v>23495.8871</v>
      </c>
      <c r="J34" s="58"/>
      <c r="K34" s="58"/>
      <c r="L34" s="58"/>
      <c r="M34" s="58">
        <f>M36*$C$34</f>
        <v>23495.8871</v>
      </c>
      <c r="N34" s="58"/>
      <c r="O34" s="58"/>
      <c r="P34" s="58"/>
      <c r="Q34" s="20">
        <f>SUM(E34:P34)</f>
        <v>46991.7742</v>
      </c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s="2" customFormat="1" ht="4.5" customHeight="1">
      <c r="A35" s="52"/>
      <c r="B35" s="53"/>
      <c r="C35" s="54"/>
      <c r="D35" s="55"/>
      <c r="E35" s="21"/>
      <c r="F35" s="22"/>
      <c r="G35" s="22"/>
      <c r="H35" s="23"/>
      <c r="I35" s="44"/>
      <c r="J35" s="24"/>
      <c r="K35" s="45"/>
      <c r="L35" s="23"/>
      <c r="M35" s="44"/>
      <c r="N35" s="24"/>
      <c r="O35" s="45"/>
      <c r="P35" s="23"/>
      <c r="Q35" s="16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s="2" customFormat="1" ht="12" customHeight="1">
      <c r="A36" s="52"/>
      <c r="B36" s="53"/>
      <c r="C36" s="54"/>
      <c r="D36" s="55"/>
      <c r="E36" s="57">
        <v>0</v>
      </c>
      <c r="F36" s="57"/>
      <c r="G36" s="57"/>
      <c r="H36" s="57"/>
      <c r="I36" s="57">
        <v>0.5</v>
      </c>
      <c r="J36" s="57"/>
      <c r="K36" s="57"/>
      <c r="L36" s="57"/>
      <c r="M36" s="57">
        <v>0.5</v>
      </c>
      <c r="N36" s="57"/>
      <c r="O36" s="57"/>
      <c r="P36" s="57"/>
      <c r="Q36" s="17">
        <f>D34</f>
        <v>0.04800421419614022</v>
      </c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2" customFormat="1" ht="12" customHeight="1">
      <c r="A37" s="52" t="s">
        <v>25</v>
      </c>
      <c r="B37" s="53">
        <v>38529.28</v>
      </c>
      <c r="C37" s="54">
        <v>4213.183300000001</v>
      </c>
      <c r="D37" s="55">
        <f>C37/$C58</f>
        <v>0.0043039565333287825</v>
      </c>
      <c r="E37" s="56">
        <f>E39*$C$37</f>
        <v>0</v>
      </c>
      <c r="F37" s="56"/>
      <c r="G37" s="56"/>
      <c r="H37" s="56"/>
      <c r="I37" s="58">
        <f>I39*$C$37</f>
        <v>1053.2958250000001</v>
      </c>
      <c r="J37" s="58"/>
      <c r="K37" s="58"/>
      <c r="L37" s="58"/>
      <c r="M37" s="58">
        <f>M39*$C$37</f>
        <v>3159.8874750000004</v>
      </c>
      <c r="N37" s="58"/>
      <c r="O37" s="58"/>
      <c r="P37" s="58"/>
      <c r="Q37" s="20">
        <f>SUM(E37:P37)</f>
        <v>4213.183300000001</v>
      </c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s="2" customFormat="1" ht="4.5" customHeight="1">
      <c r="A38" s="52"/>
      <c r="B38" s="53"/>
      <c r="C38" s="54"/>
      <c r="D38" s="55"/>
      <c r="E38" s="15"/>
      <c r="F38" s="13"/>
      <c r="G38" s="41"/>
      <c r="H38" s="42"/>
      <c r="I38" s="40"/>
      <c r="J38" s="41"/>
      <c r="K38" s="41"/>
      <c r="L38" s="19"/>
      <c r="M38" s="38"/>
      <c r="N38" s="39"/>
      <c r="O38" s="39"/>
      <c r="P38" s="14"/>
      <c r="Q38" s="16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s="2" customFormat="1" ht="12" customHeight="1">
      <c r="A39" s="52"/>
      <c r="B39" s="53"/>
      <c r="C39" s="54"/>
      <c r="D39" s="55"/>
      <c r="E39" s="57">
        <v>0</v>
      </c>
      <c r="F39" s="57"/>
      <c r="G39" s="57"/>
      <c r="H39" s="57"/>
      <c r="I39" s="57">
        <v>0.25</v>
      </c>
      <c r="J39" s="57"/>
      <c r="K39" s="57"/>
      <c r="L39" s="57"/>
      <c r="M39" s="57">
        <v>0.75</v>
      </c>
      <c r="N39" s="57"/>
      <c r="O39" s="57"/>
      <c r="P39" s="57"/>
      <c r="Q39" s="17">
        <f>D37</f>
        <v>0.0043039565333287825</v>
      </c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s="2" customFormat="1" ht="12" customHeight="1">
      <c r="A40" s="52" t="s">
        <v>26</v>
      </c>
      <c r="B40" s="53">
        <v>38529.28</v>
      </c>
      <c r="C40" s="54">
        <v>11505.084799999999</v>
      </c>
      <c r="D40" s="55">
        <f>C40/$C58</f>
        <v>0.01175296239578792</v>
      </c>
      <c r="E40" s="56">
        <f>E42*$C$40</f>
        <v>0</v>
      </c>
      <c r="F40" s="56"/>
      <c r="G40" s="56"/>
      <c r="H40" s="56"/>
      <c r="I40" s="58">
        <f>I42*$C$40</f>
        <v>5752.542399999999</v>
      </c>
      <c r="J40" s="58"/>
      <c r="K40" s="58"/>
      <c r="L40" s="58"/>
      <c r="M40" s="58">
        <f>M42*$C$40</f>
        <v>5752.542399999999</v>
      </c>
      <c r="N40" s="58"/>
      <c r="O40" s="58"/>
      <c r="P40" s="58"/>
      <c r="Q40" s="20">
        <f>SUM(E40:P40)</f>
        <v>11505.084799999999</v>
      </c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s="2" customFormat="1" ht="4.5" customHeight="1">
      <c r="A41" s="52"/>
      <c r="B41" s="53"/>
      <c r="C41" s="54"/>
      <c r="D41" s="55"/>
      <c r="E41" s="15"/>
      <c r="F41" s="13"/>
      <c r="G41" s="41"/>
      <c r="H41" s="42"/>
      <c r="I41" s="40"/>
      <c r="J41" s="41"/>
      <c r="K41" s="18"/>
      <c r="L41" s="19"/>
      <c r="M41" s="38"/>
      <c r="N41" s="18"/>
      <c r="O41" s="13"/>
      <c r="P41" s="14"/>
      <c r="Q41" s="16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s="2" customFormat="1" ht="12" customHeight="1">
      <c r="A42" s="52"/>
      <c r="B42" s="53"/>
      <c r="C42" s="54"/>
      <c r="D42" s="55"/>
      <c r="E42" s="57">
        <v>0</v>
      </c>
      <c r="F42" s="57"/>
      <c r="G42" s="57"/>
      <c r="H42" s="57"/>
      <c r="I42" s="57">
        <v>0.5</v>
      </c>
      <c r="J42" s="57"/>
      <c r="K42" s="57"/>
      <c r="L42" s="57"/>
      <c r="M42" s="57">
        <v>0.5</v>
      </c>
      <c r="N42" s="57"/>
      <c r="O42" s="57"/>
      <c r="P42" s="57"/>
      <c r="Q42" s="17">
        <f>D40</f>
        <v>0.01175296239578792</v>
      </c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s="2" customFormat="1" ht="12" customHeight="1">
      <c r="A43" s="52" t="s">
        <v>27</v>
      </c>
      <c r="B43" s="53">
        <v>11046.93</v>
      </c>
      <c r="C43" s="54">
        <v>20639.7224</v>
      </c>
      <c r="D43" s="55">
        <f>C43/$C58</f>
        <v>0.021084406194615934</v>
      </c>
      <c r="E43" s="58">
        <f>E45*$C$43</f>
        <v>5159.9306</v>
      </c>
      <c r="F43" s="58"/>
      <c r="G43" s="58"/>
      <c r="H43" s="58"/>
      <c r="I43" s="58">
        <f>I45*$C$43</f>
        <v>10319.8612</v>
      </c>
      <c r="J43" s="58"/>
      <c r="K43" s="58"/>
      <c r="L43" s="58"/>
      <c r="M43" s="58">
        <f>M45*$C$43</f>
        <v>5159.9306</v>
      </c>
      <c r="N43" s="58"/>
      <c r="O43" s="58"/>
      <c r="P43" s="58"/>
      <c r="Q43" s="20">
        <f>SUM(E43:P43)</f>
        <v>20639.7224</v>
      </c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s="2" customFormat="1" ht="4.5" customHeight="1">
      <c r="A44" s="52"/>
      <c r="B44" s="53"/>
      <c r="C44" s="54"/>
      <c r="D44" s="55"/>
      <c r="E44" s="15"/>
      <c r="F44" s="13"/>
      <c r="G44" s="18"/>
      <c r="H44" s="19"/>
      <c r="I44" s="12"/>
      <c r="J44" s="18"/>
      <c r="K44" s="18"/>
      <c r="L44" s="19"/>
      <c r="M44" s="12"/>
      <c r="N44" s="13"/>
      <c r="O44" s="13"/>
      <c r="P44" s="14"/>
      <c r="Q44" s="16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s="2" customFormat="1" ht="12" customHeight="1">
      <c r="A45" s="52"/>
      <c r="B45" s="53"/>
      <c r="C45" s="54"/>
      <c r="D45" s="55"/>
      <c r="E45" s="57">
        <v>0.25</v>
      </c>
      <c r="F45" s="57"/>
      <c r="G45" s="57"/>
      <c r="H45" s="57"/>
      <c r="I45" s="57">
        <v>0.5</v>
      </c>
      <c r="J45" s="57"/>
      <c r="K45" s="57"/>
      <c r="L45" s="57"/>
      <c r="M45" s="57">
        <v>0.25</v>
      </c>
      <c r="N45" s="57"/>
      <c r="O45" s="57"/>
      <c r="P45" s="57"/>
      <c r="Q45" s="17">
        <f>D43</f>
        <v>0.021084406194615934</v>
      </c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s="2" customFormat="1" ht="12" customHeight="1">
      <c r="A46" s="52" t="s">
        <v>28</v>
      </c>
      <c r="B46" s="53">
        <v>7014.18</v>
      </c>
      <c r="C46" s="54">
        <v>260191.13569999998</v>
      </c>
      <c r="D46" s="55">
        <f>C46/$C58</f>
        <v>0.26579696601623065</v>
      </c>
      <c r="E46" s="56">
        <f>E48*$C$46</f>
        <v>0</v>
      </c>
      <c r="F46" s="56"/>
      <c r="G46" s="56"/>
      <c r="H46" s="56"/>
      <c r="I46" s="58">
        <f>I48*$C$46</f>
        <v>130095.56784999999</v>
      </c>
      <c r="J46" s="58"/>
      <c r="K46" s="58"/>
      <c r="L46" s="58"/>
      <c r="M46" s="58">
        <f>M48*$C$46</f>
        <v>130095.56784999999</v>
      </c>
      <c r="N46" s="58"/>
      <c r="O46" s="58"/>
      <c r="P46" s="58"/>
      <c r="Q46" s="20">
        <f>SUM(E46:P46)</f>
        <v>260191.13569999998</v>
      </c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s="2" customFormat="1" ht="4.5" customHeight="1">
      <c r="A47" s="52"/>
      <c r="B47" s="53"/>
      <c r="C47" s="54"/>
      <c r="D47" s="55"/>
      <c r="E47" s="15"/>
      <c r="F47" s="13"/>
      <c r="G47" s="41"/>
      <c r="H47" s="42"/>
      <c r="I47" s="12"/>
      <c r="J47" s="18"/>
      <c r="K47" s="18"/>
      <c r="L47" s="19"/>
      <c r="M47" s="12"/>
      <c r="N47" s="18"/>
      <c r="O47" s="18"/>
      <c r="P47" s="19"/>
      <c r="Q47" s="16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s="2" customFormat="1" ht="12" customHeight="1">
      <c r="A48" s="52"/>
      <c r="B48" s="53"/>
      <c r="C48" s="54"/>
      <c r="D48" s="55"/>
      <c r="E48" s="57">
        <v>0</v>
      </c>
      <c r="F48" s="57"/>
      <c r="G48" s="57"/>
      <c r="H48" s="57"/>
      <c r="I48" s="57">
        <v>0.5</v>
      </c>
      <c r="J48" s="57"/>
      <c r="K48" s="57"/>
      <c r="L48" s="57"/>
      <c r="M48" s="57">
        <v>0.5</v>
      </c>
      <c r="N48" s="57"/>
      <c r="O48" s="57"/>
      <c r="P48" s="57"/>
      <c r="Q48" s="17">
        <f>D46</f>
        <v>0.26579696601623065</v>
      </c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2" customFormat="1" ht="12" customHeight="1">
      <c r="A49" s="52" t="s">
        <v>29</v>
      </c>
      <c r="B49" s="53">
        <v>137.5</v>
      </c>
      <c r="C49" s="54">
        <v>497.34000000000003</v>
      </c>
      <c r="D49" s="55">
        <f>C49/$C58</f>
        <v>0.0005080552138060873</v>
      </c>
      <c r="E49" s="56">
        <v>0</v>
      </c>
      <c r="F49" s="56"/>
      <c r="G49" s="56"/>
      <c r="H49" s="56"/>
      <c r="I49" s="56">
        <v>0</v>
      </c>
      <c r="J49" s="56"/>
      <c r="K49" s="56"/>
      <c r="L49" s="56"/>
      <c r="M49" s="58">
        <f>M51*$C$49</f>
        <v>497.34000000000003</v>
      </c>
      <c r="N49" s="58"/>
      <c r="O49" s="58"/>
      <c r="P49" s="58"/>
      <c r="Q49" s="20">
        <f>SUM(E49:P49)</f>
        <v>497.34000000000003</v>
      </c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s="2" customFormat="1" ht="4.5" customHeight="1">
      <c r="A50" s="52"/>
      <c r="B50" s="53"/>
      <c r="C50" s="54"/>
      <c r="D50" s="55"/>
      <c r="E50" s="25"/>
      <c r="F50" s="26"/>
      <c r="G50" s="26"/>
      <c r="H50" s="27"/>
      <c r="I50" s="25"/>
      <c r="J50" s="26"/>
      <c r="K50" s="26"/>
      <c r="L50" s="27"/>
      <c r="M50" s="28"/>
      <c r="N50" s="26"/>
      <c r="O50" s="26"/>
      <c r="P50" s="27"/>
      <c r="Q50" s="16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s="2" customFormat="1" ht="12" customHeight="1">
      <c r="A51" s="52"/>
      <c r="B51" s="53"/>
      <c r="C51" s="54"/>
      <c r="D51" s="55"/>
      <c r="E51" s="57">
        <v>0</v>
      </c>
      <c r="F51" s="57"/>
      <c r="G51" s="57"/>
      <c r="H51" s="57"/>
      <c r="I51" s="57">
        <v>0</v>
      </c>
      <c r="J51" s="57"/>
      <c r="K51" s="57"/>
      <c r="L51" s="57"/>
      <c r="M51" s="57">
        <v>1</v>
      </c>
      <c r="N51" s="57"/>
      <c r="O51" s="57"/>
      <c r="P51" s="57"/>
      <c r="Q51" s="17">
        <f>D49</f>
        <v>0.0005080552138060873</v>
      </c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s="2" customFormat="1" ht="12" customHeight="1">
      <c r="A52" s="52" t="s">
        <v>30</v>
      </c>
      <c r="B52" s="53">
        <v>11383.8</v>
      </c>
      <c r="C52" s="54">
        <v>10875.15822</v>
      </c>
      <c r="D52" s="55">
        <f>C52/$C58</f>
        <v>0.011109464017849213</v>
      </c>
      <c r="E52" s="56">
        <f>E54*$C$52</f>
        <v>0</v>
      </c>
      <c r="F52" s="56"/>
      <c r="G52" s="56"/>
      <c r="H52" s="56"/>
      <c r="I52" s="58">
        <f>I54*$C$52</f>
        <v>4350.063288</v>
      </c>
      <c r="J52" s="58"/>
      <c r="K52" s="58"/>
      <c r="L52" s="58"/>
      <c r="M52" s="58">
        <f>M54*$C$52</f>
        <v>6525.094931999999</v>
      </c>
      <c r="N52" s="58"/>
      <c r="O52" s="58"/>
      <c r="P52" s="58"/>
      <c r="Q52" s="20">
        <f>SUM(E52:P52)</f>
        <v>10875.15822</v>
      </c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s="2" customFormat="1" ht="4.5" customHeight="1">
      <c r="A53" s="52"/>
      <c r="B53" s="53"/>
      <c r="C53" s="54"/>
      <c r="D53" s="55"/>
      <c r="E53" s="15"/>
      <c r="F53" s="13"/>
      <c r="G53" s="46"/>
      <c r="H53" s="47"/>
      <c r="I53" s="48"/>
      <c r="J53" s="46"/>
      <c r="K53" s="29"/>
      <c r="L53" s="19"/>
      <c r="M53" s="38"/>
      <c r="N53" s="39"/>
      <c r="O53" s="18"/>
      <c r="P53" s="14"/>
      <c r="Q53" s="16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s="2" customFormat="1" ht="12" customHeight="1">
      <c r="A54" s="52"/>
      <c r="B54" s="53"/>
      <c r="C54" s="54"/>
      <c r="D54" s="55"/>
      <c r="E54" s="57">
        <v>0</v>
      </c>
      <c r="F54" s="57"/>
      <c r="G54" s="57"/>
      <c r="H54" s="57"/>
      <c r="I54" s="57">
        <v>0.4</v>
      </c>
      <c r="J54" s="57"/>
      <c r="K54" s="57"/>
      <c r="L54" s="57"/>
      <c r="M54" s="57">
        <v>0.6</v>
      </c>
      <c r="N54" s="57"/>
      <c r="O54" s="57"/>
      <c r="P54" s="57"/>
      <c r="Q54" s="17">
        <f>D52</f>
        <v>0.011109464017849213</v>
      </c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s="2" customFormat="1" ht="12" customHeight="1">
      <c r="A55" s="52" t="s">
        <v>31</v>
      </c>
      <c r="B55" s="53">
        <v>56516.27</v>
      </c>
      <c r="C55" s="54">
        <v>223155.99339999995</v>
      </c>
      <c r="D55" s="55">
        <f>C55/$C58</f>
        <v>0.22796389982496235</v>
      </c>
      <c r="E55" s="58">
        <f>E57*$C$55</f>
        <v>73641.47782199999</v>
      </c>
      <c r="F55" s="58"/>
      <c r="G55" s="58"/>
      <c r="H55" s="58"/>
      <c r="I55" s="58">
        <f>I57*$C$55</f>
        <v>73641.47782199999</v>
      </c>
      <c r="J55" s="58"/>
      <c r="K55" s="58"/>
      <c r="L55" s="58"/>
      <c r="M55" s="58">
        <f>M57*$C$55</f>
        <v>75873.03775599999</v>
      </c>
      <c r="N55" s="58"/>
      <c r="O55" s="58"/>
      <c r="P55" s="58"/>
      <c r="Q55" s="20">
        <f>SUM(E55:P55)</f>
        <v>223155.99339999998</v>
      </c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s="2" customFormat="1" ht="4.5" customHeight="1">
      <c r="A56" s="52"/>
      <c r="B56" s="53"/>
      <c r="C56" s="54"/>
      <c r="D56" s="55"/>
      <c r="E56" s="15"/>
      <c r="F56" s="13"/>
      <c r="G56" s="18"/>
      <c r="H56" s="19"/>
      <c r="I56" s="12"/>
      <c r="J56" s="18"/>
      <c r="K56" s="18"/>
      <c r="L56" s="19"/>
      <c r="M56" s="18"/>
      <c r="N56" s="43"/>
      <c r="O56" s="13"/>
      <c r="P56" s="14"/>
      <c r="Q56" s="16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s="2" customFormat="1" ht="12" customHeight="1">
      <c r="A57" s="52"/>
      <c r="B57" s="53"/>
      <c r="C57" s="54"/>
      <c r="D57" s="55"/>
      <c r="E57" s="57">
        <v>0.33</v>
      </c>
      <c r="F57" s="57"/>
      <c r="G57" s="57"/>
      <c r="H57" s="57"/>
      <c r="I57" s="57">
        <v>0.33</v>
      </c>
      <c r="J57" s="57"/>
      <c r="K57" s="57"/>
      <c r="L57" s="57"/>
      <c r="M57" s="57">
        <v>0.34</v>
      </c>
      <c r="N57" s="57"/>
      <c r="O57" s="57"/>
      <c r="P57" s="57"/>
      <c r="Q57" s="17">
        <f>D55</f>
        <v>0.22796389982496235</v>
      </c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18" ht="14.25" customHeight="1">
      <c r="A58" s="30" t="s">
        <v>10</v>
      </c>
      <c r="B58" s="30">
        <f>SUM(B10:B57)</f>
        <v>221808.32999999996</v>
      </c>
      <c r="C58" s="31">
        <f>SUM(C10:C57)</f>
        <v>978909.3517497549</v>
      </c>
      <c r="D58" s="32">
        <f>SUM(D10:D57)</f>
        <v>0.9999999999999999</v>
      </c>
      <c r="E58" s="61">
        <f>E55+E52+E49+E46+E43+E40+E37+E34+E31+E28+E25+E22+E19+E16+E13+E10</f>
        <v>190699.6078058191</v>
      </c>
      <c r="F58" s="62"/>
      <c r="G58" s="62"/>
      <c r="H58" s="62"/>
      <c r="I58" s="62">
        <f>I55+I52+I49+I46+I43+I40+I37+I34+I31+I28+I25+I22+I19+I16+I13+I10</f>
        <v>439620.67821381916</v>
      </c>
      <c r="J58" s="62"/>
      <c r="K58" s="62"/>
      <c r="L58" s="62"/>
      <c r="M58" s="62">
        <f>M55+M52+M49+M46+M43+M40+M37+M34+M31+M28+M25+M22+M19+M16+M13+M10</f>
        <v>348589.0657301166</v>
      </c>
      <c r="N58" s="62"/>
      <c r="O58" s="62"/>
      <c r="P58" s="62"/>
      <c r="Q58" s="31">
        <f>Q10+Q13+Q16+Q19+Q22+Q25+Q28+Q31+Q34+Q37+Q40+Q43+Q46+Q49+Q52+Q55</f>
        <v>978909.3517497547</v>
      </c>
      <c r="R58" s="33"/>
    </row>
    <row r="59" spans="1:17" ht="14.25" customHeight="1">
      <c r="A59" s="8" t="s">
        <v>11</v>
      </c>
      <c r="B59" s="8"/>
      <c r="C59" s="31">
        <f>C58*1.2409</f>
        <v>1214728.6145862706</v>
      </c>
      <c r="D59" s="31"/>
      <c r="E59" s="62">
        <f>E58*1.2409</f>
        <v>236639.1433262409</v>
      </c>
      <c r="F59" s="62"/>
      <c r="G59" s="62"/>
      <c r="H59" s="62"/>
      <c r="I59" s="62">
        <f>I58*1.2409</f>
        <v>545525.2995955282</v>
      </c>
      <c r="J59" s="62"/>
      <c r="K59" s="62"/>
      <c r="L59" s="62"/>
      <c r="M59" s="62">
        <f>M58*1.2409</f>
        <v>432564.17166450166</v>
      </c>
      <c r="N59" s="62"/>
      <c r="O59" s="62"/>
      <c r="P59" s="62"/>
      <c r="Q59" s="31">
        <f>Q58*1.2409</f>
        <v>1214728.6145862706</v>
      </c>
    </row>
    <row r="60" spans="1:17" ht="14.25" customHeight="1">
      <c r="A60" s="8" t="s">
        <v>12</v>
      </c>
      <c r="B60" s="8"/>
      <c r="C60" s="34"/>
      <c r="D60" s="34"/>
      <c r="E60" s="63">
        <f>E58/C58*100</f>
        <v>19.48082398691487</v>
      </c>
      <c r="F60" s="63"/>
      <c r="G60" s="63"/>
      <c r="H60" s="63"/>
      <c r="I60" s="63">
        <f>I58/C58*100</f>
        <v>44.90923265039993</v>
      </c>
      <c r="J60" s="63"/>
      <c r="K60" s="63"/>
      <c r="L60" s="63"/>
      <c r="M60" s="63">
        <f>M58/C58*100</f>
        <v>35.60994336268521</v>
      </c>
      <c r="N60" s="63"/>
      <c r="O60" s="63"/>
      <c r="P60" s="63"/>
      <c r="Q60" s="35">
        <f>Q12+Q15+Q18+Q21+Q24+Q27+Q30+Q33+Q36+Q39+Q42+Q45+Q48+Q51+Q54+Q57</f>
        <v>0.9999999999999999</v>
      </c>
    </row>
    <row r="61" spans="1:18" ht="14.25" customHeight="1">
      <c r="A61" s="8" t="s">
        <v>13</v>
      </c>
      <c r="B61" s="8"/>
      <c r="C61" s="34"/>
      <c r="D61" s="34"/>
      <c r="E61" s="62">
        <f>E59</f>
        <v>236639.1433262409</v>
      </c>
      <c r="F61" s="62"/>
      <c r="G61" s="62"/>
      <c r="H61" s="62"/>
      <c r="I61" s="62">
        <f>E61+I59</f>
        <v>782164.4429217691</v>
      </c>
      <c r="J61" s="62"/>
      <c r="K61" s="62"/>
      <c r="L61" s="62"/>
      <c r="M61" s="62">
        <f>I61+M59</f>
        <v>1214728.6145862709</v>
      </c>
      <c r="N61" s="62"/>
      <c r="O61" s="62"/>
      <c r="P61" s="62"/>
      <c r="Q61" s="36"/>
      <c r="R61" s="33"/>
    </row>
    <row r="62" spans="1:17" ht="14.25" customHeight="1">
      <c r="A62" s="8" t="s">
        <v>14</v>
      </c>
      <c r="B62" s="8"/>
      <c r="C62" s="37"/>
      <c r="D62" s="37"/>
      <c r="E62" s="63">
        <f>E60</f>
        <v>19.48082398691487</v>
      </c>
      <c r="F62" s="63"/>
      <c r="G62" s="63"/>
      <c r="H62" s="63"/>
      <c r="I62" s="63">
        <f>E62+I60</f>
        <v>64.3900566373148</v>
      </c>
      <c r="J62" s="63"/>
      <c r="K62" s="63"/>
      <c r="L62" s="63"/>
      <c r="M62" s="63">
        <f>I62+M60</f>
        <v>100</v>
      </c>
      <c r="N62" s="63"/>
      <c r="O62" s="63"/>
      <c r="P62" s="63"/>
      <c r="Q62" s="37"/>
    </row>
  </sheetData>
  <sheetProtection selectLockedCells="1" selectUnlockedCells="1"/>
  <mergeCells count="184">
    <mergeCell ref="E61:H61"/>
    <mergeCell ref="I61:L61"/>
    <mergeCell ref="M61:P61"/>
    <mergeCell ref="E62:H62"/>
    <mergeCell ref="I62:L62"/>
    <mergeCell ref="M62:P62"/>
    <mergeCell ref="E59:H59"/>
    <mergeCell ref="I59:L59"/>
    <mergeCell ref="M59:P59"/>
    <mergeCell ref="E60:H60"/>
    <mergeCell ref="I60:L60"/>
    <mergeCell ref="M60:P60"/>
    <mergeCell ref="M55:P55"/>
    <mergeCell ref="E57:H57"/>
    <mergeCell ref="I57:L57"/>
    <mergeCell ref="M57:P57"/>
    <mergeCell ref="E58:H58"/>
    <mergeCell ref="I58:L58"/>
    <mergeCell ref="M58:P58"/>
    <mergeCell ref="M52:P52"/>
    <mergeCell ref="E54:H54"/>
    <mergeCell ref="I54:L54"/>
    <mergeCell ref="M54:P54"/>
    <mergeCell ref="A55:A57"/>
    <mergeCell ref="B55:B57"/>
    <mergeCell ref="C55:C57"/>
    <mergeCell ref="D55:D57"/>
    <mergeCell ref="E55:H55"/>
    <mergeCell ref="I55:L55"/>
    <mergeCell ref="M49:P49"/>
    <mergeCell ref="E51:H51"/>
    <mergeCell ref="I51:L51"/>
    <mergeCell ref="M51:P51"/>
    <mergeCell ref="A52:A54"/>
    <mergeCell ref="B52:B54"/>
    <mergeCell ref="C52:C54"/>
    <mergeCell ref="D52:D54"/>
    <mergeCell ref="E52:H52"/>
    <mergeCell ref="I52:L52"/>
    <mergeCell ref="M46:P46"/>
    <mergeCell ref="E48:H48"/>
    <mergeCell ref="I48:L48"/>
    <mergeCell ref="M48:P48"/>
    <mergeCell ref="A49:A51"/>
    <mergeCell ref="B49:B51"/>
    <mergeCell ref="C49:C51"/>
    <mergeCell ref="D49:D51"/>
    <mergeCell ref="E49:H49"/>
    <mergeCell ref="I49:L49"/>
    <mergeCell ref="M43:P43"/>
    <mergeCell ref="E45:H45"/>
    <mergeCell ref="I45:L45"/>
    <mergeCell ref="M45:P45"/>
    <mergeCell ref="A46:A48"/>
    <mergeCell ref="B46:B48"/>
    <mergeCell ref="C46:C48"/>
    <mergeCell ref="D46:D48"/>
    <mergeCell ref="E46:H46"/>
    <mergeCell ref="I46:L46"/>
    <mergeCell ref="M40:P40"/>
    <mergeCell ref="E42:H42"/>
    <mergeCell ref="I42:L42"/>
    <mergeCell ref="M42:P42"/>
    <mergeCell ref="A43:A45"/>
    <mergeCell ref="B43:B45"/>
    <mergeCell ref="C43:C45"/>
    <mergeCell ref="D43:D45"/>
    <mergeCell ref="E43:H43"/>
    <mergeCell ref="I43:L43"/>
    <mergeCell ref="M37:P37"/>
    <mergeCell ref="E39:H39"/>
    <mergeCell ref="I39:L39"/>
    <mergeCell ref="M39:P39"/>
    <mergeCell ref="A40:A42"/>
    <mergeCell ref="B40:B42"/>
    <mergeCell ref="C40:C42"/>
    <mergeCell ref="D40:D42"/>
    <mergeCell ref="E40:H40"/>
    <mergeCell ref="I40:L40"/>
    <mergeCell ref="M34:P34"/>
    <mergeCell ref="E36:H36"/>
    <mergeCell ref="I36:L36"/>
    <mergeCell ref="M36:P36"/>
    <mergeCell ref="A37:A39"/>
    <mergeCell ref="B37:B39"/>
    <mergeCell ref="C37:C39"/>
    <mergeCell ref="D37:D39"/>
    <mergeCell ref="E37:H37"/>
    <mergeCell ref="I37:L37"/>
    <mergeCell ref="M31:P31"/>
    <mergeCell ref="E33:H33"/>
    <mergeCell ref="I33:L33"/>
    <mergeCell ref="M33:P33"/>
    <mergeCell ref="A34:A36"/>
    <mergeCell ref="B34:B36"/>
    <mergeCell ref="C34:C36"/>
    <mergeCell ref="D34:D36"/>
    <mergeCell ref="E34:H34"/>
    <mergeCell ref="I34:L34"/>
    <mergeCell ref="M28:P28"/>
    <mergeCell ref="E30:H30"/>
    <mergeCell ref="I30:L30"/>
    <mergeCell ref="M30:P30"/>
    <mergeCell ref="A31:A33"/>
    <mergeCell ref="B31:B33"/>
    <mergeCell ref="C31:C33"/>
    <mergeCell ref="D31:D33"/>
    <mergeCell ref="E31:H31"/>
    <mergeCell ref="I31:L31"/>
    <mergeCell ref="M25:P25"/>
    <mergeCell ref="E27:H27"/>
    <mergeCell ref="I27:L27"/>
    <mergeCell ref="M27:P27"/>
    <mergeCell ref="A28:A30"/>
    <mergeCell ref="B28:B30"/>
    <mergeCell ref="C28:C30"/>
    <mergeCell ref="D28:D30"/>
    <mergeCell ref="E28:H28"/>
    <mergeCell ref="I28:L28"/>
    <mergeCell ref="M22:P22"/>
    <mergeCell ref="E24:H24"/>
    <mergeCell ref="I24:L24"/>
    <mergeCell ref="M24:P24"/>
    <mergeCell ref="A25:A27"/>
    <mergeCell ref="B25:B27"/>
    <mergeCell ref="C25:C27"/>
    <mergeCell ref="D25:D27"/>
    <mergeCell ref="E25:H25"/>
    <mergeCell ref="I25:L25"/>
    <mergeCell ref="M19:P19"/>
    <mergeCell ref="E21:H21"/>
    <mergeCell ref="I21:L21"/>
    <mergeCell ref="M21:P21"/>
    <mergeCell ref="A22:A24"/>
    <mergeCell ref="B22:B24"/>
    <mergeCell ref="C22:C24"/>
    <mergeCell ref="D22:D24"/>
    <mergeCell ref="E22:H22"/>
    <mergeCell ref="I22:L22"/>
    <mergeCell ref="M16:P16"/>
    <mergeCell ref="E18:H18"/>
    <mergeCell ref="I18:L18"/>
    <mergeCell ref="M18:P18"/>
    <mergeCell ref="A19:A21"/>
    <mergeCell ref="B19:B21"/>
    <mergeCell ref="C19:C21"/>
    <mergeCell ref="D19:D21"/>
    <mergeCell ref="E19:H19"/>
    <mergeCell ref="I19:L19"/>
    <mergeCell ref="M13:P13"/>
    <mergeCell ref="E15:H15"/>
    <mergeCell ref="I15:L15"/>
    <mergeCell ref="M15:P15"/>
    <mergeCell ref="A16:A18"/>
    <mergeCell ref="B16:B18"/>
    <mergeCell ref="C16:C18"/>
    <mergeCell ref="D16:D18"/>
    <mergeCell ref="E16:H16"/>
    <mergeCell ref="I16:L16"/>
    <mergeCell ref="M10:P10"/>
    <mergeCell ref="E12:H12"/>
    <mergeCell ref="I12:L12"/>
    <mergeCell ref="M12:P12"/>
    <mergeCell ref="A13:A15"/>
    <mergeCell ref="B13:B15"/>
    <mergeCell ref="C13:C15"/>
    <mergeCell ref="D13:D15"/>
    <mergeCell ref="E13:H13"/>
    <mergeCell ref="I13:L13"/>
    <mergeCell ref="A10:A12"/>
    <mergeCell ref="B10:B12"/>
    <mergeCell ref="C10:C12"/>
    <mergeCell ref="D10:D12"/>
    <mergeCell ref="E10:H10"/>
    <mergeCell ref="I10:L10"/>
    <mergeCell ref="C2:P2"/>
    <mergeCell ref="N6:Q6"/>
    <mergeCell ref="E8:H8"/>
    <mergeCell ref="I8:L8"/>
    <mergeCell ref="M8:P8"/>
    <mergeCell ref="Q8:Q9"/>
    <mergeCell ref="E9:H9"/>
    <mergeCell ref="I9:L9"/>
    <mergeCell ref="M9:P9"/>
  </mergeCells>
  <printOptions/>
  <pageMargins left="0.7874015748031497" right="0.1968503937007874" top="0.31496062992125984" bottom="0.07874015748031496" header="0.5118110236220472" footer="0.5118110236220472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2013-08-19T13:01:03Z</cp:lastPrinted>
  <dcterms:modified xsi:type="dcterms:W3CDTF">2013-11-18T17:16:05Z</dcterms:modified>
  <cp:category/>
  <cp:version/>
  <cp:contentType/>
  <cp:contentStatus/>
</cp:coreProperties>
</file>