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<sst xmlns="http://schemas.openxmlformats.org/spreadsheetml/2006/main" count="37" uniqueCount="37">
  <si>
    <t>CRONOGRAMA - FÍSICO FINANCEIRO</t>
  </si>
  <si>
    <r>
      <t>SUB NOME:</t>
    </r>
    <r>
      <rPr>
        <sz val="10"/>
        <rFont val="Arial"/>
        <family val="2"/>
      </rPr>
      <t xml:space="preserve"> Reforma.</t>
    </r>
  </si>
  <si>
    <t>Dias:</t>
  </si>
  <si>
    <t>TOTAL</t>
  </si>
  <si>
    <t>Serviços:</t>
  </si>
  <si>
    <t>%</t>
  </si>
  <si>
    <t>Serviços Preliminares.</t>
  </si>
  <si>
    <t>Instalações Hidro-Sanitárias.</t>
  </si>
  <si>
    <t>Vidros.</t>
  </si>
  <si>
    <t>Revestimentos de Paredes.</t>
  </si>
  <si>
    <t>Revestimentos de Pisos.</t>
  </si>
  <si>
    <t>Administração.</t>
  </si>
  <si>
    <t>CUSTO DO ORÇAMENTO</t>
  </si>
  <si>
    <t>PERCENTUAIS:</t>
  </si>
  <si>
    <t>TOTAIS ACUMULADOS:</t>
  </si>
  <si>
    <t>PERCENTUAIS  ACUMULADOS:</t>
  </si>
  <si>
    <t>OBSERVAÇÕES:</t>
  </si>
  <si>
    <t>Fundações e Sondagens</t>
  </si>
  <si>
    <t>Estrutura</t>
  </si>
  <si>
    <t>Instalações Elet/Tel/Cabeamento Estrut.</t>
  </si>
  <si>
    <t>Alvenarias e Divisorias</t>
  </si>
  <si>
    <t xml:space="preserve">Esquadrias </t>
  </si>
  <si>
    <t>Ferragens</t>
  </si>
  <si>
    <t>Pintura</t>
  </si>
  <si>
    <t>Diversos</t>
  </si>
  <si>
    <t>TOTAIS  ORÇAMENTO C/ BDI(24,09%)</t>
  </si>
  <si>
    <t>1º ao 30º</t>
  </si>
  <si>
    <t>31°ao 60°</t>
  </si>
  <si>
    <t>Valor</t>
  </si>
  <si>
    <t>PRAZO:</t>
  </si>
  <si>
    <t>60 DIAS CORRIDOS</t>
  </si>
  <si>
    <t xml:space="preserve">   DATA:</t>
  </si>
  <si>
    <r>
      <t>LOCAL:</t>
    </r>
    <r>
      <rPr>
        <sz val="10"/>
        <rFont val="Arial"/>
        <family val="2"/>
      </rPr>
      <t xml:space="preserve"> Itauçu  - Go.</t>
    </r>
  </si>
  <si>
    <t>Forros</t>
  </si>
  <si>
    <t>Coberturas</t>
  </si>
  <si>
    <t>CUSTO TOTAL: R$ 284.115,75</t>
  </si>
  <si>
    <r>
      <t xml:space="preserve">OBRA: </t>
    </r>
    <r>
      <rPr>
        <sz val="10"/>
        <rFont val="Arial"/>
        <family val="2"/>
      </rPr>
      <t>Reforma Para Implantação do Vapt Vupt  de Itauçu</t>
    </r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</si>
</sst>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;;;"/>
    <numFmt numFmtId="166" formatCode=";;"/>
    <numFmt numFmtId="167" formatCode="[$-416]dddd\,\ d&quot; de &quot;mmmm&quot; de &quot;yyyy"/>
  </numFmts>
  <fonts count="42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 style="medium"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medium"/>
      <top style="thin"/>
      <bottom style="thin"/>
    </border>
    <border>
      <left style="medium"/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hair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hair">
        <color indexed="8"/>
      </right>
      <top style="thin"/>
      <bottom style="thin">
        <color indexed="8"/>
      </bottom>
    </border>
    <border>
      <left style="hair">
        <color indexed="8"/>
      </left>
      <right style="hair">
        <color indexed="8"/>
      </right>
      <top style="thin"/>
      <bottom style="thin">
        <color indexed="8"/>
      </bottom>
    </border>
    <border>
      <left style="hair">
        <color indexed="8"/>
      </left>
      <right style="medium"/>
      <top style="thin"/>
      <bottom style="thin">
        <color indexed="8"/>
      </bottom>
    </border>
    <border>
      <left style="medium"/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medium"/>
      <top style="thin">
        <color indexed="8"/>
      </top>
      <bottom style="thick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4" fillId="21" borderId="5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18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64" fontId="4" fillId="33" borderId="10" xfId="51" applyNumberFormat="1" applyFont="1" applyFill="1" applyBorder="1" applyAlignment="1" applyProtection="1">
      <alignment horizontal="center" vertical="center"/>
      <protection/>
    </xf>
    <xf numFmtId="164" fontId="4" fillId="0" borderId="0" xfId="51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>
      <alignment/>
    </xf>
    <xf numFmtId="0" fontId="6" fillId="0" borderId="11" xfId="0" applyNumberFormat="1" applyFont="1" applyFill="1" applyBorder="1" applyAlignment="1">
      <alignment horizontal="left" vertical="center"/>
    </xf>
    <xf numFmtId="164" fontId="4" fillId="34" borderId="0" xfId="51" applyNumberFormat="1" applyFont="1" applyFill="1" applyBorder="1" applyAlignment="1" applyProtection="1">
      <alignment horizontal="center" vertical="center"/>
      <protection/>
    </xf>
    <xf numFmtId="164" fontId="4" fillId="33" borderId="12" xfId="51" applyNumberFormat="1" applyFont="1" applyFill="1" applyBorder="1" applyAlignment="1" applyProtection="1">
      <alignment horizontal="center" vertical="center"/>
      <protection/>
    </xf>
    <xf numFmtId="2" fontId="4" fillId="0" borderId="13" xfId="0" applyNumberFormat="1" applyFont="1" applyFill="1" applyBorder="1" applyAlignment="1">
      <alignment horizontal="center" vertical="center"/>
    </xf>
    <xf numFmtId="4" fontId="2" fillId="0" borderId="14" xfId="51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164" fontId="4" fillId="0" borderId="16" xfId="51" applyNumberFormat="1" applyFont="1" applyFill="1" applyBorder="1" applyAlignment="1" applyProtection="1">
      <alignment vertical="center"/>
      <protection/>
    </xf>
    <xf numFmtId="164" fontId="4" fillId="0" borderId="17" xfId="51" applyNumberFormat="1" applyFont="1" applyFill="1" applyBorder="1" applyAlignment="1" applyProtection="1">
      <alignment vertical="center"/>
      <protection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3" xfId="0" applyFill="1" applyBorder="1" applyAlignment="1">
      <alignment/>
    </xf>
    <xf numFmtId="0" fontId="2" fillId="0" borderId="13" xfId="0" applyFont="1" applyFill="1" applyBorder="1" applyAlignment="1">
      <alignment/>
    </xf>
    <xf numFmtId="14" fontId="0" fillId="0" borderId="13" xfId="0" applyNumberFormat="1" applyFont="1" applyFill="1" applyBorder="1" applyAlignment="1">
      <alignment horizontal="left"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 horizontal="right"/>
    </xf>
    <xf numFmtId="14" fontId="2" fillId="0" borderId="22" xfId="0" applyNumberFormat="1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9" fontId="4" fillId="0" borderId="0" xfId="49" applyFont="1" applyFill="1" applyBorder="1" applyAlignment="1" applyProtection="1">
      <alignment horizontal="center" vertical="center"/>
      <protection/>
    </xf>
    <xf numFmtId="164" fontId="4" fillId="35" borderId="0" xfId="51" applyNumberFormat="1" applyFont="1" applyFill="1" applyBorder="1" applyAlignment="1" applyProtection="1">
      <alignment horizontal="center" vertical="center"/>
      <protection/>
    </xf>
    <xf numFmtId="10" fontId="4" fillId="0" borderId="24" xfId="49" applyNumberFormat="1" applyFont="1" applyFill="1" applyBorder="1" applyAlignment="1" applyProtection="1">
      <alignment horizontal="center" vertical="center"/>
      <protection/>
    </xf>
    <xf numFmtId="0" fontId="2" fillId="0" borderId="25" xfId="0" applyNumberFormat="1" applyFont="1" applyFill="1" applyBorder="1" applyAlignment="1">
      <alignment horizontal="left" vertical="center"/>
    </xf>
    <xf numFmtId="2" fontId="2" fillId="0" borderId="14" xfId="51" applyNumberFormat="1" applyFont="1" applyFill="1" applyBorder="1" applyAlignment="1" applyProtection="1">
      <alignment horizontal="center" vertical="center"/>
      <protection/>
    </xf>
    <xf numFmtId="0" fontId="2" fillId="0" borderId="14" xfId="51" applyNumberFormat="1" applyFont="1" applyFill="1" applyBorder="1" applyAlignment="1" applyProtection="1">
      <alignment horizontal="center" vertical="center"/>
      <protection/>
    </xf>
    <xf numFmtId="0" fontId="2" fillId="0" borderId="26" xfId="0" applyNumberFormat="1" applyFont="1" applyFill="1" applyBorder="1" applyAlignment="1">
      <alignment horizontal="center" vertical="center"/>
    </xf>
    <xf numFmtId="164" fontId="4" fillId="33" borderId="16" xfId="51" applyNumberFormat="1" applyFont="1" applyFill="1" applyBorder="1" applyAlignment="1" applyProtection="1">
      <alignment horizontal="center" vertical="center"/>
      <protection/>
    </xf>
    <xf numFmtId="9" fontId="2" fillId="0" borderId="27" xfId="49" applyNumberFormat="1" applyFont="1" applyFill="1" applyBorder="1" applyAlignment="1" applyProtection="1">
      <alignment horizontal="center" vertical="center"/>
      <protection/>
    </xf>
    <xf numFmtId="2" fontId="2" fillId="0" borderId="27" xfId="51" applyNumberFormat="1" applyFont="1" applyFill="1" applyBorder="1" applyAlignment="1" applyProtection="1">
      <alignment horizontal="center" vertical="center"/>
      <protection/>
    </xf>
    <xf numFmtId="0" fontId="2" fillId="0" borderId="27" xfId="51" applyNumberFormat="1" applyFont="1" applyFill="1" applyBorder="1" applyAlignment="1" applyProtection="1">
      <alignment horizontal="center" vertical="center"/>
      <protection/>
    </xf>
    <xf numFmtId="0" fontId="2" fillId="0" borderId="27" xfId="0" applyNumberFormat="1" applyFont="1" applyFill="1" applyBorder="1" applyAlignment="1">
      <alignment horizontal="center" vertical="center"/>
    </xf>
    <xf numFmtId="164" fontId="4" fillId="0" borderId="28" xfId="51" applyNumberFormat="1" applyFont="1" applyFill="1" applyBorder="1" applyAlignment="1" applyProtection="1">
      <alignment vertical="center"/>
      <protection/>
    </xf>
    <xf numFmtId="164" fontId="4" fillId="33" borderId="29" xfId="51" applyNumberFormat="1" applyFont="1" applyFill="1" applyBorder="1" applyAlignment="1" applyProtection="1">
      <alignment horizontal="center" vertical="center"/>
      <protection/>
    </xf>
    <xf numFmtId="164" fontId="4" fillId="0" borderId="30" xfId="51" applyNumberFormat="1" applyFont="1" applyFill="1" applyBorder="1" applyAlignment="1" applyProtection="1">
      <alignment vertical="center"/>
      <protection/>
    </xf>
    <xf numFmtId="164" fontId="4" fillId="35" borderId="13" xfId="51" applyNumberFormat="1" applyFont="1" applyFill="1" applyBorder="1" applyAlignment="1" applyProtection="1">
      <alignment horizontal="center" vertical="center"/>
      <protection/>
    </xf>
    <xf numFmtId="9" fontId="4" fillId="0" borderId="13" xfId="49" applyFont="1" applyFill="1" applyBorder="1" applyAlignment="1" applyProtection="1">
      <alignment horizontal="center" vertical="center"/>
      <protection/>
    </xf>
    <xf numFmtId="164" fontId="4" fillId="0" borderId="13" xfId="51" applyNumberFormat="1" applyFont="1" applyFill="1" applyBorder="1" applyAlignment="1" applyProtection="1">
      <alignment horizontal="center" vertical="center"/>
      <protection/>
    </xf>
    <xf numFmtId="4" fontId="2" fillId="0" borderId="27" xfId="51" applyNumberFormat="1" applyFont="1" applyFill="1" applyBorder="1" applyAlignment="1" applyProtection="1">
      <alignment horizontal="center" vertical="center"/>
      <protection/>
    </xf>
    <xf numFmtId="10" fontId="2" fillId="0" borderId="27" xfId="49" applyNumberFormat="1" applyFont="1" applyFill="1" applyBorder="1" applyAlignment="1" applyProtection="1">
      <alignment horizontal="center" vertical="center"/>
      <protection/>
    </xf>
    <xf numFmtId="2" fontId="2" fillId="0" borderId="27" xfId="0" applyNumberFormat="1" applyFont="1" applyFill="1" applyBorder="1" applyAlignment="1">
      <alignment horizontal="center" vertical="center"/>
    </xf>
    <xf numFmtId="4" fontId="4" fillId="0" borderId="30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10" fontId="4" fillId="0" borderId="13" xfId="49" applyNumberFormat="1" applyFont="1" applyFill="1" applyBorder="1" applyAlignment="1" applyProtection="1">
      <alignment horizontal="center" vertical="center"/>
      <protection/>
    </xf>
    <xf numFmtId="4" fontId="4" fillId="0" borderId="31" xfId="0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left" vertical="center"/>
    </xf>
    <xf numFmtId="0" fontId="2" fillId="0" borderId="33" xfId="51" applyNumberFormat="1" applyFont="1" applyFill="1" applyBorder="1" applyAlignment="1" applyProtection="1">
      <alignment horizontal="center" vertical="center"/>
      <protection/>
    </xf>
    <xf numFmtId="0" fontId="2" fillId="0" borderId="34" xfId="0" applyNumberFormat="1" applyFont="1" applyFill="1" applyBorder="1" applyAlignment="1">
      <alignment horizontal="center" vertical="center"/>
    </xf>
    <xf numFmtId="9" fontId="4" fillId="0" borderId="35" xfId="49" applyFont="1" applyFill="1" applyBorder="1" applyAlignment="1" applyProtection="1">
      <alignment horizontal="center" vertical="center"/>
      <protection/>
    </xf>
    <xf numFmtId="4" fontId="4" fillId="0" borderId="36" xfId="51" applyNumberFormat="1" applyFont="1" applyFill="1" applyBorder="1" applyAlignment="1" applyProtection="1">
      <alignment horizontal="right" vertical="center"/>
      <protection/>
    </xf>
    <xf numFmtId="164" fontId="4" fillId="36" borderId="37" xfId="51" applyNumberFormat="1" applyFont="1" applyFill="1" applyBorder="1" applyAlignment="1" applyProtection="1">
      <alignment horizontal="center" vertical="center"/>
      <protection/>
    </xf>
    <xf numFmtId="164" fontId="4" fillId="36" borderId="13" xfId="51" applyNumberFormat="1" applyFont="1" applyFill="1" applyBorder="1" applyAlignment="1" applyProtection="1">
      <alignment horizontal="center" vertical="center"/>
      <protection/>
    </xf>
    <xf numFmtId="9" fontId="4" fillId="35" borderId="37" xfId="49" applyFont="1" applyFill="1" applyBorder="1" applyAlignment="1" applyProtection="1">
      <alignment horizontal="center" vertical="center"/>
      <protection/>
    </xf>
    <xf numFmtId="9" fontId="4" fillId="35" borderId="13" xfId="49" applyFont="1" applyFill="1" applyBorder="1" applyAlignment="1" applyProtection="1">
      <alignment horizontal="center" vertical="center"/>
      <protection/>
    </xf>
    <xf numFmtId="164" fontId="4" fillId="33" borderId="38" xfId="51" applyNumberFormat="1" applyFont="1" applyFill="1" applyBorder="1" applyAlignment="1" applyProtection="1">
      <alignment horizontal="center" vertical="center"/>
      <protection/>
    </xf>
    <xf numFmtId="164" fontId="4" fillId="33" borderId="39" xfId="51" applyNumberFormat="1" applyFont="1" applyFill="1" applyBorder="1" applyAlignment="1" applyProtection="1">
      <alignment horizontal="center" vertical="center"/>
      <protection/>
    </xf>
    <xf numFmtId="164" fontId="4" fillId="33" borderId="40" xfId="51" applyNumberFormat="1" applyFont="1" applyFill="1" applyBorder="1" applyAlignment="1" applyProtection="1">
      <alignment horizontal="center" vertical="center"/>
      <protection/>
    </xf>
    <xf numFmtId="164" fontId="4" fillId="33" borderId="41" xfId="51" applyNumberFormat="1" applyFont="1" applyFill="1" applyBorder="1" applyAlignment="1" applyProtection="1">
      <alignment horizontal="center" vertical="center"/>
      <protection/>
    </xf>
    <xf numFmtId="164" fontId="4" fillId="0" borderId="42" xfId="51" applyNumberFormat="1" applyFont="1" applyFill="1" applyBorder="1" applyAlignment="1" applyProtection="1">
      <alignment horizontal="center" vertical="center"/>
      <protection/>
    </xf>
    <xf numFmtId="164" fontId="4" fillId="0" borderId="43" xfId="51" applyNumberFormat="1" applyFont="1" applyFill="1" applyBorder="1" applyAlignment="1" applyProtection="1">
      <alignment horizontal="center" vertical="center"/>
      <protection/>
    </xf>
    <xf numFmtId="164" fontId="5" fillId="33" borderId="40" xfId="51" applyNumberFormat="1" applyFont="1" applyFill="1" applyBorder="1" applyAlignment="1" applyProtection="1">
      <alignment horizontal="center" vertical="center"/>
      <protection/>
    </xf>
    <xf numFmtId="164" fontId="5" fillId="33" borderId="41" xfId="51" applyNumberFormat="1" applyFont="1" applyFill="1" applyBorder="1" applyAlignment="1" applyProtection="1">
      <alignment horizontal="center" vertical="center"/>
      <protection/>
    </xf>
    <xf numFmtId="164" fontId="4" fillId="0" borderId="44" xfId="51" applyNumberFormat="1" applyFont="1" applyFill="1" applyBorder="1" applyAlignment="1" applyProtection="1">
      <alignment horizontal="center" vertical="center"/>
      <protection/>
    </xf>
    <xf numFmtId="0" fontId="0" fillId="0" borderId="45" xfId="0" applyFill="1" applyBorder="1" applyAlignment="1">
      <alignment/>
    </xf>
    <xf numFmtId="164" fontId="4" fillId="0" borderId="20" xfId="51" applyNumberFormat="1" applyFont="1" applyFill="1" applyBorder="1" applyAlignment="1" applyProtection="1">
      <alignment horizontal="center" vertical="center"/>
      <protection/>
    </xf>
    <xf numFmtId="0" fontId="0" fillId="0" borderId="43" xfId="0" applyFill="1" applyBorder="1" applyAlignment="1">
      <alignment/>
    </xf>
    <xf numFmtId="164" fontId="4" fillId="33" borderId="46" xfId="51" applyNumberFormat="1" applyFont="1" applyFill="1" applyBorder="1" applyAlignment="1" applyProtection="1">
      <alignment horizontal="center" vertical="center"/>
      <protection/>
    </xf>
    <xf numFmtId="164" fontId="4" fillId="33" borderId="47" xfId="51" applyNumberFormat="1" applyFont="1" applyFill="1" applyBorder="1" applyAlignment="1" applyProtection="1">
      <alignment horizontal="center" vertical="center"/>
      <protection/>
    </xf>
    <xf numFmtId="164" fontId="4" fillId="34" borderId="48" xfId="51" applyNumberFormat="1" applyFont="1" applyFill="1" applyBorder="1" applyAlignment="1" applyProtection="1">
      <alignment horizontal="center" vertical="center"/>
      <protection/>
    </xf>
    <xf numFmtId="164" fontId="4" fillId="0" borderId="35" xfId="51" applyNumberFormat="1" applyFont="1" applyFill="1" applyBorder="1" applyAlignment="1" applyProtection="1">
      <alignment horizontal="center" vertical="center"/>
      <protection/>
    </xf>
    <xf numFmtId="0" fontId="0" fillId="0" borderId="35" xfId="0" applyFill="1" applyBorder="1" applyAlignment="1">
      <alignment/>
    </xf>
    <xf numFmtId="9" fontId="4" fillId="0" borderId="49" xfId="49" applyFont="1" applyFill="1" applyBorder="1" applyAlignment="1" applyProtection="1">
      <alignment horizontal="center" vertical="center"/>
      <protection/>
    </xf>
    <xf numFmtId="164" fontId="4" fillId="0" borderId="0" xfId="51" applyNumberFormat="1" applyFont="1" applyFill="1" applyBorder="1" applyAlignment="1" applyProtection="1">
      <alignment vertical="center"/>
      <protection/>
    </xf>
    <xf numFmtId="164" fontId="4" fillId="33" borderId="17" xfId="51" applyNumberFormat="1" applyFont="1" applyFill="1" applyBorder="1" applyAlignment="1" applyProtection="1">
      <alignment horizontal="center" vertical="center"/>
      <protection/>
    </xf>
    <xf numFmtId="164" fontId="4" fillId="33" borderId="50" xfId="51" applyNumberFormat="1" applyFont="1" applyFill="1" applyBorder="1" applyAlignment="1" applyProtection="1">
      <alignment horizontal="center" vertical="center"/>
      <protection/>
    </xf>
    <xf numFmtId="164" fontId="4" fillId="34" borderId="13" xfId="51" applyNumberFormat="1" applyFont="1" applyFill="1" applyBorder="1" applyAlignment="1" applyProtection="1">
      <alignment horizontal="center" vertical="center"/>
      <protection/>
    </xf>
    <xf numFmtId="4" fontId="3" fillId="0" borderId="51" xfId="51" applyNumberFormat="1" applyFont="1" applyFill="1" applyBorder="1" applyAlignment="1" applyProtection="1">
      <alignment horizontal="center" vertical="center"/>
      <protection/>
    </xf>
    <xf numFmtId="10" fontId="3" fillId="0" borderId="28" xfId="49" applyNumberFormat="1" applyFont="1" applyFill="1" applyBorder="1" applyAlignment="1" applyProtection="1">
      <alignment horizontal="center" vertical="center"/>
      <protection/>
    </xf>
    <xf numFmtId="0" fontId="3" fillId="0" borderId="41" xfId="0" applyNumberFormat="1" applyFont="1" applyFill="1" applyBorder="1" applyAlignment="1">
      <alignment horizontal="left" vertical="center"/>
    </xf>
    <xf numFmtId="0" fontId="3" fillId="0" borderId="52" xfId="0" applyNumberFormat="1" applyFont="1" applyFill="1" applyBorder="1" applyAlignment="1">
      <alignment horizontal="left" vertical="center"/>
    </xf>
    <xf numFmtId="0" fontId="3" fillId="0" borderId="48" xfId="0" applyNumberFormat="1" applyFont="1" applyFill="1" applyBorder="1" applyAlignment="1">
      <alignment horizontal="left" vertical="center"/>
    </xf>
    <xf numFmtId="0" fontId="1" fillId="0" borderId="5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14" fontId="2" fillId="0" borderId="0" xfId="0" applyNumberFormat="1" applyFont="1" applyFill="1" applyBorder="1" applyAlignment="1">
      <alignment horizontal="left"/>
    </xf>
    <xf numFmtId="0" fontId="2" fillId="0" borderId="54" xfId="0" applyNumberFormat="1" applyFont="1" applyFill="1" applyBorder="1" applyAlignment="1">
      <alignment horizontal="center" vertical="center"/>
    </xf>
    <xf numFmtId="0" fontId="2" fillId="0" borderId="33" xfId="0" applyNumberFormat="1" applyFont="1" applyFill="1" applyBorder="1" applyAlignment="1">
      <alignment horizontal="center" vertical="center"/>
    </xf>
    <xf numFmtId="0" fontId="2" fillId="0" borderId="34" xfId="0" applyNumberFormat="1" applyFont="1" applyFill="1" applyBorder="1" applyAlignment="1">
      <alignment horizontal="center" vertical="center"/>
    </xf>
    <xf numFmtId="0" fontId="2" fillId="0" borderId="55" xfId="0" applyNumberFormat="1" applyFont="1" applyFill="1" applyBorder="1" applyAlignment="1">
      <alignment horizontal="center" vertical="center"/>
    </xf>
    <xf numFmtId="0" fontId="2" fillId="0" borderId="56" xfId="0" applyNumberFormat="1" applyFont="1" applyFill="1" applyBorder="1" applyAlignment="1">
      <alignment horizontal="center" vertical="center"/>
    </xf>
    <xf numFmtId="0" fontId="2" fillId="0" borderId="57" xfId="0" applyNumberFormat="1" applyFont="1" applyFill="1" applyBorder="1" applyAlignment="1">
      <alignment horizontal="center" vertical="center"/>
    </xf>
    <xf numFmtId="0" fontId="2" fillId="0" borderId="58" xfId="0" applyNumberFormat="1" applyFont="1" applyFill="1" applyBorder="1" applyAlignment="1">
      <alignment horizontal="center" vertical="center"/>
    </xf>
    <xf numFmtId="0" fontId="2" fillId="0" borderId="59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" fillId="0" borderId="60" xfId="0" applyNumberFormat="1" applyFont="1" applyFill="1" applyBorder="1" applyAlignment="1">
      <alignment horizontal="left" vertical="center"/>
    </xf>
    <xf numFmtId="9" fontId="4" fillId="0" borderId="16" xfId="49" applyFont="1" applyFill="1" applyBorder="1" applyAlignment="1" applyProtection="1">
      <alignment horizontal="center" vertical="center"/>
      <protection/>
    </xf>
    <xf numFmtId="9" fontId="4" fillId="0" borderId="28" xfId="49" applyFont="1" applyFill="1" applyBorder="1" applyAlignment="1" applyProtection="1">
      <alignment horizontal="center" vertical="center"/>
      <protection/>
    </xf>
    <xf numFmtId="9" fontId="4" fillId="0" borderId="61" xfId="49" applyFont="1" applyFill="1" applyBorder="1" applyAlignment="1" applyProtection="1">
      <alignment horizontal="center" vertical="center"/>
      <protection/>
    </xf>
    <xf numFmtId="9" fontId="4" fillId="0" borderId="15" xfId="49" applyFont="1" applyFill="1" applyBorder="1" applyAlignment="1" applyProtection="1">
      <alignment horizontal="center" vertical="center"/>
      <protection/>
    </xf>
    <xf numFmtId="0" fontId="3" fillId="0" borderId="62" xfId="0" applyNumberFormat="1" applyFont="1" applyFill="1" applyBorder="1" applyAlignment="1">
      <alignment horizontal="left" vertical="center"/>
    </xf>
    <xf numFmtId="4" fontId="3" fillId="0" borderId="24" xfId="51" applyNumberFormat="1" applyFont="1" applyFill="1" applyBorder="1" applyAlignment="1" applyProtection="1">
      <alignment horizontal="center" vertical="center"/>
      <protection/>
    </xf>
    <xf numFmtId="10" fontId="3" fillId="0" borderId="24" xfId="49" applyNumberFormat="1" applyFont="1" applyFill="1" applyBorder="1" applyAlignment="1" applyProtection="1">
      <alignment horizontal="center" vertical="center"/>
      <protection/>
    </xf>
    <xf numFmtId="10" fontId="3" fillId="0" borderId="51" xfId="49" applyNumberFormat="1" applyFont="1" applyFill="1" applyBorder="1" applyAlignment="1" applyProtection="1">
      <alignment horizontal="center" vertical="center"/>
      <protection/>
    </xf>
    <xf numFmtId="4" fontId="4" fillId="0" borderId="63" xfId="51" applyNumberFormat="1" applyFont="1" applyFill="1" applyBorder="1" applyAlignment="1" applyProtection="1">
      <alignment horizontal="center"/>
      <protection/>
    </xf>
    <xf numFmtId="4" fontId="4" fillId="0" borderId="17" xfId="51" applyNumberFormat="1" applyFont="1" applyFill="1" applyBorder="1" applyAlignment="1" applyProtection="1">
      <alignment horizontal="center"/>
      <protection/>
    </xf>
    <xf numFmtId="4" fontId="4" fillId="0" borderId="30" xfId="51" applyNumberFormat="1" applyFont="1" applyFill="1" applyBorder="1" applyAlignment="1" applyProtection="1">
      <alignment horizontal="center"/>
      <protection/>
    </xf>
    <xf numFmtId="9" fontId="4" fillId="0" borderId="64" xfId="49" applyFont="1" applyFill="1" applyBorder="1" applyAlignment="1" applyProtection="1">
      <alignment horizontal="center" vertical="center"/>
      <protection/>
    </xf>
    <xf numFmtId="9" fontId="4" fillId="0" borderId="65" xfId="49" applyFont="1" applyFill="1" applyBorder="1" applyAlignment="1" applyProtection="1">
      <alignment horizontal="center" vertical="center"/>
      <protection/>
    </xf>
    <xf numFmtId="9" fontId="4" fillId="0" borderId="66" xfId="49" applyFont="1" applyFill="1" applyBorder="1" applyAlignment="1" applyProtection="1">
      <alignment horizontal="center" vertical="center"/>
      <protection/>
    </xf>
    <xf numFmtId="9" fontId="4" fillId="0" borderId="67" xfId="49" applyFont="1" applyFill="1" applyBorder="1" applyAlignment="1" applyProtection="1">
      <alignment horizontal="center" vertical="center"/>
      <protection/>
    </xf>
    <xf numFmtId="9" fontId="4" fillId="0" borderId="68" xfId="49" applyFont="1" applyFill="1" applyBorder="1" applyAlignment="1" applyProtection="1">
      <alignment horizontal="center" vertical="center"/>
      <protection/>
    </xf>
    <xf numFmtId="9" fontId="4" fillId="0" borderId="69" xfId="49" applyFont="1" applyFill="1" applyBorder="1" applyAlignment="1" applyProtection="1">
      <alignment horizontal="center" vertical="center"/>
      <protection/>
    </xf>
    <xf numFmtId="4" fontId="4" fillId="0" borderId="64" xfId="51" applyNumberFormat="1" applyFont="1" applyFill="1" applyBorder="1" applyAlignment="1" applyProtection="1">
      <alignment horizontal="center"/>
      <protection/>
    </xf>
    <xf numFmtId="4" fontId="4" fillId="0" borderId="65" xfId="51" applyNumberFormat="1" applyFont="1" applyFill="1" applyBorder="1" applyAlignment="1" applyProtection="1">
      <alignment horizontal="center"/>
      <protection/>
    </xf>
    <xf numFmtId="4" fontId="4" fillId="0" borderId="66" xfId="51" applyNumberFormat="1" applyFont="1" applyFill="1" applyBorder="1" applyAlignment="1" applyProtection="1">
      <alignment horizontal="center"/>
      <protection/>
    </xf>
    <xf numFmtId="4" fontId="3" fillId="37" borderId="51" xfId="51" applyNumberFormat="1" applyFont="1" applyFill="1" applyBorder="1" applyAlignment="1" applyProtection="1">
      <alignment horizontal="center" vertical="center"/>
      <protection/>
    </xf>
    <xf numFmtId="9" fontId="4" fillId="0" borderId="12" xfId="49" applyFont="1" applyFill="1" applyBorder="1" applyAlignment="1" applyProtection="1">
      <alignment horizontal="center" vertical="center"/>
      <protection/>
    </xf>
    <xf numFmtId="9" fontId="4" fillId="0" borderId="10" xfId="49" applyFont="1" applyFill="1" applyBorder="1" applyAlignment="1" applyProtection="1">
      <alignment horizontal="center" vertical="center"/>
      <protection/>
    </xf>
    <xf numFmtId="9" fontId="4" fillId="0" borderId="29" xfId="49" applyFont="1" applyFill="1" applyBorder="1" applyAlignment="1" applyProtection="1">
      <alignment horizontal="center" vertical="center"/>
      <protection/>
    </xf>
    <xf numFmtId="0" fontId="3" fillId="0" borderId="29" xfId="0" applyNumberFormat="1" applyFont="1" applyFill="1" applyBorder="1" applyAlignment="1">
      <alignment horizontal="left" vertical="center"/>
    </xf>
    <xf numFmtId="4" fontId="3" fillId="0" borderId="28" xfId="51" applyNumberFormat="1" applyFont="1" applyFill="1" applyBorder="1" applyAlignment="1" applyProtection="1">
      <alignment horizontal="center" vertical="center"/>
      <protection/>
    </xf>
    <xf numFmtId="9" fontId="4" fillId="0" borderId="70" xfId="49" applyFont="1" applyFill="1" applyBorder="1" applyAlignment="1" applyProtection="1">
      <alignment horizontal="center" vertical="center"/>
      <protection/>
    </xf>
    <xf numFmtId="9" fontId="4" fillId="0" borderId="71" xfId="49" applyFont="1" applyFill="1" applyBorder="1" applyAlignment="1" applyProtection="1">
      <alignment horizontal="center" vertical="center"/>
      <protection/>
    </xf>
    <xf numFmtId="9" fontId="4" fillId="0" borderId="72" xfId="49" applyFont="1" applyFill="1" applyBorder="1" applyAlignment="1" applyProtection="1">
      <alignment horizontal="center" vertical="center"/>
      <protection/>
    </xf>
    <xf numFmtId="0" fontId="3" fillId="0" borderId="73" xfId="0" applyNumberFormat="1" applyFont="1" applyFill="1" applyBorder="1" applyAlignment="1">
      <alignment horizontal="left" vertical="center"/>
    </xf>
    <xf numFmtId="0" fontId="3" fillId="0" borderId="74" xfId="0" applyNumberFormat="1" applyFont="1" applyFill="1" applyBorder="1" applyAlignment="1">
      <alignment horizontal="left" vertical="center"/>
    </xf>
    <xf numFmtId="4" fontId="4" fillId="0" borderId="36" xfId="51" applyNumberFormat="1" applyFont="1" applyFill="1" applyBorder="1" applyAlignment="1" applyProtection="1">
      <alignment horizontal="center"/>
      <protection/>
    </xf>
    <xf numFmtId="4" fontId="4" fillId="0" borderId="75" xfId="51" applyNumberFormat="1" applyFont="1" applyFill="1" applyBorder="1" applyAlignment="1" applyProtection="1">
      <alignment horizontal="center"/>
      <protection/>
    </xf>
    <xf numFmtId="4" fontId="4" fillId="0" borderId="76" xfId="51" applyNumberFormat="1" applyFont="1" applyFill="1" applyBorder="1" applyAlignment="1" applyProtection="1">
      <alignment horizontal="center"/>
      <protection/>
    </xf>
    <xf numFmtId="9" fontId="4" fillId="0" borderId="77" xfId="49" applyFont="1" applyFill="1" applyBorder="1" applyAlignment="1" applyProtection="1">
      <alignment horizontal="center" vertical="center"/>
      <protection/>
    </xf>
    <xf numFmtId="9" fontId="4" fillId="0" borderId="78" xfId="49" applyFont="1" applyFill="1" applyBorder="1" applyAlignment="1" applyProtection="1">
      <alignment horizontal="center" vertical="center"/>
      <protection/>
    </xf>
    <xf numFmtId="9" fontId="4" fillId="0" borderId="79" xfId="49" applyFont="1" applyFill="1" applyBorder="1" applyAlignment="1" applyProtection="1">
      <alignment horizontal="center" vertical="center"/>
      <protection/>
    </xf>
    <xf numFmtId="4" fontId="4" fillId="0" borderId="63" xfId="51" applyNumberFormat="1" applyFont="1" applyFill="1" applyBorder="1" applyAlignment="1" applyProtection="1">
      <alignment horizontal="center" vertical="center"/>
      <protection/>
    </xf>
    <xf numFmtId="4" fontId="4" fillId="0" borderId="17" xfId="51" applyNumberFormat="1" applyFont="1" applyFill="1" applyBorder="1" applyAlignment="1" applyProtection="1">
      <alignment horizontal="center" vertical="center"/>
      <protection/>
    </xf>
    <xf numFmtId="4" fontId="4" fillId="0" borderId="30" xfId="51" applyNumberFormat="1" applyFont="1" applyFill="1" applyBorder="1" applyAlignment="1" applyProtection="1">
      <alignment horizontal="center" vertical="center"/>
      <protection/>
    </xf>
    <xf numFmtId="9" fontId="4" fillId="0" borderId="80" xfId="49" applyFont="1" applyFill="1" applyBorder="1" applyAlignment="1" applyProtection="1">
      <alignment horizontal="center" vertical="center"/>
      <protection/>
    </xf>
    <xf numFmtId="9" fontId="4" fillId="0" borderId="81" xfId="49" applyFont="1" applyFill="1" applyBorder="1" applyAlignment="1" applyProtection="1">
      <alignment horizontal="center" vertical="center"/>
      <protection/>
    </xf>
    <xf numFmtId="9" fontId="4" fillId="0" borderId="82" xfId="49" applyFont="1" applyFill="1" applyBorder="1" applyAlignment="1" applyProtection="1">
      <alignment horizontal="center" vertical="center"/>
      <protection/>
    </xf>
    <xf numFmtId="9" fontId="4" fillId="0" borderId="83" xfId="49" applyFont="1" applyFill="1" applyBorder="1" applyAlignment="1" applyProtection="1">
      <alignment horizontal="center" vertical="center"/>
      <protection/>
    </xf>
    <xf numFmtId="9" fontId="4" fillId="0" borderId="84" xfId="49" applyFont="1" applyFill="1" applyBorder="1" applyAlignment="1" applyProtection="1">
      <alignment horizontal="center" vertical="center"/>
      <protection/>
    </xf>
    <xf numFmtId="9" fontId="4" fillId="0" borderId="85" xfId="49" applyFont="1" applyFill="1" applyBorder="1" applyAlignment="1" applyProtection="1">
      <alignment horizontal="center" vertical="center"/>
      <protection/>
    </xf>
    <xf numFmtId="9" fontId="4" fillId="0" borderId="86" xfId="49" applyFont="1" applyFill="1" applyBorder="1" applyAlignment="1" applyProtection="1">
      <alignment horizontal="center" vertical="center"/>
      <protection/>
    </xf>
    <xf numFmtId="9" fontId="4" fillId="0" borderId="87" xfId="49" applyFont="1" applyFill="1" applyBorder="1" applyAlignment="1" applyProtection="1">
      <alignment horizontal="center" vertical="center"/>
      <protection/>
    </xf>
    <xf numFmtId="4" fontId="2" fillId="0" borderId="88" xfId="51" applyNumberFormat="1" applyFont="1" applyFill="1" applyBorder="1" applyAlignment="1" applyProtection="1">
      <alignment horizontal="center" vertical="center"/>
      <protection/>
    </xf>
    <xf numFmtId="4" fontId="2" fillId="0" borderId="11" xfId="51" applyNumberFormat="1" applyFont="1" applyFill="1" applyBorder="1" applyAlignment="1" applyProtection="1">
      <alignment horizontal="center" vertical="center"/>
      <protection/>
    </xf>
    <xf numFmtId="4" fontId="2" fillId="0" borderId="14" xfId="51" applyNumberFormat="1" applyFont="1" applyFill="1" applyBorder="1" applyAlignment="1" applyProtection="1">
      <alignment horizontal="center" vertical="center"/>
      <protection/>
    </xf>
    <xf numFmtId="10" fontId="0" fillId="0" borderId="88" xfId="49" applyNumberFormat="1" applyFont="1" applyFill="1" applyBorder="1" applyAlignment="1" applyProtection="1">
      <alignment horizontal="center" vertical="center"/>
      <protection/>
    </xf>
    <xf numFmtId="10" fontId="0" fillId="0" borderId="11" xfId="49" applyNumberFormat="1" applyFont="1" applyFill="1" applyBorder="1" applyAlignment="1" applyProtection="1">
      <alignment horizontal="center" vertical="center"/>
      <protection/>
    </xf>
    <xf numFmtId="10" fontId="0" fillId="0" borderId="14" xfId="49" applyNumberFormat="1" applyFont="1" applyFill="1" applyBorder="1" applyAlignment="1" applyProtection="1">
      <alignment horizontal="center" vertical="center"/>
      <protection/>
    </xf>
    <xf numFmtId="0" fontId="6" fillId="0" borderId="89" xfId="0" applyFont="1" applyFill="1" applyBorder="1" applyAlignment="1">
      <alignment horizontal="left"/>
    </xf>
    <xf numFmtId="0" fontId="6" fillId="0" borderId="90" xfId="0" applyFont="1" applyFill="1" applyBorder="1" applyAlignment="1">
      <alignment horizontal="left"/>
    </xf>
    <xf numFmtId="2" fontId="3" fillId="0" borderId="91" xfId="0" applyNumberFormat="1" applyFont="1" applyFill="1" applyBorder="1" applyAlignment="1">
      <alignment horizontal="left" vertical="top" wrapText="1"/>
    </xf>
    <xf numFmtId="2" fontId="3" fillId="0" borderId="92" xfId="0" applyNumberFormat="1" applyFont="1" applyFill="1" applyBorder="1" applyAlignment="1">
      <alignment horizontal="left" vertical="top" wrapText="1"/>
    </xf>
    <xf numFmtId="4" fontId="4" fillId="0" borderId="64" xfId="51" applyNumberFormat="1" applyFont="1" applyFill="1" applyBorder="1" applyAlignment="1" applyProtection="1">
      <alignment horizontal="center" vertical="center"/>
      <protection/>
    </xf>
    <xf numFmtId="4" fontId="4" fillId="0" borderId="65" xfId="51" applyNumberFormat="1" applyFont="1" applyFill="1" applyBorder="1" applyAlignment="1" applyProtection="1">
      <alignment horizontal="center" vertical="center"/>
      <protection/>
    </xf>
    <xf numFmtId="4" fontId="4" fillId="0" borderId="66" xfId="51" applyNumberFormat="1" applyFont="1" applyFill="1" applyBorder="1" applyAlignment="1" applyProtection="1">
      <alignment horizontal="center" vertical="center"/>
      <protection/>
    </xf>
    <xf numFmtId="4" fontId="4" fillId="0" borderId="93" xfId="51" applyNumberFormat="1" applyFont="1" applyFill="1" applyBorder="1" applyAlignment="1" applyProtection="1">
      <alignment horizontal="center" vertical="center"/>
      <protection/>
    </xf>
    <xf numFmtId="4" fontId="4" fillId="0" borderId="16" xfId="51" applyNumberFormat="1" applyFont="1" applyFill="1" applyBorder="1" applyAlignment="1" applyProtection="1">
      <alignment horizontal="center" vertical="center"/>
      <protection/>
    </xf>
    <xf numFmtId="4" fontId="4" fillId="0" borderId="28" xfId="51" applyNumberFormat="1" applyFont="1" applyFill="1" applyBorder="1" applyAlignment="1" applyProtection="1">
      <alignment horizontal="center" vertical="center"/>
      <protection/>
    </xf>
    <xf numFmtId="0" fontId="3" fillId="0" borderId="94" xfId="0" applyNumberFormat="1" applyFont="1" applyFill="1" applyBorder="1" applyAlignment="1">
      <alignment horizontal="left" vertical="center"/>
    </xf>
    <xf numFmtId="0" fontId="3" fillId="0" borderId="37" xfId="0" applyNumberFormat="1" applyFont="1" applyFill="1" applyBorder="1" applyAlignment="1">
      <alignment horizontal="left" vertical="center"/>
    </xf>
    <xf numFmtId="0" fontId="3" fillId="0" borderId="95" xfId="0" applyNumberFormat="1" applyFont="1" applyFill="1" applyBorder="1" applyAlignment="1">
      <alignment horizontal="left" vertical="center"/>
    </xf>
    <xf numFmtId="4" fontId="3" fillId="0" borderId="94" xfId="51" applyNumberFormat="1" applyFont="1" applyFill="1" applyBorder="1" applyAlignment="1" applyProtection="1">
      <alignment horizontal="center" vertical="center"/>
      <protection/>
    </xf>
    <xf numFmtId="4" fontId="3" fillId="0" borderId="37" xfId="51" applyNumberFormat="1" applyFont="1" applyFill="1" applyBorder="1" applyAlignment="1" applyProtection="1">
      <alignment horizontal="center" vertical="center"/>
      <protection/>
    </xf>
    <xf numFmtId="4" fontId="3" fillId="0" borderId="95" xfId="51" applyNumberFormat="1" applyFont="1" applyFill="1" applyBorder="1" applyAlignment="1" applyProtection="1">
      <alignment horizontal="center" vertical="center"/>
      <protection/>
    </xf>
    <xf numFmtId="4" fontId="4" fillId="0" borderId="0" xfId="51" applyNumberFormat="1" applyFont="1" applyFill="1" applyBorder="1" applyAlignment="1" applyProtection="1">
      <alignment horizontal="center"/>
      <protection/>
    </xf>
    <xf numFmtId="4" fontId="4" fillId="0" borderId="13" xfId="51" applyNumberFormat="1" applyFont="1" applyFill="1" applyBorder="1" applyAlignment="1" applyProtection="1">
      <alignment horizontal="center"/>
      <protection/>
    </xf>
    <xf numFmtId="9" fontId="4" fillId="0" borderId="44" xfId="49" applyFont="1" applyFill="1" applyBorder="1" applyAlignment="1" applyProtection="1">
      <alignment horizontal="center" vertical="center"/>
      <protection/>
    </xf>
    <xf numFmtId="9" fontId="4" fillId="0" borderId="35" xfId="49" applyFont="1" applyFill="1" applyBorder="1" applyAlignment="1" applyProtection="1">
      <alignment horizontal="center" vertical="center"/>
      <protection/>
    </xf>
    <xf numFmtId="9" fontId="4" fillId="0" borderId="43" xfId="49" applyFont="1" applyFill="1" applyBorder="1" applyAlignment="1" applyProtection="1">
      <alignment horizontal="center" vertical="center"/>
      <protection/>
    </xf>
    <xf numFmtId="9" fontId="4" fillId="0" borderId="96" xfId="49" applyFont="1" applyFill="1" applyBorder="1" applyAlignment="1" applyProtection="1">
      <alignment horizontal="center" vertical="center"/>
      <protection/>
    </xf>
    <xf numFmtId="9" fontId="4" fillId="0" borderId="97" xfId="49" applyFont="1" applyFill="1" applyBorder="1" applyAlignment="1" applyProtection="1">
      <alignment horizontal="center" vertical="center"/>
      <protection/>
    </xf>
    <xf numFmtId="9" fontId="4" fillId="0" borderId="26" xfId="49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79"/>
          <c:w val="0.66675"/>
          <c:h val="0.842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Sheet1!$O$6:$P$6</c:f>
              <c:numCache/>
            </c:numRef>
          </c:val>
          <c:smooth val="1"/>
        </c:ser>
        <c:marker val="1"/>
        <c:axId val="29584406"/>
        <c:axId val="64933063"/>
      </c:lineChart>
      <c:catAx>
        <c:axId val="29584406"/>
        <c:scaling>
          <c:orientation val="minMax"/>
        </c:scaling>
        <c:axPos val="b"/>
        <c:delete val="1"/>
        <c:majorTickMark val="out"/>
        <c:minorTickMark val="none"/>
        <c:tickLblPos val="none"/>
        <c:crossAx val="64933063"/>
        <c:crossesAt val="0"/>
        <c:auto val="1"/>
        <c:lblOffset val="100"/>
        <c:tickLblSkip val="1"/>
        <c:noMultiLvlLbl val="0"/>
      </c:catAx>
      <c:valAx>
        <c:axId val="64933063"/>
        <c:scaling>
          <c:orientation val="minMax"/>
        </c:scaling>
        <c:axPos val="l"/>
        <c:delete val="1"/>
        <c:majorTickMark val="out"/>
        <c:minorTickMark val="none"/>
        <c:tickLblPos val="none"/>
        <c:crossAx val="29584406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600075</xdr:colOff>
      <xdr:row>7</xdr:row>
      <xdr:rowOff>142875</xdr:rowOff>
    </xdr:from>
    <xdr:to>
      <xdr:col>17</xdr:col>
      <xdr:colOff>304800</xdr:colOff>
      <xdr:row>20</xdr:row>
      <xdr:rowOff>57150</xdr:rowOff>
    </xdr:to>
    <xdr:graphicFrame>
      <xdr:nvGraphicFramePr>
        <xdr:cNvPr id="1" name="Chart 3"/>
        <xdr:cNvGraphicFramePr/>
      </xdr:nvGraphicFramePr>
      <xdr:xfrm>
        <a:off x="8772525" y="1228725"/>
        <a:ext cx="2752725" cy="145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266700</xdr:colOff>
      <xdr:row>0</xdr:row>
      <xdr:rowOff>66675</xdr:rowOff>
    </xdr:from>
    <xdr:to>
      <xdr:col>0</xdr:col>
      <xdr:colOff>2038350</xdr:colOff>
      <xdr:row>6</xdr:row>
      <xdr:rowOff>104775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66675"/>
          <a:ext cx="17716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&#199;AMENTO%20VAPT%20VUPT%20DE%20ITAU&#199;U%20TABELA%20AGETOP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5"/>
      <sheetName val="Plan4"/>
      <sheetName val="Plan3"/>
    </sheetNames>
    <sheetDataSet>
      <sheetData sheetId="0">
        <row r="22">
          <cell r="H22">
            <v>9199.261900000001</v>
          </cell>
        </row>
        <row r="31">
          <cell r="H31">
            <v>25659.62</v>
          </cell>
        </row>
        <row r="44">
          <cell r="H44">
            <v>18809.8814</v>
          </cell>
        </row>
        <row r="57">
          <cell r="H57">
            <v>29999.844399999998</v>
          </cell>
        </row>
        <row r="61">
          <cell r="H61">
            <v>36295.85</v>
          </cell>
        </row>
        <row r="67">
          <cell r="H67">
            <v>4665.12</v>
          </cell>
        </row>
        <row r="72">
          <cell r="H72">
            <v>10492.445800000001</v>
          </cell>
        </row>
        <row r="77">
          <cell r="H77">
            <v>14466.4798</v>
          </cell>
        </row>
        <row r="84">
          <cell r="H84">
            <v>3477.5356</v>
          </cell>
        </row>
        <row r="89">
          <cell r="H89">
            <v>7099.297199999999</v>
          </cell>
        </row>
        <row r="96">
          <cell r="H96">
            <v>4907.5853</v>
          </cell>
        </row>
        <row r="100">
          <cell r="H100">
            <v>7964.5</v>
          </cell>
        </row>
        <row r="109">
          <cell r="H109">
            <v>38655.3488</v>
          </cell>
        </row>
        <row r="115">
          <cell r="H115">
            <v>1240.81</v>
          </cell>
        </row>
        <row r="125">
          <cell r="H125">
            <v>10491.881999999998</v>
          </cell>
        </row>
        <row r="137">
          <cell r="H137">
            <v>5533.9625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4"/>
  <sheetViews>
    <sheetView showGridLines="0" tabSelected="1" zoomScale="118" zoomScaleNormal="118" zoomScalePageLayoutView="0" workbookViewId="0" topLeftCell="A1">
      <selection activeCell="L60" sqref="L60"/>
    </sheetView>
  </sheetViews>
  <sheetFormatPr defaultColWidth="9.140625" defaultRowHeight="12.75"/>
  <cols>
    <col min="1" max="1" width="32.8515625" style="1" customWidth="1"/>
    <col min="2" max="2" width="16.421875" style="1" customWidth="1"/>
    <col min="3" max="3" width="7.421875" style="1" customWidth="1"/>
    <col min="4" max="4" width="17.140625" style="1" customWidth="1"/>
    <col min="5" max="7" width="3.421875" style="1" customWidth="1"/>
    <col min="8" max="8" width="17.28125" style="1" customWidth="1"/>
    <col min="9" max="11" width="3.421875" style="1" customWidth="1"/>
    <col min="12" max="12" width="10.8515625" style="1" bestFit="1" customWidth="1"/>
    <col min="13" max="16384" width="9.140625" style="1" customWidth="1"/>
  </cols>
  <sheetData>
    <row r="1" spans="1:12" s="2" customFormat="1" ht="15.75">
      <c r="A1" s="17"/>
      <c r="B1" s="89" t="s">
        <v>0</v>
      </c>
      <c r="C1" s="89"/>
      <c r="D1" s="89"/>
      <c r="E1" s="89"/>
      <c r="F1" s="89"/>
      <c r="G1" s="89"/>
      <c r="H1" s="89"/>
      <c r="I1" s="89"/>
      <c r="J1" s="89"/>
      <c r="K1" s="89"/>
      <c r="L1" s="18"/>
    </row>
    <row r="2" spans="1:12" s="2" customFormat="1" ht="7.5" customHeight="1">
      <c r="A2" s="19"/>
      <c r="L2" s="20"/>
    </row>
    <row r="3" spans="1:12" s="2" customFormat="1" ht="12.75">
      <c r="A3" s="19"/>
      <c r="B3" s="3" t="s">
        <v>36</v>
      </c>
      <c r="L3" s="21"/>
    </row>
    <row r="4" spans="1:12" s="2" customFormat="1" ht="12.75">
      <c r="A4" s="19"/>
      <c r="B4" s="3" t="s">
        <v>1</v>
      </c>
      <c r="L4" s="21"/>
    </row>
    <row r="5" spans="1:12" s="2" customFormat="1" ht="12.75">
      <c r="A5" s="19"/>
      <c r="B5" s="3" t="s">
        <v>32</v>
      </c>
      <c r="E5" s="101" t="s">
        <v>29</v>
      </c>
      <c r="F5" s="101"/>
      <c r="G5" s="101"/>
      <c r="H5" s="90" t="s">
        <v>30</v>
      </c>
      <c r="I5" s="90"/>
      <c r="J5" s="90"/>
      <c r="K5" s="90"/>
      <c r="L5" s="91"/>
    </row>
    <row r="6" spans="1:16" s="2" customFormat="1" ht="15" customHeight="1">
      <c r="A6" s="19"/>
      <c r="E6" s="101" t="s">
        <v>31</v>
      </c>
      <c r="F6" s="101"/>
      <c r="G6" s="101"/>
      <c r="H6" s="92">
        <f ca="1">TODAY()</f>
        <v>41463</v>
      </c>
      <c r="I6" s="90"/>
      <c r="J6" s="90"/>
      <c r="K6" s="90"/>
      <c r="L6" s="22"/>
      <c r="O6" s="4"/>
      <c r="P6" s="4"/>
    </row>
    <row r="7" spans="1:12" ht="9" customHeight="1" thickBot="1">
      <c r="A7" s="23"/>
      <c r="B7" s="24"/>
      <c r="C7" s="25"/>
      <c r="D7" s="26"/>
      <c r="E7" s="26"/>
      <c r="F7" s="26"/>
      <c r="G7" s="26"/>
      <c r="H7" s="26"/>
      <c r="I7" s="26"/>
      <c r="J7" s="26"/>
      <c r="K7" s="26"/>
      <c r="L7" s="27"/>
    </row>
    <row r="8" spans="1:12" ht="13.5" customHeight="1" thickBot="1">
      <c r="A8" s="53" t="s">
        <v>35</v>
      </c>
      <c r="B8" s="54"/>
      <c r="C8" s="55" t="s">
        <v>2</v>
      </c>
      <c r="D8" s="93" t="s">
        <v>26</v>
      </c>
      <c r="E8" s="94"/>
      <c r="F8" s="94"/>
      <c r="G8" s="95"/>
      <c r="H8" s="93" t="s">
        <v>27</v>
      </c>
      <c r="I8" s="94"/>
      <c r="J8" s="94"/>
      <c r="K8" s="95"/>
      <c r="L8" s="96" t="s">
        <v>3</v>
      </c>
    </row>
    <row r="9" spans="1:12" ht="12.75">
      <c r="A9" s="31" t="s">
        <v>4</v>
      </c>
      <c r="B9" s="34" t="s">
        <v>28</v>
      </c>
      <c r="C9" s="34" t="s">
        <v>5</v>
      </c>
      <c r="D9" s="98"/>
      <c r="E9" s="99"/>
      <c r="F9" s="99"/>
      <c r="G9" s="100"/>
      <c r="H9" s="98"/>
      <c r="I9" s="99"/>
      <c r="J9" s="99"/>
      <c r="K9" s="100"/>
      <c r="L9" s="97"/>
    </row>
    <row r="10" spans="1:256" s="2" customFormat="1" ht="10.5" customHeight="1">
      <c r="A10" s="107" t="s">
        <v>6</v>
      </c>
      <c r="B10" s="108">
        <f>'[1]Plan1'!$H$22</f>
        <v>9199.261900000001</v>
      </c>
      <c r="C10" s="109">
        <f>B10/$B58</f>
        <v>0.04017856837321098</v>
      </c>
      <c r="D10" s="161">
        <f>D12*$B$10</f>
        <v>7359.409520000001</v>
      </c>
      <c r="E10" s="162"/>
      <c r="F10" s="162"/>
      <c r="G10" s="163"/>
      <c r="H10" s="120">
        <f>H12*$B$10</f>
        <v>1839.8523800000003</v>
      </c>
      <c r="I10" s="121"/>
      <c r="J10" s="121"/>
      <c r="K10" s="122"/>
      <c r="L10" s="52">
        <f>SUM(D10:K10)</f>
        <v>9199.261900000001</v>
      </c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2" customFormat="1" ht="3.75" customHeight="1">
      <c r="A11" s="102"/>
      <c r="B11" s="84"/>
      <c r="C11" s="110"/>
      <c r="D11" s="10"/>
      <c r="E11" s="5"/>
      <c r="F11" s="5"/>
      <c r="G11" s="41"/>
      <c r="H11" s="10"/>
      <c r="I11" s="5"/>
      <c r="J11" s="5"/>
      <c r="K11" s="41"/>
      <c r="L11" s="50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2" customFormat="1" ht="12.75">
      <c r="A12" s="102"/>
      <c r="B12" s="84"/>
      <c r="C12" s="110"/>
      <c r="D12" s="103">
        <v>0.8</v>
      </c>
      <c r="E12" s="103"/>
      <c r="F12" s="103"/>
      <c r="G12" s="104"/>
      <c r="H12" s="103">
        <v>0.2</v>
      </c>
      <c r="I12" s="103"/>
      <c r="J12" s="103"/>
      <c r="K12" s="104"/>
      <c r="L12" s="30">
        <f>C10</f>
        <v>0.04017856837321098</v>
      </c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2" customFormat="1" ht="10.5" customHeight="1">
      <c r="A13" s="102" t="s">
        <v>11</v>
      </c>
      <c r="B13" s="84">
        <f>'[1]Plan1'!$H$31</f>
        <v>25659.62</v>
      </c>
      <c r="C13" s="85">
        <f>B13/$B58</f>
        <v>0.1120705995554504</v>
      </c>
      <c r="D13" s="164">
        <f>D15*$B$13</f>
        <v>12829.81</v>
      </c>
      <c r="E13" s="165"/>
      <c r="F13" s="165"/>
      <c r="G13" s="166"/>
      <c r="H13" s="140">
        <f>H15*$B$13</f>
        <v>12829.81</v>
      </c>
      <c r="I13" s="141"/>
      <c r="J13" s="141"/>
      <c r="K13" s="142"/>
      <c r="L13" s="49">
        <f>SUM(D13:K13)</f>
        <v>25659.62</v>
      </c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2" customFormat="1" ht="3.75" customHeight="1">
      <c r="A14" s="102"/>
      <c r="B14" s="84"/>
      <c r="C14" s="85"/>
      <c r="D14" s="10"/>
      <c r="E14" s="5"/>
      <c r="F14" s="5"/>
      <c r="G14" s="41"/>
      <c r="H14" s="58"/>
      <c r="I14" s="58"/>
      <c r="J14" s="58"/>
      <c r="K14" s="59"/>
      <c r="L14" s="50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2" customFormat="1" ht="12.75">
      <c r="A15" s="102"/>
      <c r="B15" s="84"/>
      <c r="C15" s="85"/>
      <c r="D15" s="103">
        <v>0.5</v>
      </c>
      <c r="E15" s="103"/>
      <c r="F15" s="103"/>
      <c r="G15" s="104"/>
      <c r="H15" s="105">
        <v>0.5</v>
      </c>
      <c r="I15" s="105"/>
      <c r="J15" s="105"/>
      <c r="K15" s="106"/>
      <c r="L15" s="30">
        <f>C13</f>
        <v>0.1120705995554504</v>
      </c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2" customFormat="1" ht="10.5" customHeight="1">
      <c r="A16" s="102" t="s">
        <v>17</v>
      </c>
      <c r="B16" s="84">
        <f>'[1]Plan1'!$H$44</f>
        <v>18809.8814</v>
      </c>
      <c r="C16" s="85">
        <f>B16/$B58</f>
        <v>0.08215377648090325</v>
      </c>
      <c r="D16" s="140">
        <f>D18*$B$16</f>
        <v>18809.8814</v>
      </c>
      <c r="E16" s="141"/>
      <c r="F16" s="141"/>
      <c r="G16" s="142"/>
      <c r="H16" s="111">
        <f>H18*$B$10</f>
        <v>0</v>
      </c>
      <c r="I16" s="112"/>
      <c r="J16" s="112"/>
      <c r="K16" s="113"/>
      <c r="L16" s="49">
        <f>SUM(D16:K16)</f>
        <v>18809.8814</v>
      </c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2" customFormat="1" ht="3.75" customHeight="1">
      <c r="A17" s="102"/>
      <c r="B17" s="84"/>
      <c r="C17" s="85"/>
      <c r="D17" s="63"/>
      <c r="G17" s="20"/>
      <c r="H17" s="72"/>
      <c r="I17" s="6"/>
      <c r="J17" s="6"/>
      <c r="K17" s="45"/>
      <c r="L17" s="50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2" customFormat="1" ht="12.75">
      <c r="A18" s="102"/>
      <c r="B18" s="84"/>
      <c r="C18" s="85"/>
      <c r="D18" s="114">
        <v>1</v>
      </c>
      <c r="E18" s="115"/>
      <c r="F18" s="115"/>
      <c r="G18" s="116"/>
      <c r="H18" s="117">
        <v>0</v>
      </c>
      <c r="I18" s="118"/>
      <c r="J18" s="118"/>
      <c r="K18" s="119"/>
      <c r="L18" s="30">
        <f>C16</f>
        <v>0.08215377648090325</v>
      </c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2" customFormat="1" ht="10.5" customHeight="1">
      <c r="A19" s="127" t="s">
        <v>18</v>
      </c>
      <c r="B19" s="128">
        <f>'[1]Plan1'!$H$57</f>
        <v>29999.844399999998</v>
      </c>
      <c r="C19" s="85">
        <f>B19/$B58</f>
        <v>0.13102690330091485</v>
      </c>
      <c r="D19" s="164">
        <f>D21*$B$19</f>
        <v>29999.844399999998</v>
      </c>
      <c r="E19" s="165"/>
      <c r="F19" s="165"/>
      <c r="G19" s="166"/>
      <c r="H19" s="134">
        <f>H21*$B$10</f>
        <v>0</v>
      </c>
      <c r="I19" s="135"/>
      <c r="J19" s="135"/>
      <c r="K19" s="136"/>
      <c r="L19" s="49">
        <f>SUM(D19:K19)</f>
        <v>29999.844399999998</v>
      </c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2" customFormat="1" ht="3.75" customHeight="1">
      <c r="A20" s="127"/>
      <c r="B20" s="128"/>
      <c r="C20" s="85"/>
      <c r="D20" s="35"/>
      <c r="E20" s="5"/>
      <c r="F20" s="10"/>
      <c r="G20" s="62"/>
      <c r="J20" s="9"/>
      <c r="K20" s="73"/>
      <c r="L20" s="1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2" customFormat="1" ht="10.5" customHeight="1">
      <c r="A21" s="127"/>
      <c r="B21" s="128"/>
      <c r="C21" s="85"/>
      <c r="D21" s="105">
        <v>1</v>
      </c>
      <c r="E21" s="105"/>
      <c r="F21" s="105"/>
      <c r="G21" s="106"/>
      <c r="H21" s="178">
        <v>0</v>
      </c>
      <c r="I21" s="179"/>
      <c r="J21" s="179"/>
      <c r="K21" s="180"/>
      <c r="L21" s="30">
        <f>C19</f>
        <v>0.13102690330091485</v>
      </c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2" customFormat="1" ht="10.5" customHeight="1">
      <c r="A22" s="102" t="s">
        <v>19</v>
      </c>
      <c r="B22" s="123">
        <f>'[1]Plan1'!$H$61</f>
        <v>36295.85</v>
      </c>
      <c r="C22" s="85">
        <f>B22/$B58</f>
        <v>0.15852524982344612</v>
      </c>
      <c r="D22" s="140">
        <f>D24*$B$22</f>
        <v>7259.17</v>
      </c>
      <c r="E22" s="141"/>
      <c r="F22" s="141"/>
      <c r="G22" s="142"/>
      <c r="H22" s="173">
        <f>H24*$B$22</f>
        <v>29036.68</v>
      </c>
      <c r="I22" s="173"/>
      <c r="J22" s="173"/>
      <c r="K22" s="174"/>
      <c r="L22" s="49">
        <f>SUM(D22:K22)</f>
        <v>36295.85</v>
      </c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2" customFormat="1" ht="3.75" customHeight="1">
      <c r="A23" s="102"/>
      <c r="B23" s="123"/>
      <c r="C23" s="85"/>
      <c r="D23" s="6"/>
      <c r="E23" s="6"/>
      <c r="F23" s="64"/>
      <c r="G23" s="65"/>
      <c r="H23" s="74"/>
      <c r="I23" s="75"/>
      <c r="J23" s="75"/>
      <c r="K23" s="76"/>
      <c r="L23" s="50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2" customFormat="1" ht="10.5" customHeight="1">
      <c r="A24" s="102"/>
      <c r="B24" s="123"/>
      <c r="C24" s="85"/>
      <c r="D24" s="114">
        <v>0.2</v>
      </c>
      <c r="E24" s="115"/>
      <c r="F24" s="115"/>
      <c r="G24" s="116"/>
      <c r="H24" s="124">
        <v>0.8</v>
      </c>
      <c r="I24" s="125"/>
      <c r="J24" s="125"/>
      <c r="K24" s="126"/>
      <c r="L24" s="30">
        <f>C22</f>
        <v>0.15852524982344612</v>
      </c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2" customFormat="1" ht="10.5" customHeight="1">
      <c r="A25" s="102" t="s">
        <v>7</v>
      </c>
      <c r="B25" s="123">
        <f>'[1]Plan1'!$H$67</f>
        <v>4665.12</v>
      </c>
      <c r="C25" s="85">
        <f>B25/$B58</f>
        <v>0.020375313250863527</v>
      </c>
      <c r="D25" s="140">
        <f>D27*$B$25</f>
        <v>933.024</v>
      </c>
      <c r="E25" s="141"/>
      <c r="F25" s="141"/>
      <c r="G25" s="142"/>
      <c r="H25" s="120">
        <f>H27*$B$25</f>
        <v>3732.096</v>
      </c>
      <c r="I25" s="121"/>
      <c r="J25" s="121"/>
      <c r="K25" s="136"/>
      <c r="L25" s="49">
        <f>SUM(D25:K25)</f>
        <v>4665.12</v>
      </c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2" customFormat="1" ht="3.75" customHeight="1">
      <c r="A26" s="102"/>
      <c r="B26" s="123"/>
      <c r="C26" s="85"/>
      <c r="D26" s="6"/>
      <c r="E26" s="66"/>
      <c r="F26" s="64"/>
      <c r="G26" s="65"/>
      <c r="H26" s="10"/>
      <c r="I26" s="5"/>
      <c r="J26" s="82"/>
      <c r="K26" s="83"/>
      <c r="L26" s="50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2" customFormat="1" ht="12.75">
      <c r="A27" s="102"/>
      <c r="B27" s="123"/>
      <c r="C27" s="85"/>
      <c r="D27" s="114">
        <v>0.2</v>
      </c>
      <c r="E27" s="115"/>
      <c r="F27" s="115"/>
      <c r="G27" s="116"/>
      <c r="H27" s="129">
        <v>0.8</v>
      </c>
      <c r="I27" s="130"/>
      <c r="J27" s="130"/>
      <c r="K27" s="131"/>
      <c r="L27" s="30">
        <f>C25</f>
        <v>0.020375313250863527</v>
      </c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2" customFormat="1" ht="10.5" customHeight="1">
      <c r="A28" s="102" t="s">
        <v>20</v>
      </c>
      <c r="B28" s="84">
        <f>'[1]Plan1'!$H$72</f>
        <v>10492.445800000001</v>
      </c>
      <c r="C28" s="85">
        <f>B28/$B58</f>
        <v>0.045826660395168264</v>
      </c>
      <c r="D28" s="140">
        <f>D30*$B$28</f>
        <v>4196.978320000001</v>
      </c>
      <c r="E28" s="141"/>
      <c r="F28" s="141"/>
      <c r="G28" s="142"/>
      <c r="H28" s="15">
        <f>H30*$B$28</f>
        <v>6295.46748</v>
      </c>
      <c r="I28" s="15"/>
      <c r="J28" s="15"/>
      <c r="K28" s="42"/>
      <c r="L28" s="49">
        <f>SUM(D28:K28)</f>
        <v>10492.445800000001</v>
      </c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2" customFormat="1" ht="3.75" customHeight="1">
      <c r="A29" s="102"/>
      <c r="B29" s="84"/>
      <c r="C29" s="85"/>
      <c r="D29" s="6"/>
      <c r="E29" s="64"/>
      <c r="F29" s="64"/>
      <c r="G29" s="65"/>
      <c r="H29" s="63"/>
      <c r="I29" s="64"/>
      <c r="J29" s="64"/>
      <c r="K29" s="71"/>
      <c r="L29" s="50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2" customFormat="1" ht="12.75">
      <c r="A30" s="102"/>
      <c r="B30" s="84"/>
      <c r="C30" s="85"/>
      <c r="D30" s="114">
        <v>0.4</v>
      </c>
      <c r="E30" s="115"/>
      <c r="F30" s="115"/>
      <c r="G30" s="116"/>
      <c r="H30" s="117">
        <v>0.6</v>
      </c>
      <c r="I30" s="118"/>
      <c r="J30" s="118"/>
      <c r="K30" s="119"/>
      <c r="L30" s="30">
        <f>C28</f>
        <v>0.045826660395168264</v>
      </c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2" customFormat="1" ht="10.5" customHeight="1">
      <c r="A31" s="167" t="s">
        <v>34</v>
      </c>
      <c r="B31" s="170">
        <f>'[1]Plan1'!$H$77</f>
        <v>14466.4798</v>
      </c>
      <c r="C31" s="85">
        <f>B31/$B58</f>
        <v>0.06318359604089274</v>
      </c>
      <c r="D31" s="140">
        <f>D33*$B$31</f>
        <v>0</v>
      </c>
      <c r="E31" s="141"/>
      <c r="F31" s="141"/>
      <c r="G31" s="142"/>
      <c r="H31" s="57">
        <f>H33*$B$31</f>
        <v>14466.4798</v>
      </c>
      <c r="I31" s="28"/>
      <c r="J31" s="28"/>
      <c r="K31" s="44"/>
      <c r="L31" s="49">
        <f>SUM(D31:K31)</f>
        <v>14466.4798</v>
      </c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2" customFormat="1" ht="3.75" customHeight="1">
      <c r="A32" s="168"/>
      <c r="B32" s="171"/>
      <c r="C32" s="85"/>
      <c r="D32" s="28"/>
      <c r="E32" s="28"/>
      <c r="F32" s="28"/>
      <c r="G32" s="44"/>
      <c r="H32" s="60"/>
      <c r="I32" s="60"/>
      <c r="J32" s="60"/>
      <c r="K32" s="83"/>
      <c r="L32" s="5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2" customFormat="1" ht="10.5" customHeight="1">
      <c r="A33" s="169"/>
      <c r="B33" s="172"/>
      <c r="C33" s="85"/>
      <c r="D33" s="114">
        <v>0</v>
      </c>
      <c r="E33" s="115"/>
      <c r="F33" s="115"/>
      <c r="G33" s="116"/>
      <c r="H33" s="175">
        <v>1</v>
      </c>
      <c r="I33" s="176"/>
      <c r="J33" s="176"/>
      <c r="K33" s="177"/>
      <c r="L33" s="30">
        <f>C31</f>
        <v>0.06318359604089274</v>
      </c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2" customFormat="1" ht="10.5" customHeight="1">
      <c r="A34" s="132" t="s">
        <v>21</v>
      </c>
      <c r="B34" s="84">
        <f>'[1]Plan1'!$H$84</f>
        <v>3477.5356</v>
      </c>
      <c r="C34" s="85">
        <f>B34/$B58</f>
        <v>0.01518843613691173</v>
      </c>
      <c r="D34" s="140">
        <f>D36*$B$34</f>
        <v>3477.5356</v>
      </c>
      <c r="E34" s="141"/>
      <c r="F34" s="141"/>
      <c r="G34" s="142"/>
      <c r="H34" s="134">
        <f>H36*$B$10</f>
        <v>0</v>
      </c>
      <c r="I34" s="135"/>
      <c r="J34" s="135"/>
      <c r="K34" s="136"/>
      <c r="L34" s="49">
        <f>SUM(D34:K34)</f>
        <v>3477.5356</v>
      </c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2" customFormat="1" ht="3.75" customHeight="1">
      <c r="A35" s="132"/>
      <c r="B35" s="84"/>
      <c r="C35" s="85"/>
      <c r="D35" s="6"/>
      <c r="E35" s="6"/>
      <c r="F35" s="64"/>
      <c r="G35" s="65"/>
      <c r="H35" s="70"/>
      <c r="I35" s="6"/>
      <c r="J35" s="6"/>
      <c r="K35" s="45"/>
      <c r="L35" s="50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2" customFormat="1" ht="12.75">
      <c r="A36" s="133"/>
      <c r="B36" s="84"/>
      <c r="C36" s="85"/>
      <c r="D36" s="114">
        <v>1</v>
      </c>
      <c r="E36" s="115"/>
      <c r="F36" s="115"/>
      <c r="G36" s="116"/>
      <c r="H36" s="137">
        <v>0</v>
      </c>
      <c r="I36" s="138"/>
      <c r="J36" s="138"/>
      <c r="K36" s="139"/>
      <c r="L36" s="30">
        <f>C34</f>
        <v>0.01518843613691173</v>
      </c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2" customFormat="1" ht="10.5" customHeight="1">
      <c r="A37" s="102" t="s">
        <v>8</v>
      </c>
      <c r="B37" s="84">
        <f>'[1]Plan1'!$H$89</f>
        <v>7099.297199999999</v>
      </c>
      <c r="C37" s="85">
        <f>B37/$B58</f>
        <v>0.031006791746188377</v>
      </c>
      <c r="D37" s="140">
        <f>D39*$B$37</f>
        <v>1419.85944</v>
      </c>
      <c r="E37" s="141"/>
      <c r="F37" s="141"/>
      <c r="G37" s="142"/>
      <c r="H37" s="16">
        <f>H39*$B$37</f>
        <v>5679.43776</v>
      </c>
      <c r="I37" s="16"/>
      <c r="J37" s="16"/>
      <c r="K37" s="42"/>
      <c r="L37" s="49">
        <f>SUM(D37:K37)</f>
        <v>7099.2972</v>
      </c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2" customFormat="1" ht="3.75" customHeight="1">
      <c r="A38" s="102"/>
      <c r="B38" s="84"/>
      <c r="C38" s="85"/>
      <c r="D38" s="6"/>
      <c r="E38" s="6"/>
      <c r="F38" s="64"/>
      <c r="G38" s="65"/>
      <c r="H38" s="10"/>
      <c r="I38" s="64"/>
      <c r="J38" s="64"/>
      <c r="K38" s="71"/>
      <c r="L38" s="50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s="2" customFormat="1" ht="12.75">
      <c r="A39" s="102"/>
      <c r="B39" s="84"/>
      <c r="C39" s="85"/>
      <c r="D39" s="137">
        <v>0.2</v>
      </c>
      <c r="E39" s="138"/>
      <c r="F39" s="138"/>
      <c r="G39" s="139"/>
      <c r="H39" s="137">
        <v>0.8</v>
      </c>
      <c r="I39" s="138"/>
      <c r="J39" s="138"/>
      <c r="K39" s="139"/>
      <c r="L39" s="30">
        <f>C37</f>
        <v>0.031006791746188377</v>
      </c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s="2" customFormat="1" ht="10.5" customHeight="1">
      <c r="A40" s="102" t="s">
        <v>9</v>
      </c>
      <c r="B40" s="84">
        <f>'[1]Plan1'!$H$96</f>
        <v>4907.5853</v>
      </c>
      <c r="C40" s="85">
        <f>B40/$B58</f>
        <v>0.02143430132404591</v>
      </c>
      <c r="D40" s="140">
        <f>D42*$B$40</f>
        <v>2453.79265</v>
      </c>
      <c r="E40" s="141"/>
      <c r="F40" s="141"/>
      <c r="G40" s="142"/>
      <c r="H40" s="16">
        <f>H42*$B$40</f>
        <v>2453.79265</v>
      </c>
      <c r="I40" s="16"/>
      <c r="J40" s="16"/>
      <c r="K40" s="42"/>
      <c r="L40" s="49">
        <f>SUM(D40:K40)</f>
        <v>4907.5853</v>
      </c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s="2" customFormat="1" ht="3.75" customHeight="1">
      <c r="A41" s="102"/>
      <c r="B41" s="84"/>
      <c r="C41" s="85"/>
      <c r="D41" s="6"/>
      <c r="E41" s="61"/>
      <c r="F41" s="68"/>
      <c r="G41" s="69"/>
      <c r="H41" s="35"/>
      <c r="I41" s="78"/>
      <c r="J41" s="77"/>
      <c r="K41" s="67"/>
      <c r="L41" s="50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s="2" customFormat="1" ht="12.75">
      <c r="A42" s="102"/>
      <c r="B42" s="84"/>
      <c r="C42" s="85"/>
      <c r="D42" s="114">
        <v>0.5</v>
      </c>
      <c r="E42" s="115"/>
      <c r="F42" s="115"/>
      <c r="G42" s="116"/>
      <c r="H42" s="143">
        <v>0.5</v>
      </c>
      <c r="I42" s="144"/>
      <c r="J42" s="144"/>
      <c r="K42" s="145"/>
      <c r="L42" s="30">
        <f>C40</f>
        <v>0.02143430132404591</v>
      </c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s="2" customFormat="1" ht="12.75">
      <c r="A43" s="86" t="s">
        <v>33</v>
      </c>
      <c r="B43" s="84">
        <f>'[1]Plan1'!$H$100</f>
        <v>7964.5</v>
      </c>
      <c r="C43" s="85">
        <f>B43/$B58</f>
        <v>0.034785639466187915</v>
      </c>
      <c r="D43" s="140">
        <f>D45*$B$43</f>
        <v>3982.25</v>
      </c>
      <c r="E43" s="141"/>
      <c r="F43" s="141"/>
      <c r="G43" s="142"/>
      <c r="H43" s="80">
        <f>H45*$B$43</f>
        <v>3982.25</v>
      </c>
      <c r="I43" s="28"/>
      <c r="J43" s="28"/>
      <c r="K43" s="44"/>
      <c r="L43" s="49">
        <f>SUM(D43:K43)</f>
        <v>7964.5</v>
      </c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s="2" customFormat="1" ht="3.75" customHeight="1">
      <c r="A44" s="87"/>
      <c r="B44" s="84"/>
      <c r="C44" s="85"/>
      <c r="D44" s="28"/>
      <c r="E44" s="61"/>
      <c r="F44" s="64"/>
      <c r="G44" s="65"/>
      <c r="H44" s="63"/>
      <c r="I44" s="79"/>
      <c r="J44" s="28"/>
      <c r="K44" s="44"/>
      <c r="L44" s="5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s="2" customFormat="1" ht="12.75">
      <c r="A45" s="88"/>
      <c r="B45" s="84"/>
      <c r="C45" s="85"/>
      <c r="D45" s="114">
        <v>0.5</v>
      </c>
      <c r="E45" s="115"/>
      <c r="F45" s="115"/>
      <c r="G45" s="116"/>
      <c r="H45" s="114">
        <v>0.5</v>
      </c>
      <c r="I45" s="115"/>
      <c r="J45" s="115"/>
      <c r="K45" s="116"/>
      <c r="L45" s="30">
        <f>C43</f>
        <v>0.034785639466187915</v>
      </c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s="2" customFormat="1" ht="10.5" customHeight="1">
      <c r="A46" s="102" t="s">
        <v>10</v>
      </c>
      <c r="B46" s="84">
        <f>'[1]Plan1'!$H$109</f>
        <v>38655.3488</v>
      </c>
      <c r="C46" s="85">
        <f>B46/$B58</f>
        <v>0.16883056397721635</v>
      </c>
      <c r="D46" s="140">
        <f>D48*B46</f>
        <v>19327.6744</v>
      </c>
      <c r="E46" s="141"/>
      <c r="F46" s="141"/>
      <c r="G46" s="142"/>
      <c r="H46" s="16">
        <f>H48*$B$46</f>
        <v>19327.6744</v>
      </c>
      <c r="I46" s="16"/>
      <c r="J46" s="16"/>
      <c r="K46" s="42"/>
      <c r="L46" s="49">
        <f>SUM(D46:K46)</f>
        <v>38655.3488</v>
      </c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s="2" customFormat="1" ht="3.75" customHeight="1">
      <c r="A47" s="102"/>
      <c r="B47" s="84"/>
      <c r="C47" s="85"/>
      <c r="D47" s="6"/>
      <c r="E47" s="61"/>
      <c r="F47" s="64"/>
      <c r="G47" s="65"/>
      <c r="H47" s="81"/>
      <c r="I47" s="56"/>
      <c r="J47" s="6"/>
      <c r="K47" s="45"/>
      <c r="L47" s="50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s="2" customFormat="1" ht="12.75">
      <c r="A48" s="102"/>
      <c r="B48" s="84"/>
      <c r="C48" s="85"/>
      <c r="D48" s="114">
        <v>0.5</v>
      </c>
      <c r="E48" s="115"/>
      <c r="F48" s="115"/>
      <c r="G48" s="116"/>
      <c r="H48" s="137">
        <v>0.5</v>
      </c>
      <c r="I48" s="130"/>
      <c r="J48" s="138"/>
      <c r="K48" s="139"/>
      <c r="L48" s="30">
        <f>C46</f>
        <v>0.16883056397721635</v>
      </c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2" customFormat="1" ht="10.5" customHeight="1">
      <c r="A49" s="102" t="s">
        <v>22</v>
      </c>
      <c r="B49" s="84">
        <f>'[1]Plan1'!$H$115</f>
        <v>1240.81</v>
      </c>
      <c r="C49" s="85">
        <f>B49/$B58</f>
        <v>0.005419344504493769</v>
      </c>
      <c r="D49" s="140">
        <f>D51*$B$25</f>
        <v>0</v>
      </c>
      <c r="E49" s="141"/>
      <c r="F49" s="141"/>
      <c r="G49" s="142"/>
      <c r="H49" s="16">
        <f>H51*$B$49</f>
        <v>1240.81</v>
      </c>
      <c r="I49" s="16"/>
      <c r="J49" s="16"/>
      <c r="K49" s="42"/>
      <c r="L49" s="49">
        <f>SUM(D49:K49)</f>
        <v>1240.81</v>
      </c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2" customFormat="1" ht="3.75" customHeight="1">
      <c r="A50" s="102"/>
      <c r="B50" s="84"/>
      <c r="C50" s="85"/>
      <c r="D50" s="6"/>
      <c r="E50" s="6"/>
      <c r="G50" s="20"/>
      <c r="H50" s="64"/>
      <c r="I50" s="65"/>
      <c r="K50" s="20"/>
      <c r="L50" s="50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2" customFormat="1" ht="12.75">
      <c r="A51" s="102"/>
      <c r="B51" s="84"/>
      <c r="C51" s="85"/>
      <c r="D51" s="137">
        <v>0</v>
      </c>
      <c r="E51" s="138"/>
      <c r="F51" s="138"/>
      <c r="G51" s="139"/>
      <c r="H51" s="137">
        <v>1</v>
      </c>
      <c r="I51" s="138"/>
      <c r="J51" s="138"/>
      <c r="K51" s="139"/>
      <c r="L51" s="30">
        <f>C49</f>
        <v>0.005419344504493769</v>
      </c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s="2" customFormat="1" ht="10.5" customHeight="1">
      <c r="A52" s="102" t="s">
        <v>23</v>
      </c>
      <c r="B52" s="84">
        <f>'[1]Plan1'!$H$125</f>
        <v>10491.881999999998</v>
      </c>
      <c r="C52" s="85">
        <f>B52/$B58</f>
        <v>0.045824197950127</v>
      </c>
      <c r="D52" s="140">
        <f>D54*$B$52</f>
        <v>4196.752799999999</v>
      </c>
      <c r="E52" s="141"/>
      <c r="F52" s="141"/>
      <c r="G52" s="142"/>
      <c r="H52" s="16">
        <f>H54*$B$52</f>
        <v>6295.1291999999985</v>
      </c>
      <c r="I52" s="16"/>
      <c r="J52" s="16"/>
      <c r="K52" s="42"/>
      <c r="L52" s="49">
        <f>SUM(D52:K52)</f>
        <v>10491.881999999998</v>
      </c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s="2" customFormat="1" ht="3.75" customHeight="1">
      <c r="A53" s="102"/>
      <c r="B53" s="84"/>
      <c r="C53" s="85"/>
      <c r="D53" s="6"/>
      <c r="E53" s="64"/>
      <c r="F53" s="29"/>
      <c r="G53" s="43"/>
      <c r="H53" s="29"/>
      <c r="I53" s="5"/>
      <c r="J53" s="5"/>
      <c r="K53" s="41"/>
      <c r="L53" s="50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s="2" customFormat="1" ht="12.75">
      <c r="A54" s="102"/>
      <c r="B54" s="84"/>
      <c r="C54" s="85"/>
      <c r="D54" s="137">
        <v>0.4</v>
      </c>
      <c r="E54" s="138"/>
      <c r="F54" s="138"/>
      <c r="G54" s="139"/>
      <c r="H54" s="148">
        <v>0.6</v>
      </c>
      <c r="I54" s="149"/>
      <c r="J54" s="149"/>
      <c r="K54" s="150"/>
      <c r="L54" s="30">
        <f>C52</f>
        <v>0.045824197950127</v>
      </c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5" s="2" customFormat="1" ht="10.5" customHeight="1">
      <c r="A55" s="102" t="s">
        <v>24</v>
      </c>
      <c r="B55" s="84">
        <f>'[1]Plan1'!$H$137</f>
        <v>5533.9625</v>
      </c>
      <c r="C55" s="85">
        <f>B55/$B58</f>
        <v>0.02417005767397877</v>
      </c>
      <c r="D55" s="164">
        <f>D57*$B$55</f>
        <v>2766.98125</v>
      </c>
      <c r="E55" s="165"/>
      <c r="F55" s="165"/>
      <c r="G55" s="166"/>
      <c r="H55" s="15">
        <f>H57*$B$55</f>
        <v>2766.98125</v>
      </c>
      <c r="I55" s="15"/>
      <c r="J55" s="15"/>
      <c r="K55" s="40"/>
      <c r="L55" s="49">
        <f>SUM(D55:K55)</f>
        <v>5533.9625</v>
      </c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</row>
    <row r="56" spans="1:256" s="2" customFormat="1" ht="3.75" customHeight="1">
      <c r="A56" s="102"/>
      <c r="B56" s="84"/>
      <c r="C56" s="85"/>
      <c r="D56" s="10"/>
      <c r="E56" s="5"/>
      <c r="F56" s="5"/>
      <c r="G56" s="41"/>
      <c r="H56" s="10"/>
      <c r="I56" s="5"/>
      <c r="J56" s="5"/>
      <c r="K56" s="41"/>
      <c r="L56" s="50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s="2" customFormat="1" ht="13.5" thickBot="1">
      <c r="A57" s="102"/>
      <c r="B57" s="84"/>
      <c r="C57" s="85"/>
      <c r="D57" s="146">
        <v>0.5</v>
      </c>
      <c r="E57" s="146"/>
      <c r="F57" s="146"/>
      <c r="G57" s="147"/>
      <c r="H57" s="124">
        <v>0.5</v>
      </c>
      <c r="I57" s="125"/>
      <c r="J57" s="125"/>
      <c r="K57" s="126"/>
      <c r="L57" s="30">
        <f>C55</f>
        <v>0.02417005767397877</v>
      </c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12" ht="13.5" thickBot="1">
      <c r="A58" s="7" t="s">
        <v>12</v>
      </c>
      <c r="B58" s="12">
        <f>SUM(B10:B57)</f>
        <v>228959.4247</v>
      </c>
      <c r="C58" s="36">
        <f>SUM(C10:C57)</f>
        <v>0.9999999999999999</v>
      </c>
      <c r="D58" s="151">
        <f>D10+D13+D16+D19+D22+D25+D28+D31+D34+D37+D40+D43+D46+D49+D52+D55</f>
        <v>119012.96378</v>
      </c>
      <c r="E58" s="152"/>
      <c r="F58" s="152"/>
      <c r="G58" s="153"/>
      <c r="H58" s="151">
        <f>H10+H13+H16+H19+H22+H25++H28+H31+H34+H37+H40+H43+H46+H49+H52+H55</f>
        <v>109946.46092</v>
      </c>
      <c r="I58" s="152"/>
      <c r="J58" s="152"/>
      <c r="K58" s="153"/>
      <c r="L58" s="46">
        <f>L10+L13+L16+L19+L22+L25+L28+L31+L34+L37+L40+L43+L46+L49+L52+L55</f>
        <v>228959.4247</v>
      </c>
    </row>
    <row r="59" spans="1:12" ht="12.75">
      <c r="A59" s="8" t="s">
        <v>25</v>
      </c>
      <c r="B59" s="12">
        <f>1.2409*B58</f>
        <v>284115.75011023</v>
      </c>
      <c r="C59" s="37"/>
      <c r="D59" s="151">
        <f>1.2409*D58</f>
        <v>147683.186754602</v>
      </c>
      <c r="E59" s="152"/>
      <c r="F59" s="152"/>
      <c r="G59" s="153"/>
      <c r="H59" s="151">
        <f>H58*1.2409</f>
        <v>136432.563355628</v>
      </c>
      <c r="I59" s="152"/>
      <c r="J59" s="152"/>
      <c r="K59" s="153"/>
      <c r="L59" s="46">
        <f>SUM(D59:K59)</f>
        <v>284115.75011023</v>
      </c>
    </row>
    <row r="60" spans="1:12" ht="12.75">
      <c r="A60" s="8" t="s">
        <v>13</v>
      </c>
      <c r="B60" s="32"/>
      <c r="C60" s="38"/>
      <c r="D60" s="154">
        <f>D59/B59</f>
        <v>0.5197993659179561</v>
      </c>
      <c r="E60" s="155"/>
      <c r="F60" s="155"/>
      <c r="G60" s="156"/>
      <c r="H60" s="154">
        <f>H59/B59</f>
        <v>0.48020063408204394</v>
      </c>
      <c r="I60" s="155"/>
      <c r="J60" s="155"/>
      <c r="K60" s="156"/>
      <c r="L60" s="47">
        <f>SUM(D60:K60)</f>
        <v>1</v>
      </c>
    </row>
    <row r="61" spans="1:12" ht="12.75">
      <c r="A61" s="8" t="s">
        <v>14</v>
      </c>
      <c r="B61" s="33"/>
      <c r="C61" s="38"/>
      <c r="D61" s="151">
        <f>D59</f>
        <v>147683.186754602</v>
      </c>
      <c r="E61" s="152"/>
      <c r="F61" s="152"/>
      <c r="G61" s="153"/>
      <c r="H61" s="151">
        <f>L59</f>
        <v>284115.75011023</v>
      </c>
      <c r="I61" s="152"/>
      <c r="J61" s="152"/>
      <c r="K61" s="153"/>
      <c r="L61" s="48"/>
    </row>
    <row r="62" spans="1:12" ht="13.5" thickBot="1">
      <c r="A62" s="8" t="s">
        <v>15</v>
      </c>
      <c r="B62" s="13"/>
      <c r="C62" s="39"/>
      <c r="D62" s="154">
        <f>D60</f>
        <v>0.5197993659179561</v>
      </c>
      <c r="E62" s="155"/>
      <c r="F62" s="155"/>
      <c r="G62" s="156"/>
      <c r="H62" s="154">
        <f>D62+H60</f>
        <v>1</v>
      </c>
      <c r="I62" s="155"/>
      <c r="J62" s="155"/>
      <c r="K62" s="156"/>
      <c r="L62" s="39"/>
    </row>
    <row r="63" spans="1:12" ht="12.75">
      <c r="A63" s="157" t="s">
        <v>16</v>
      </c>
      <c r="B63" s="158"/>
      <c r="C63" s="158"/>
      <c r="D63" s="2"/>
      <c r="E63" s="2"/>
      <c r="F63" s="2"/>
      <c r="G63" s="2"/>
      <c r="H63" s="2"/>
      <c r="I63" s="2"/>
      <c r="J63" s="2"/>
      <c r="K63" s="2"/>
      <c r="L63" s="14"/>
    </row>
    <row r="64" spans="1:12" ht="12.75" customHeight="1" thickBot="1">
      <c r="A64" s="159"/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60"/>
    </row>
    <row r="65" ht="13.5" thickTop="1"/>
  </sheetData>
  <sheetProtection selectLockedCells="1" selectUnlockedCells="1"/>
  <mergeCells count="125">
    <mergeCell ref="H45:K45"/>
    <mergeCell ref="H13:K13"/>
    <mergeCell ref="H19:K19"/>
    <mergeCell ref="H22:K22"/>
    <mergeCell ref="H25:K25"/>
    <mergeCell ref="D40:G40"/>
    <mergeCell ref="D43:G43"/>
    <mergeCell ref="H33:K33"/>
    <mergeCell ref="D46:G46"/>
    <mergeCell ref="D45:G45"/>
    <mergeCell ref="D52:G52"/>
    <mergeCell ref="D55:G55"/>
    <mergeCell ref="D25:G25"/>
    <mergeCell ref="D22:G22"/>
    <mergeCell ref="D10:G10"/>
    <mergeCell ref="D13:G13"/>
    <mergeCell ref="D16:G16"/>
    <mergeCell ref="D28:G28"/>
    <mergeCell ref="D19:G19"/>
    <mergeCell ref="A31:A33"/>
    <mergeCell ref="B31:B33"/>
    <mergeCell ref="C31:C33"/>
    <mergeCell ref="D33:G33"/>
    <mergeCell ref="D31:G31"/>
    <mergeCell ref="D61:G61"/>
    <mergeCell ref="H61:K61"/>
    <mergeCell ref="D62:G62"/>
    <mergeCell ref="H62:K62"/>
    <mergeCell ref="A63:C63"/>
    <mergeCell ref="A64:L64"/>
    <mergeCell ref="D58:G58"/>
    <mergeCell ref="H58:K58"/>
    <mergeCell ref="D59:G59"/>
    <mergeCell ref="H59:K59"/>
    <mergeCell ref="D60:G60"/>
    <mergeCell ref="H60:K60"/>
    <mergeCell ref="A55:A57"/>
    <mergeCell ref="B55:B57"/>
    <mergeCell ref="C55:C57"/>
    <mergeCell ref="D57:G57"/>
    <mergeCell ref="H57:K57"/>
    <mergeCell ref="A52:A54"/>
    <mergeCell ref="B52:B54"/>
    <mergeCell ref="C52:C54"/>
    <mergeCell ref="D54:G54"/>
    <mergeCell ref="H54:K54"/>
    <mergeCell ref="A49:A51"/>
    <mergeCell ref="B49:B51"/>
    <mergeCell ref="C49:C51"/>
    <mergeCell ref="D49:G49"/>
    <mergeCell ref="D51:G51"/>
    <mergeCell ref="H51:K51"/>
    <mergeCell ref="A46:A48"/>
    <mergeCell ref="B46:B48"/>
    <mergeCell ref="C46:C48"/>
    <mergeCell ref="D48:G48"/>
    <mergeCell ref="H48:K48"/>
    <mergeCell ref="A40:A42"/>
    <mergeCell ref="B40:B42"/>
    <mergeCell ref="C40:C42"/>
    <mergeCell ref="D42:G42"/>
    <mergeCell ref="H42:K42"/>
    <mergeCell ref="A37:A39"/>
    <mergeCell ref="B37:B39"/>
    <mergeCell ref="C37:C39"/>
    <mergeCell ref="D37:G37"/>
    <mergeCell ref="D39:G39"/>
    <mergeCell ref="H39:K39"/>
    <mergeCell ref="A34:A36"/>
    <mergeCell ref="B34:B36"/>
    <mergeCell ref="C34:C36"/>
    <mergeCell ref="H34:K34"/>
    <mergeCell ref="D36:G36"/>
    <mergeCell ref="H36:K36"/>
    <mergeCell ref="D34:G34"/>
    <mergeCell ref="A28:A30"/>
    <mergeCell ref="B28:B30"/>
    <mergeCell ref="C28:C30"/>
    <mergeCell ref="D30:G30"/>
    <mergeCell ref="H30:K30"/>
    <mergeCell ref="A25:A27"/>
    <mergeCell ref="B25:B27"/>
    <mergeCell ref="C25:C27"/>
    <mergeCell ref="D27:G27"/>
    <mergeCell ref="H27:K27"/>
    <mergeCell ref="A22:A24"/>
    <mergeCell ref="B22:B24"/>
    <mergeCell ref="C22:C24"/>
    <mergeCell ref="D24:G24"/>
    <mergeCell ref="H24:K24"/>
    <mergeCell ref="A19:A21"/>
    <mergeCell ref="B19:B21"/>
    <mergeCell ref="C19:C21"/>
    <mergeCell ref="D21:G21"/>
    <mergeCell ref="H21:K21"/>
    <mergeCell ref="C10:C12"/>
    <mergeCell ref="D12:G12"/>
    <mergeCell ref="H12:K12"/>
    <mergeCell ref="A16:A18"/>
    <mergeCell ref="B16:B18"/>
    <mergeCell ref="C16:C18"/>
    <mergeCell ref="H16:K16"/>
    <mergeCell ref="D18:G18"/>
    <mergeCell ref="H18:K18"/>
    <mergeCell ref="H10:K10"/>
    <mergeCell ref="H9:K9"/>
    <mergeCell ref="E5:G5"/>
    <mergeCell ref="E6:G6"/>
    <mergeCell ref="A13:A15"/>
    <mergeCell ref="B13:B15"/>
    <mergeCell ref="C13:C15"/>
    <mergeCell ref="D15:G15"/>
    <mergeCell ref="H15:K15"/>
    <mergeCell ref="A10:A12"/>
    <mergeCell ref="B10:B12"/>
    <mergeCell ref="B43:B45"/>
    <mergeCell ref="C43:C45"/>
    <mergeCell ref="A43:A45"/>
    <mergeCell ref="B1:K1"/>
    <mergeCell ref="H5:L5"/>
    <mergeCell ref="H6:K6"/>
    <mergeCell ref="D8:G8"/>
    <mergeCell ref="H8:K8"/>
    <mergeCell ref="L8:L9"/>
    <mergeCell ref="D9:G9"/>
  </mergeCells>
  <printOptions/>
  <pageMargins left="0.7874015748031497" right="0.3937007874015748" top="1.3779527559055118" bottom="0.1968503937007874" header="0.5118110236220472" footer="0.5118110236220472"/>
  <pageSetup horizontalDpi="300" verticalDpi="3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Suporte</dc:creator>
  <cp:keywords/>
  <dc:description/>
  <cp:lastModifiedBy>asdf</cp:lastModifiedBy>
  <cp:lastPrinted>2013-07-08T19:51:13Z</cp:lastPrinted>
  <dcterms:created xsi:type="dcterms:W3CDTF">2013-06-18T17:17:57Z</dcterms:created>
  <dcterms:modified xsi:type="dcterms:W3CDTF">2013-07-08T20:05:08Z</dcterms:modified>
  <cp:category/>
  <cp:version/>
  <cp:contentType/>
  <cp:contentStatus/>
</cp:coreProperties>
</file>