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21660" windowHeight="3405" activeTab="0"/>
  </bookViews>
  <sheets>
    <sheet name="Plan1" sheetId="1" r:id="rId1"/>
    <sheet name="Plan5" sheetId="2" r:id="rId2"/>
    <sheet name="Plan4" sheetId="3" r:id="rId3"/>
    <sheet name="Plan3" sheetId="4" r:id="rId4"/>
  </sheets>
  <definedNames>
    <definedName name="_xlfn.BAHTTEXT" hidden="1">#NAME?</definedName>
    <definedName name="_xlnm.Print_Titles" localSheetId="0">'Plan1'!$1:$12</definedName>
  </definedNames>
  <calcPr fullCalcOnLoad="1"/>
</workbook>
</file>

<file path=xl/sharedStrings.xml><?xml version="1.0" encoding="utf-8"?>
<sst xmlns="http://schemas.openxmlformats.org/spreadsheetml/2006/main" count="186" uniqueCount="114">
  <si>
    <t>LOCAL:</t>
  </si>
  <si>
    <t>CÓDIGO</t>
  </si>
  <si>
    <t>DESCRIÇÃO DOS SERVIÇOS</t>
  </si>
  <si>
    <t>UNID.</t>
  </si>
  <si>
    <t>QUANT.</t>
  </si>
  <si>
    <t>P.MAT.</t>
  </si>
  <si>
    <t>DATA:</t>
  </si>
  <si>
    <t>TOTAL DO ITEM</t>
  </si>
  <si>
    <t>ORÇAMENTO ESTIMATIVO</t>
  </si>
  <si>
    <t>P. TOTAL</t>
  </si>
  <si>
    <t>CUSTO TOTAL R$</t>
  </si>
  <si>
    <t>P. UNIT.</t>
  </si>
  <si>
    <t>M2</t>
  </si>
  <si>
    <t>P.M.O.</t>
  </si>
  <si>
    <t>ÁREA:</t>
  </si>
  <si>
    <t>ML</t>
  </si>
  <si>
    <t>VALOR GLOBAL R$</t>
  </si>
  <si>
    <t xml:space="preserve">OBRA: </t>
  </si>
  <si>
    <t>UD</t>
  </si>
  <si>
    <t>ESPELHO DE CRISTAL 4MM BISOTADO</t>
  </si>
  <si>
    <t>PORCELANATO 60 X 60 CM (PISO SOBRE PISO)</t>
  </si>
  <si>
    <t>RODAPÉ DE PORCELANATO ALTURA 10 CM</t>
  </si>
  <si>
    <t>BDI 24,09 % R$</t>
  </si>
  <si>
    <t>ADMINISTRAÇÃO LOCAL</t>
  </si>
  <si>
    <t>CANTINA - (OBRAS CIVIS)</t>
  </si>
  <si>
    <t>RF</t>
  </si>
  <si>
    <t>CAFE DA MANHA</t>
  </si>
  <si>
    <t>REF</t>
  </si>
  <si>
    <t>DOBRADICA 3" x 3 1/2" FERRO POLIDO</t>
  </si>
  <si>
    <t>SERVIÇOS PRELIMINARES</t>
  </si>
  <si>
    <t>m2</t>
  </si>
  <si>
    <t>RETIRADA DE JANELAS OU PORTAIS</t>
  </si>
  <si>
    <t>Un</t>
  </si>
  <si>
    <t>DEMOL.-REVEST.C/AZULEJOS C/TRANSP.ATE CB. E CARGA</t>
  </si>
  <si>
    <t>m3</t>
  </si>
  <si>
    <t>DEMOLICAO-ALVEN. TIJOLO C/REAPROVEITAMENTO</t>
  </si>
  <si>
    <t>H</t>
  </si>
  <si>
    <t>PLACA DE OBRA</t>
  </si>
  <si>
    <t>CONSUMO DE AGUA</t>
  </si>
  <si>
    <t>CONSUMO DE ENERGIA ELETRICA</t>
  </si>
  <si>
    <t>KWH</t>
  </si>
  <si>
    <t>EPI/PPRA (&lt; 20 EMPREGADOS) (A&gt;=200M2) AREAS EDIF.COBERTAS FECHADAS</t>
  </si>
  <si>
    <t>FUNDACOES E SONDAGENS</t>
  </si>
  <si>
    <t>M</t>
  </si>
  <si>
    <t>ESTACA A TRADO DIAM.30 CM S/FERRO</t>
  </si>
  <si>
    <t>PREPARO DE CONCRETO FCK-20 C/BETONEIRA - (O.C.)</t>
  </si>
  <si>
    <t>Kg</t>
  </si>
  <si>
    <t>ACO CA-50A - 6,3 MM (1/4") - (OBRAS CIVIS)</t>
  </si>
  <si>
    <t>ACO CA 50-A - 8,0 MM (5/16") - (OBRAS CIVIS)</t>
  </si>
  <si>
    <t>ACO CA-50A - 10,0 MM (3/8") - (OBRAS CIVIS)</t>
  </si>
  <si>
    <t>ACO CA-60 - 5,0 MM - (OBRAS CIVIS)</t>
  </si>
  <si>
    <t>ESTRUTURA</t>
  </si>
  <si>
    <t>PREPARO DE CONCRETO FCK-20 C/BETONEIRA - (OB.C.)</t>
  </si>
  <si>
    <t>LANCAMENTO/APLICACAO CONCRETO - (OBRAS CIVIS)</t>
  </si>
  <si>
    <t>INST. ELET./TELEFONICA/CABEAMENTO ESTRUTURADO</t>
  </si>
  <si>
    <t>INSTALACOES HIDRO-SANITARIAS</t>
  </si>
  <si>
    <t>ALVENARIAS E DIVISORIAS</t>
  </si>
  <si>
    <t>CUNHAMENTO/ALVENARIAS C/TIJ.COMUM</t>
  </si>
  <si>
    <t>DIVISORIA DE GRANITO POLIDO</t>
  </si>
  <si>
    <t>PORTA LISA 60x210 C/PORTAL E ALISAR S/FERRAGENS</t>
  </si>
  <si>
    <t>PORTA LISA 80x210 C/PORTAL E ALISAR S/FERRAGENS</t>
  </si>
  <si>
    <t>PORTA DE ENROLAR C/FERRAGENS</t>
  </si>
  <si>
    <t>VIDROS</t>
  </si>
  <si>
    <t>REVESTIMENTO DE PAREDES</t>
  </si>
  <si>
    <t>CHAPISCO COMUM</t>
  </si>
  <si>
    <t>EMBOCO (1CI:4 ARML)</t>
  </si>
  <si>
    <t>REBOCO PAULISTA A-14 (1CALH:4ARMLC+100kgCI/M3)</t>
  </si>
  <si>
    <t>FORROS</t>
  </si>
  <si>
    <t>REVESTIMENTO DE PISO</t>
  </si>
  <si>
    <t>FERRAGENS</t>
  </si>
  <si>
    <t>BARRA P/DEFICIENTE FISICO B6 PADRAO AGETOP</t>
  </si>
  <si>
    <t>CANTONEIRA PEQUENA P/DIVISORIAS</t>
  </si>
  <si>
    <t>CANTONEIRA GRANDE P/DIVISORIAS</t>
  </si>
  <si>
    <t>CHAPA SUPORTE P/DIVISORIAS</t>
  </si>
  <si>
    <t>BATENTE C/ENCOSTO BORRACHA P/DIVISORIAS</t>
  </si>
  <si>
    <t>DOBRADICA C/MOLA P/PORTA/DIVISORIAS</t>
  </si>
  <si>
    <t>PARAFUSO P/FERRAGENS/DIVISORIAS</t>
  </si>
  <si>
    <t>ENGENHEIRO - (OBRAS CIVIS)</t>
  </si>
  <si>
    <t>MESTRE DE OBRA - (OBRAS CIVIS)</t>
  </si>
  <si>
    <t>VIGIA DE OBRAS - (NOTURNO E NO SÁBADO/DOMINGO DIURNO) - O.C.</t>
  </si>
  <si>
    <t>PINTURA</t>
  </si>
  <si>
    <t>PINTURA TEXTURIZADA C/SELADOR ACRILICO</t>
  </si>
  <si>
    <t>PINTURA LATEX ACRILICA 3 DEMAOS C/SELADOR</t>
  </si>
  <si>
    <t>EMASSAMENTO COM MASSA PVA UMA DEMAO</t>
  </si>
  <si>
    <t>PINTURA PVA LATEX 2 DEMAOS SEM SELADOR</t>
  </si>
  <si>
    <t>EMASSAMENTO/OLEO/ESQUADRIAS MADEIRA</t>
  </si>
  <si>
    <t>PINTURA ESMALTE SINTETICO 2 DEMÃOS EM ESQ. MADEIRA</t>
  </si>
  <si>
    <t>PINT.GRAFITE ESQUAD.FERRO (DUPLA FUNÇÃO - FUNDO E ACABAMENTO)</t>
  </si>
  <si>
    <t>DIVERSOS</t>
  </si>
  <si>
    <t>LIMPEZA FINAL DE OBRA - (OBRAS CIVIS)</t>
  </si>
  <si>
    <t>BANCADA DE GRANITO C/ESPELHO</t>
  </si>
  <si>
    <t>DEM.PISO CERAM.SOBRE LASTRO CONC.C/TR.CB.E CARGA</t>
  </si>
  <si>
    <t>FORMA CH.COMPENSADA 12MM-VIGA/PILAR U=4V - (OBRAS CIVIS</t>
  </si>
  <si>
    <t>PORTA DE ABRIR ALUMÍNIO NATURAL EM VENEZIANA C/FERRAGENS (M.O.FAB.INC
.MAT.)</t>
  </si>
  <si>
    <t>SOLEIRA EM GRANITO IMPERMEABILIZADA COM CONTRAPISO (1CI:3ARML)</t>
  </si>
  <si>
    <t>FECH.(ALAV.) LAFONTE 6236 E/8766- E17 IMAB OU EQUIV.</t>
  </si>
  <si>
    <t>FECHADURA TIPO LIVRE OCUPADO (819 IMAB/719 LA FONTE) OU EQUIV.</t>
  </si>
  <si>
    <t>FECH.(ALAV.) LAFONTE 6236 B/8766 - B19 IMAB OU EQUIV.</t>
  </si>
  <si>
    <t>ALVENARIA TIJOLO FURADO 1/2 VEZ - 9 x 19 x 19 ( ARG. 1CALH:4ARML+100KG DE CI/M3
/M3)</t>
  </si>
  <si>
    <t xml:space="preserve">REFORMA PARA IMPLANTAÇÃO CONDOMÍNIO VAPT VUPT </t>
  </si>
  <si>
    <t>ESQUADRIAS</t>
  </si>
  <si>
    <t xml:space="preserve">BURITI ALEGRE - GO </t>
  </si>
  <si>
    <t>JUNHO / 2013</t>
  </si>
  <si>
    <t>671,72 m²</t>
  </si>
  <si>
    <t>FORRO DE GESSO ACARTONADO</t>
  </si>
  <si>
    <t>PAREDE EM GESSO ACARTONADO COM 10cm</t>
  </si>
  <si>
    <t>REVESTIMENTO COM CERAMICA 30x60cm</t>
  </si>
  <si>
    <t xml:space="preserve">PAREDE DE VIDRO TEMPERADO 10 MM </t>
  </si>
  <si>
    <t>PORTAS DE VIDRO TEMPERADO 10 MM INCL. MOLA E FERRAGENS</t>
  </si>
  <si>
    <t>VIDRO LISO TRANSPARENTE 8 MM</t>
  </si>
  <si>
    <t>ELETRODUTOS, CONDUTORES, LUMINÁRIAS, INTERRUP., TOMADAS, ETC.(RELAÇÃO EM ANEXO)</t>
  </si>
  <si>
    <t>TUBOS, CONEXÕES, LOUÇAS, METAIS, ETC (RELAÇÃO EM ANEXO)</t>
  </si>
  <si>
    <t>PEITORIL EM GRANITO CINZA ANDORINHA, LARGURA DE 15CM,ESPESSURA 2 CM</t>
  </si>
  <si>
    <t>EXTINTOR DE PÓ ABC / 2-A : 20 - B: C (6KG)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</si>
</sst>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00000"/>
    <numFmt numFmtId="175" formatCode="0.00000"/>
    <numFmt numFmtId="176" formatCode="0.0000"/>
    <numFmt numFmtId="177" formatCode="0.000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###0.00;###0.00"/>
    <numFmt numFmtId="184" formatCode="#,##0;#,##0"/>
    <numFmt numFmtId="185" formatCode="[$-416]dddd\,\ d&quot; de &quot;mmmm&quot; de &quot;yyyy"/>
    <numFmt numFmtId="186" formatCode="0#####"/>
    <numFmt numFmtId="187" formatCode="General_)"/>
    <numFmt numFmtId="188" formatCode="0.0%"/>
    <numFmt numFmtId="189" formatCode="mmm/yyyy"/>
    <numFmt numFmtId="190" formatCode="d/m;@"/>
    <numFmt numFmtId="191" formatCode="#,##0.00;#,##0.00"/>
  </numFmts>
  <fonts count="44">
    <font>
      <sz val="10"/>
      <name val="Arial"/>
      <family val="0"/>
    </font>
    <font>
      <sz val="11"/>
      <color indexed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medium"/>
      <top>
        <color indexed="63"/>
      </top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174" fontId="6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2" fontId="2" fillId="0" borderId="11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0" fontId="5" fillId="0" borderId="12" xfId="0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171" fontId="2" fillId="0" borderId="11" xfId="51" applyFont="1" applyBorder="1" applyAlignment="1">
      <alignment/>
    </xf>
    <xf numFmtId="0" fontId="2" fillId="0" borderId="12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2" fillId="0" borderId="14" xfId="0" applyNumberFormat="1" applyFont="1" applyBorder="1" applyAlignment="1">
      <alignment horizontal="left" vertical="top"/>
    </xf>
    <xf numFmtId="0" fontId="2" fillId="34" borderId="11" xfId="0" applyFont="1" applyFill="1" applyBorder="1" applyAlignment="1">
      <alignment wrapText="1"/>
    </xf>
    <xf numFmtId="171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39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right"/>
    </xf>
    <xf numFmtId="0" fontId="7" fillId="34" borderId="11" xfId="0" applyFont="1" applyFill="1" applyBorder="1" applyAlignment="1">
      <alignment wrapText="1"/>
    </xf>
    <xf numFmtId="1" fontId="2" fillId="0" borderId="14" xfId="0" applyNumberFormat="1" applyFont="1" applyBorder="1" applyAlignment="1">
      <alignment horizontal="left"/>
    </xf>
    <xf numFmtId="1" fontId="0" fillId="33" borderId="15" xfId="0" applyNumberFormat="1" applyFill="1" applyBorder="1" applyAlignment="1">
      <alignment horizontal="left"/>
    </xf>
    <xf numFmtId="1" fontId="0" fillId="33" borderId="16" xfId="0" applyNumberFormat="1" applyFill="1" applyBorder="1" applyAlignment="1">
      <alignment horizontal="left"/>
    </xf>
    <xf numFmtId="1" fontId="1" fillId="33" borderId="16" xfId="0" applyNumberFormat="1" applyFont="1" applyFill="1" applyBorder="1" applyAlignment="1">
      <alignment horizontal="left"/>
    </xf>
    <xf numFmtId="1" fontId="6" fillId="33" borderId="16" xfId="0" applyNumberFormat="1" applyFont="1" applyFill="1" applyBorder="1" applyAlignment="1">
      <alignment horizontal="left"/>
    </xf>
    <xf numFmtId="1" fontId="4" fillId="33" borderId="16" xfId="0" applyNumberFormat="1" applyFont="1" applyFill="1" applyBorder="1" applyAlignment="1">
      <alignment horizontal="left"/>
    </xf>
    <xf numFmtId="1" fontId="7" fillId="0" borderId="14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 shrinkToFit="1"/>
    </xf>
    <xf numFmtId="0" fontId="2" fillId="0" borderId="12" xfId="0" applyFont="1" applyBorder="1" applyAlignment="1">
      <alignment vertical="top"/>
    </xf>
    <xf numFmtId="1" fontId="2" fillId="0" borderId="17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4" fontId="2" fillId="0" borderId="18" xfId="0" applyNumberFormat="1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/>
    </xf>
    <xf numFmtId="2" fontId="2" fillId="0" borderId="19" xfId="0" applyNumberFormat="1" applyFont="1" applyBorder="1" applyAlignment="1">
      <alignment vertical="top"/>
    </xf>
    <xf numFmtId="4" fontId="2" fillId="0" borderId="19" xfId="0" applyNumberFormat="1" applyFont="1" applyBorder="1" applyAlignment="1">
      <alignment vertical="top"/>
    </xf>
    <xf numFmtId="1" fontId="2" fillId="0" borderId="14" xfId="0" applyNumberFormat="1" applyFont="1" applyBorder="1" applyAlignment="1" quotePrefix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 vertical="top"/>
    </xf>
    <xf numFmtId="1" fontId="2" fillId="34" borderId="14" xfId="0" applyNumberFormat="1" applyFont="1" applyFill="1" applyBorder="1" applyAlignment="1">
      <alignment horizontal="left" vertical="top"/>
    </xf>
    <xf numFmtId="49" fontId="2" fillId="0" borderId="14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left"/>
    </xf>
    <xf numFmtId="1" fontId="2" fillId="0" borderId="20" xfId="0" applyNumberFormat="1" applyFont="1" applyBorder="1" applyAlignment="1">
      <alignment horizontal="left" vertical="top"/>
    </xf>
    <xf numFmtId="0" fontId="7" fillId="0" borderId="12" xfId="0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vertical="top"/>
    </xf>
    <xf numFmtId="2" fontId="2" fillId="0" borderId="11" xfId="0" applyNumberFormat="1" applyFont="1" applyBorder="1" applyAlignment="1">
      <alignment vertical="top"/>
    </xf>
    <xf numFmtId="2" fontId="2" fillId="0" borderId="11" xfId="0" applyNumberFormat="1" applyFont="1" applyBorder="1" applyAlignment="1">
      <alignment/>
    </xf>
    <xf numFmtId="2" fontId="2" fillId="34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horizontal="right"/>
    </xf>
    <xf numFmtId="4" fontId="2" fillId="0" borderId="21" xfId="51" applyNumberFormat="1" applyFont="1" applyFill="1" applyBorder="1" applyAlignment="1">
      <alignment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/>
    </xf>
    <xf numFmtId="2" fontId="2" fillId="34" borderId="11" xfId="0" applyNumberFormat="1" applyFont="1" applyFill="1" applyBorder="1" applyAlignment="1">
      <alignment vertical="top"/>
    </xf>
    <xf numFmtId="4" fontId="2" fillId="34" borderId="11" xfId="0" applyNumberFormat="1" applyFont="1" applyFill="1" applyBorder="1" applyAlignment="1">
      <alignment vertical="top"/>
    </xf>
    <xf numFmtId="2" fontId="2" fillId="34" borderId="11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2" fontId="2" fillId="0" borderId="12" xfId="0" applyNumberFormat="1" applyFont="1" applyFill="1" applyBorder="1" applyAlignment="1">
      <alignment/>
    </xf>
    <xf numFmtId="2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171" fontId="2" fillId="0" borderId="18" xfId="5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right" vertical="top" wrapText="1"/>
    </xf>
    <xf numFmtId="0" fontId="7" fillId="34" borderId="12" xfId="0" applyFont="1" applyFill="1" applyBorder="1" applyAlignment="1">
      <alignment wrapText="1"/>
    </xf>
    <xf numFmtId="4" fontId="0" fillId="33" borderId="22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4" fontId="6" fillId="33" borderId="23" xfId="0" applyNumberFormat="1" applyFont="1" applyFill="1" applyBorder="1" applyAlignment="1">
      <alignment/>
    </xf>
    <xf numFmtId="4" fontId="7" fillId="0" borderId="21" xfId="51" applyNumberFormat="1" applyFont="1" applyBorder="1" applyAlignment="1">
      <alignment/>
    </xf>
    <xf numFmtId="4" fontId="2" fillId="0" borderId="21" xfId="51" applyNumberFormat="1" applyFont="1" applyBorder="1" applyAlignment="1">
      <alignment/>
    </xf>
    <xf numFmtId="4" fontId="2" fillId="0" borderId="21" xfId="51" applyNumberFormat="1" applyFont="1" applyBorder="1" applyAlignment="1">
      <alignment/>
    </xf>
    <xf numFmtId="4" fontId="2" fillId="0" borderId="24" xfId="0" applyNumberFormat="1" applyFont="1" applyBorder="1" applyAlignment="1">
      <alignment horizontal="right"/>
    </xf>
    <xf numFmtId="4" fontId="7" fillId="34" borderId="21" xfId="51" applyNumberFormat="1" applyFont="1" applyFill="1" applyBorder="1" applyAlignment="1">
      <alignment/>
    </xf>
    <xf numFmtId="4" fontId="7" fillId="0" borderId="21" xfId="51" applyNumberFormat="1" applyFont="1" applyBorder="1" applyAlignment="1">
      <alignment/>
    </xf>
    <xf numFmtId="4" fontId="2" fillId="0" borderId="25" xfId="51" applyNumberFormat="1" applyFont="1" applyBorder="1" applyAlignment="1">
      <alignment/>
    </xf>
    <xf numFmtId="4" fontId="2" fillId="0" borderId="24" xfId="51" applyNumberFormat="1" applyFont="1" applyBorder="1" applyAlignment="1">
      <alignment/>
    </xf>
    <xf numFmtId="4" fontId="8" fillId="0" borderId="24" xfId="51" applyNumberFormat="1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4" fontId="2" fillId="34" borderId="21" xfId="51" applyNumberFormat="1" applyFont="1" applyFill="1" applyBorder="1" applyAlignment="1">
      <alignment/>
    </xf>
    <xf numFmtId="4" fontId="7" fillId="0" borderId="26" xfId="51" applyNumberFormat="1" applyFont="1" applyBorder="1" applyAlignment="1">
      <alignment/>
    </xf>
    <xf numFmtId="4" fontId="2" fillId="0" borderId="21" xfId="0" applyNumberFormat="1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center" vertical="top"/>
    </xf>
    <xf numFmtId="4" fontId="2" fillId="0" borderId="27" xfId="0" applyNumberFormat="1" applyFont="1" applyBorder="1" applyAlignment="1">
      <alignment horizontal="center" vertical="top"/>
    </xf>
    <xf numFmtId="1" fontId="2" fillId="0" borderId="20" xfId="0" applyNumberFormat="1" applyFont="1" applyBorder="1" applyAlignment="1">
      <alignment horizontal="left"/>
    </xf>
    <xf numFmtId="4" fontId="3" fillId="0" borderId="28" xfId="0" applyNumberFormat="1" applyFont="1" applyBorder="1" applyAlignment="1">
      <alignment horizontal="center" vertical="center"/>
    </xf>
    <xf numFmtId="4" fontId="5" fillId="0" borderId="29" xfId="51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4" fontId="5" fillId="0" borderId="30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171" fontId="3" fillId="0" borderId="28" xfId="5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wrapText="1"/>
    </xf>
    <xf numFmtId="2" fontId="2" fillId="0" borderId="12" xfId="0" applyNumberFormat="1" applyFont="1" applyBorder="1" applyAlignment="1">
      <alignment/>
    </xf>
    <xf numFmtId="1" fontId="3" fillId="0" borderId="28" xfId="0" applyNumberFormat="1" applyFont="1" applyBorder="1" applyAlignment="1">
      <alignment horizontal="left" vertical="center"/>
    </xf>
    <xf numFmtId="1" fontId="2" fillId="0" borderId="33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1" fontId="2" fillId="0" borderId="34" xfId="0" applyNumberFormat="1" applyFont="1" applyBorder="1" applyAlignment="1">
      <alignment horizontal="left" vertical="top"/>
    </xf>
    <xf numFmtId="0" fontId="7" fillId="34" borderId="35" xfId="0" applyFont="1" applyFill="1" applyBorder="1" applyAlignment="1">
      <alignment wrapText="1"/>
    </xf>
    <xf numFmtId="0" fontId="2" fillId="0" borderId="35" xfId="0" applyFont="1" applyBorder="1" applyAlignment="1">
      <alignment horizontal="center" vertical="top"/>
    </xf>
    <xf numFmtId="0" fontId="2" fillId="0" borderId="35" xfId="0" applyFont="1" applyBorder="1" applyAlignment="1">
      <alignment vertical="top"/>
    </xf>
    <xf numFmtId="4" fontId="2" fillId="0" borderId="35" xfId="0" applyNumberFormat="1" applyFont="1" applyBorder="1" applyAlignment="1">
      <alignment vertical="top"/>
    </xf>
    <xf numFmtId="4" fontId="2" fillId="0" borderId="36" xfId="51" applyNumberFormat="1" applyFont="1" applyBorder="1" applyAlignment="1">
      <alignment/>
    </xf>
    <xf numFmtId="4" fontId="7" fillId="0" borderId="37" xfId="0" applyNumberFormat="1" applyFont="1" applyBorder="1" applyAlignment="1">
      <alignment horizontal="right" vertical="top"/>
    </xf>
    <xf numFmtId="4" fontId="7" fillId="0" borderId="38" xfId="0" applyNumberFormat="1" applyFont="1" applyBorder="1" applyAlignment="1">
      <alignment horizontal="right" vertical="top"/>
    </xf>
    <xf numFmtId="174" fontId="4" fillId="33" borderId="16" xfId="0" applyNumberFormat="1" applyFont="1" applyFill="1" applyBorder="1" applyAlignment="1">
      <alignment horizontal="center"/>
    </xf>
    <xf numFmtId="174" fontId="4" fillId="33" borderId="0" xfId="0" applyNumberFormat="1" applyFont="1" applyFill="1" applyBorder="1" applyAlignment="1">
      <alignment horizontal="center"/>
    </xf>
    <xf numFmtId="174" fontId="4" fillId="33" borderId="23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left"/>
    </xf>
    <xf numFmtId="0" fontId="7" fillId="0" borderId="39" xfId="0" applyFont="1" applyBorder="1" applyAlignment="1">
      <alignment horizontal="right" vertical="top" wrapText="1"/>
    </xf>
    <xf numFmtId="0" fontId="7" fillId="0" borderId="40" xfId="0" applyFont="1" applyBorder="1" applyAlignment="1">
      <alignment horizontal="right" vertical="top" wrapText="1"/>
    </xf>
    <xf numFmtId="4" fontId="7" fillId="0" borderId="39" xfId="0" applyNumberFormat="1" applyFont="1" applyBorder="1" applyAlignment="1">
      <alignment horizontal="right" vertical="top"/>
    </xf>
    <xf numFmtId="4" fontId="7" fillId="0" borderId="40" xfId="0" applyNumberFormat="1" applyFont="1" applyBorder="1" applyAlignment="1">
      <alignment horizontal="right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77575"/>
          <c:y val="0.27125"/>
          <c:w val="0.21125"/>
          <c:h val="0.26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Plan5!$E$11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Plan5!$D$13</c:f>
              <c:numCache/>
            </c:numRef>
          </c:cat>
          <c:val>
            <c:numRef>
              <c:f>Plan5!$E$13</c:f>
              <c:numCache/>
            </c:numRef>
          </c:val>
        </c:ser>
        <c:ser>
          <c:idx val="1"/>
          <c:order val="1"/>
          <c:tx>
            <c:strRef>
              <c:f>Plan5!$F$11</c:f>
              <c:strCache>
                <c:ptCount val="1"/>
                <c:pt idx="0">
                  <c:v/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Plan5!$D$13</c:f>
              <c:numCache/>
            </c:numRef>
          </c:cat>
          <c:val>
            <c:numRef>
              <c:f>Plan5!$F$13</c:f>
              <c:numCache/>
            </c:numRef>
          </c:val>
        </c:ser>
        <c:overlap val="100"/>
        <c:axId val="53172099"/>
        <c:axId val="8786844"/>
      </c:barChart>
      <c:catAx>
        <c:axId val="53172099"/>
        <c:scaling>
          <c:orientation val="maxMin"/>
        </c:scaling>
        <c:axPos val="l"/>
        <c:delete val="1"/>
        <c:majorTickMark val="out"/>
        <c:minorTickMark val="none"/>
        <c:tickLblPos val="nextTo"/>
        <c:crossAx val="8786844"/>
        <c:crosses val="autoZero"/>
        <c:auto val="0"/>
        <c:lblOffset val="100"/>
        <c:tickLblSkip val="1"/>
        <c:noMultiLvlLbl val="0"/>
      </c:catAx>
      <c:valAx>
        <c:axId val="8786844"/>
        <c:scaling>
          <c:orientation val="minMax"/>
        </c:scaling>
        <c:axPos val="t"/>
        <c:delete val="1"/>
        <c:majorTickMark val="out"/>
        <c:minorTickMark val="none"/>
        <c:tickLblPos val="nextTo"/>
        <c:crossAx val="53172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28575</xdr:rowOff>
    </xdr:from>
    <xdr:to>
      <xdr:col>5</xdr:col>
      <xdr:colOff>66675</xdr:colOff>
      <xdr:row>6</xdr:row>
      <xdr:rowOff>38100</xdr:rowOff>
    </xdr:to>
    <xdr:pic>
      <xdr:nvPicPr>
        <xdr:cNvPr id="1" name="Picture 3" descr="logo conju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28575"/>
          <a:ext cx="5648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20</xdr:row>
      <xdr:rowOff>57150</xdr:rowOff>
    </xdr:from>
    <xdr:to>
      <xdr:col>4</xdr:col>
      <xdr:colOff>800100</xdr:colOff>
      <xdr:row>27</xdr:row>
      <xdr:rowOff>142875</xdr:rowOff>
    </xdr:to>
    <xdr:graphicFrame>
      <xdr:nvGraphicFramePr>
        <xdr:cNvPr id="1" name="Gráfico 2"/>
        <xdr:cNvGraphicFramePr/>
      </xdr:nvGraphicFramePr>
      <xdr:xfrm>
        <a:off x="2809875" y="3295650"/>
        <a:ext cx="3019425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74" customWidth="1"/>
    <col min="2" max="2" width="74.28125" style="2" bestFit="1" customWidth="1"/>
    <col min="3" max="3" width="6.7109375" style="0" customWidth="1"/>
    <col min="4" max="4" width="8.7109375" style="0" customWidth="1"/>
    <col min="5" max="6" width="8.28125" style="1" customWidth="1"/>
    <col min="7" max="7" width="8.7109375" style="1" bestFit="1" customWidth="1"/>
    <col min="8" max="8" width="9.7109375" style="1" customWidth="1"/>
    <col min="9" max="9" width="11.140625" style="0" bestFit="1" customWidth="1"/>
    <col min="10" max="10" width="11.28125" style="0" bestFit="1" customWidth="1"/>
  </cols>
  <sheetData>
    <row r="1" spans="1:8" ht="12.75">
      <c r="A1" s="68"/>
      <c r="B1" s="5"/>
      <c r="C1" s="6"/>
      <c r="D1" s="6"/>
      <c r="E1" s="7"/>
      <c r="F1" s="7"/>
      <c r="G1" s="7"/>
      <c r="H1" s="123"/>
    </row>
    <row r="2" spans="1:8" ht="12.75">
      <c r="A2" s="69"/>
      <c r="B2" s="8"/>
      <c r="C2" s="9"/>
      <c r="D2" s="9"/>
      <c r="E2" s="10"/>
      <c r="F2" s="10"/>
      <c r="G2" s="10"/>
      <c r="H2" s="124"/>
    </row>
    <row r="3" spans="1:8" ht="12" customHeight="1">
      <c r="A3" s="70"/>
      <c r="B3" s="4"/>
      <c r="C3" s="4"/>
      <c r="D3" s="4"/>
      <c r="E3" s="4"/>
      <c r="F3" s="4"/>
      <c r="G3" s="4"/>
      <c r="H3" s="124"/>
    </row>
    <row r="4" spans="1:8" ht="19.5" customHeight="1">
      <c r="A4" s="71"/>
      <c r="B4" s="3"/>
      <c r="C4" s="55"/>
      <c r="D4" s="3"/>
      <c r="E4" s="3"/>
      <c r="F4" s="3"/>
      <c r="G4" s="3"/>
      <c r="H4" s="125"/>
    </row>
    <row r="5" spans="1:8" ht="12.75" customHeight="1">
      <c r="A5" s="71"/>
      <c r="B5" s="3"/>
      <c r="C5" s="55"/>
      <c r="D5" s="3"/>
      <c r="E5" s="3"/>
      <c r="F5" s="3"/>
      <c r="G5" s="3"/>
      <c r="H5" s="125"/>
    </row>
    <row r="6" spans="1:8" ht="12.75" customHeight="1">
      <c r="A6" s="71"/>
      <c r="B6" s="3"/>
      <c r="C6" s="55"/>
      <c r="D6" s="3"/>
      <c r="E6" s="3"/>
      <c r="F6" s="3"/>
      <c r="G6" s="3"/>
      <c r="H6" s="125"/>
    </row>
    <row r="7" spans="1:8" ht="12.75">
      <c r="A7" s="72" t="s">
        <v>17</v>
      </c>
      <c r="B7" s="170" t="s">
        <v>99</v>
      </c>
      <c r="C7" s="170"/>
      <c r="D7" s="170"/>
      <c r="E7" s="170"/>
      <c r="F7" s="170"/>
      <c r="G7" s="170"/>
      <c r="H7" s="171"/>
    </row>
    <row r="8" spans="1:8" ht="12.75">
      <c r="A8" s="72" t="s">
        <v>0</v>
      </c>
      <c r="B8" s="170" t="s">
        <v>101</v>
      </c>
      <c r="C8" s="170"/>
      <c r="D8" s="170"/>
      <c r="E8" s="170"/>
      <c r="F8" s="170"/>
      <c r="G8" s="170"/>
      <c r="H8" s="171"/>
    </row>
    <row r="9" spans="1:8" ht="12.75">
      <c r="A9" s="72" t="s">
        <v>14</v>
      </c>
      <c r="B9" s="172" t="s">
        <v>103</v>
      </c>
      <c r="C9" s="172"/>
      <c r="D9" s="172"/>
      <c r="E9" s="172"/>
      <c r="F9" s="172"/>
      <c r="G9" s="172"/>
      <c r="H9" s="173"/>
    </row>
    <row r="10" spans="1:8" ht="12.75">
      <c r="A10" s="72" t="s">
        <v>6</v>
      </c>
      <c r="B10" s="172" t="s">
        <v>102</v>
      </c>
      <c r="C10" s="172"/>
      <c r="D10" s="172"/>
      <c r="E10" s="172"/>
      <c r="F10" s="172"/>
      <c r="G10" s="172"/>
      <c r="H10" s="173"/>
    </row>
    <row r="11" spans="1:8" ht="13.5" thickBot="1">
      <c r="A11" s="167" t="s">
        <v>8</v>
      </c>
      <c r="B11" s="168"/>
      <c r="C11" s="168"/>
      <c r="D11" s="168"/>
      <c r="E11" s="168"/>
      <c r="F11" s="168"/>
      <c r="G11" s="168"/>
      <c r="H11" s="169"/>
    </row>
    <row r="12" spans="1:8" ht="18" customHeight="1" thickBot="1">
      <c r="A12" s="154" t="s">
        <v>1</v>
      </c>
      <c r="B12" s="150" t="s">
        <v>2</v>
      </c>
      <c r="C12" s="149" t="s">
        <v>3</v>
      </c>
      <c r="D12" s="147" t="s">
        <v>4</v>
      </c>
      <c r="E12" s="146" t="s">
        <v>5</v>
      </c>
      <c r="F12" s="142" t="s">
        <v>13</v>
      </c>
      <c r="G12" s="144" t="s">
        <v>11</v>
      </c>
      <c r="H12" s="142" t="s">
        <v>9</v>
      </c>
    </row>
    <row r="13" spans="1:8" s="27" customFormat="1" ht="12.75">
      <c r="A13" s="151">
        <v>164</v>
      </c>
      <c r="B13" s="122" t="s">
        <v>29</v>
      </c>
      <c r="C13" s="25"/>
      <c r="D13" s="148"/>
      <c r="E13" s="26"/>
      <c r="F13" s="145"/>
      <c r="G13" s="145"/>
      <c r="H13" s="143"/>
    </row>
    <row r="14" spans="1:10" ht="12.75">
      <c r="A14" s="91">
        <v>20119</v>
      </c>
      <c r="B14" s="57" t="s">
        <v>35</v>
      </c>
      <c r="C14" s="33" t="s">
        <v>34</v>
      </c>
      <c r="D14" s="101">
        <v>135.63</v>
      </c>
      <c r="E14" s="65">
        <v>0</v>
      </c>
      <c r="F14" s="65">
        <v>50.85</v>
      </c>
      <c r="G14" s="65">
        <v>50.85</v>
      </c>
      <c r="H14" s="104">
        <f>IF($A14="","",D14*G14)</f>
        <v>6896.7855</v>
      </c>
      <c r="J14" s="41"/>
    </row>
    <row r="15" spans="1:10" ht="12.75">
      <c r="A15" s="91">
        <v>20115</v>
      </c>
      <c r="B15" s="57" t="s">
        <v>33</v>
      </c>
      <c r="C15" s="33" t="s">
        <v>30</v>
      </c>
      <c r="D15" s="101">
        <v>108.85</v>
      </c>
      <c r="E15" s="65">
        <v>0</v>
      </c>
      <c r="F15" s="65">
        <v>6.52</v>
      </c>
      <c r="G15" s="65">
        <v>6.52</v>
      </c>
      <c r="H15" s="104">
        <f aca="true" t="shared" si="0" ref="H15:H20">IF($A15="","",D15*G15)</f>
        <v>709.7019999999999</v>
      </c>
      <c r="J15" s="41"/>
    </row>
    <row r="16" spans="1:10" ht="12.75">
      <c r="A16" s="91">
        <v>20111</v>
      </c>
      <c r="B16" s="57" t="s">
        <v>91</v>
      </c>
      <c r="C16" s="33" t="s">
        <v>30</v>
      </c>
      <c r="D16" s="101">
        <v>36.9</v>
      </c>
      <c r="E16" s="65">
        <v>0</v>
      </c>
      <c r="F16" s="65">
        <v>5.93</v>
      </c>
      <c r="G16" s="65">
        <v>5.93</v>
      </c>
      <c r="H16" s="104">
        <f t="shared" si="0"/>
        <v>218.81699999999998</v>
      </c>
      <c r="J16" s="41"/>
    </row>
    <row r="17" spans="1:10" ht="12.75">
      <c r="A17" s="91">
        <v>20106</v>
      </c>
      <c r="B17" s="57" t="s">
        <v>31</v>
      </c>
      <c r="C17" s="33" t="s">
        <v>30</v>
      </c>
      <c r="D17" s="101">
        <v>19.98</v>
      </c>
      <c r="E17" s="65">
        <v>0</v>
      </c>
      <c r="F17" s="65">
        <v>6.78</v>
      </c>
      <c r="G17" s="65">
        <v>6.78</v>
      </c>
      <c r="H17" s="104">
        <f t="shared" si="0"/>
        <v>135.4644</v>
      </c>
      <c r="J17" s="41"/>
    </row>
    <row r="18" spans="1:10" ht="12.75">
      <c r="A18" s="91">
        <v>21301</v>
      </c>
      <c r="B18" s="57" t="s">
        <v>37</v>
      </c>
      <c r="C18" s="33" t="s">
        <v>30</v>
      </c>
      <c r="D18" s="100">
        <v>18</v>
      </c>
      <c r="E18" s="65">
        <v>124.85</v>
      </c>
      <c r="F18" s="65">
        <v>8.85</v>
      </c>
      <c r="G18" s="65">
        <v>133.7</v>
      </c>
      <c r="H18" s="104">
        <f t="shared" si="0"/>
        <v>2406.6</v>
      </c>
      <c r="J18" s="41"/>
    </row>
    <row r="19" spans="1:10" ht="12.75">
      <c r="A19" s="91">
        <v>21400</v>
      </c>
      <c r="B19" s="57" t="s">
        <v>38</v>
      </c>
      <c r="C19" s="33" t="s">
        <v>34</v>
      </c>
      <c r="D19" s="100">
        <v>40</v>
      </c>
      <c r="E19" s="65">
        <v>5.76</v>
      </c>
      <c r="F19" s="65">
        <v>0</v>
      </c>
      <c r="G19" s="65">
        <v>5.76</v>
      </c>
      <c r="H19" s="104">
        <f t="shared" si="0"/>
        <v>230.39999999999998</v>
      </c>
      <c r="J19" s="41"/>
    </row>
    <row r="20" spans="1:10" ht="12.75">
      <c r="A20" s="91">
        <v>21401</v>
      </c>
      <c r="B20" s="57" t="s">
        <v>39</v>
      </c>
      <c r="C20" s="33" t="s">
        <v>40</v>
      </c>
      <c r="D20" s="100">
        <v>400</v>
      </c>
      <c r="E20" s="65">
        <v>0.45</v>
      </c>
      <c r="F20" s="65">
        <v>0</v>
      </c>
      <c r="G20" s="65">
        <v>0.45</v>
      </c>
      <c r="H20" s="104">
        <f t="shared" si="0"/>
        <v>180</v>
      </c>
      <c r="J20" s="41"/>
    </row>
    <row r="21" spans="1:10" ht="12.75">
      <c r="A21" s="92">
        <v>21602</v>
      </c>
      <c r="B21" s="57" t="s">
        <v>41</v>
      </c>
      <c r="C21" s="53" t="s">
        <v>12</v>
      </c>
      <c r="D21" s="100">
        <v>671.72</v>
      </c>
      <c r="E21" s="54">
        <v>0</v>
      </c>
      <c r="F21" s="65">
        <v>0</v>
      </c>
      <c r="G21" s="65">
        <v>5.21</v>
      </c>
      <c r="H21" s="105">
        <f>G21*D21</f>
        <v>3499.6612</v>
      </c>
      <c r="J21" s="41"/>
    </row>
    <row r="22" spans="1:10" ht="12.75">
      <c r="A22" s="91"/>
      <c r="B22" s="49" t="s">
        <v>7</v>
      </c>
      <c r="C22" s="37"/>
      <c r="D22" s="38"/>
      <c r="E22" s="39"/>
      <c r="F22" s="39"/>
      <c r="G22" s="39"/>
      <c r="H22" s="126">
        <f>SUM(H14:H21)</f>
        <v>14277.4301</v>
      </c>
      <c r="J22" s="58"/>
    </row>
    <row r="23" spans="1:10" ht="12.75">
      <c r="A23" s="91"/>
      <c r="B23" s="49"/>
      <c r="C23" s="37"/>
      <c r="D23" s="38"/>
      <c r="E23" s="39"/>
      <c r="F23" s="39"/>
      <c r="G23" s="39"/>
      <c r="H23" s="126"/>
      <c r="J23" s="58"/>
    </row>
    <row r="24" spans="1:8" ht="12.75">
      <c r="A24" s="67"/>
      <c r="B24" s="49"/>
      <c r="C24" s="37"/>
      <c r="D24" s="38"/>
      <c r="E24" s="39"/>
      <c r="F24" s="39"/>
      <c r="G24" s="39"/>
      <c r="H24" s="126"/>
    </row>
    <row r="25" spans="1:8" ht="12.75">
      <c r="A25" s="73">
        <v>250000</v>
      </c>
      <c r="B25" s="51" t="s">
        <v>23</v>
      </c>
      <c r="C25" s="37"/>
      <c r="D25" s="38"/>
      <c r="E25" s="39"/>
      <c r="F25" s="39"/>
      <c r="G25" s="39"/>
      <c r="H25" s="126"/>
    </row>
    <row r="26" spans="1:8" ht="12.75">
      <c r="A26" s="67">
        <v>250101</v>
      </c>
      <c r="B26" s="57" t="s">
        <v>77</v>
      </c>
      <c r="C26" s="33" t="s">
        <v>36</v>
      </c>
      <c r="D26" s="30">
        <v>110</v>
      </c>
      <c r="E26" s="65">
        <v>0</v>
      </c>
      <c r="F26" s="65">
        <v>80.75</v>
      </c>
      <c r="G26" s="65">
        <v>80.75</v>
      </c>
      <c r="H26" s="104">
        <f>IF($A26="","",D26*G26)</f>
        <v>8882.5</v>
      </c>
    </row>
    <row r="27" spans="1:8" ht="12.75">
      <c r="A27" s="67">
        <v>250102</v>
      </c>
      <c r="B27" s="57" t="s">
        <v>78</v>
      </c>
      <c r="C27" s="33" t="s">
        <v>36</v>
      </c>
      <c r="D27" s="30">
        <v>440</v>
      </c>
      <c r="E27" s="65">
        <v>0</v>
      </c>
      <c r="F27" s="65">
        <v>23.34</v>
      </c>
      <c r="G27" s="65">
        <v>23.34</v>
      </c>
      <c r="H27" s="104">
        <f>IF($A27="","",D27*G27)</f>
        <v>10269.6</v>
      </c>
    </row>
    <row r="28" spans="1:8" ht="12.75">
      <c r="A28" s="67">
        <v>250110</v>
      </c>
      <c r="B28" s="57" t="s">
        <v>79</v>
      </c>
      <c r="C28" s="33" t="s">
        <v>36</v>
      </c>
      <c r="D28" s="30">
        <v>440</v>
      </c>
      <c r="E28" s="65">
        <v>0</v>
      </c>
      <c r="F28" s="65">
        <v>8.2</v>
      </c>
      <c r="G28" s="65">
        <v>8.2</v>
      </c>
      <c r="H28" s="104">
        <f>IF($A28="","",D28*G28)</f>
        <v>3607.9999999999995</v>
      </c>
    </row>
    <row r="29" spans="1:8" ht="12.75">
      <c r="A29" s="67">
        <v>271502</v>
      </c>
      <c r="B29" s="57" t="s">
        <v>24</v>
      </c>
      <c r="C29" s="33" t="s">
        <v>25</v>
      </c>
      <c r="D29" s="30">
        <v>416</v>
      </c>
      <c r="E29" s="65">
        <v>5.95</v>
      </c>
      <c r="F29" s="65">
        <v>0</v>
      </c>
      <c r="G29" s="65">
        <v>5.95</v>
      </c>
      <c r="H29" s="104">
        <f>IF($A29="","",D29*G29)</f>
        <v>2475.2000000000003</v>
      </c>
    </row>
    <row r="30" spans="1:8" ht="12.75">
      <c r="A30" s="67">
        <v>271500</v>
      </c>
      <c r="B30" s="57" t="s">
        <v>26</v>
      </c>
      <c r="C30" s="33" t="s">
        <v>27</v>
      </c>
      <c r="D30" s="30">
        <v>416</v>
      </c>
      <c r="E30" s="65">
        <v>1.02</v>
      </c>
      <c r="F30" s="65">
        <v>0</v>
      </c>
      <c r="G30" s="65">
        <v>1.02</v>
      </c>
      <c r="H30" s="104">
        <f>IF($A30="","",D30*G30)</f>
        <v>424.32</v>
      </c>
    </row>
    <row r="31" spans="1:8" ht="12.75">
      <c r="A31" s="67"/>
      <c r="B31" s="47" t="s">
        <v>7</v>
      </c>
      <c r="C31" s="42"/>
      <c r="D31" s="40"/>
      <c r="E31" s="32"/>
      <c r="F31" s="32"/>
      <c r="G31" s="32"/>
      <c r="H31" s="126">
        <f>SUM(H26:H30)</f>
        <v>25659.62</v>
      </c>
    </row>
    <row r="32" spans="1:8" ht="12.75">
      <c r="A32" s="67"/>
      <c r="B32" s="49"/>
      <c r="C32" s="37"/>
      <c r="D32" s="38"/>
      <c r="E32" s="39"/>
      <c r="F32" s="39"/>
      <c r="G32" s="39"/>
      <c r="H32" s="126"/>
    </row>
    <row r="33" spans="1:8" ht="12.75">
      <c r="A33" s="56">
        <v>50000</v>
      </c>
      <c r="B33" s="66" t="s">
        <v>42</v>
      </c>
      <c r="C33" s="12"/>
      <c r="D33" s="15"/>
      <c r="E33" s="14"/>
      <c r="F33" s="14"/>
      <c r="G33" s="14"/>
      <c r="H33" s="127"/>
    </row>
    <row r="34" spans="1:8" ht="12.75">
      <c r="A34" s="67">
        <v>50302</v>
      </c>
      <c r="B34" s="57" t="s">
        <v>44</v>
      </c>
      <c r="C34" s="33" t="s">
        <v>43</v>
      </c>
      <c r="D34" s="52">
        <v>24</v>
      </c>
      <c r="E34" s="65">
        <v>14.58</v>
      </c>
      <c r="F34" s="65">
        <v>25.39</v>
      </c>
      <c r="G34" s="65">
        <v>39.97</v>
      </c>
      <c r="H34" s="104">
        <f>IF($A34="","",D34*G34)</f>
        <v>959.28</v>
      </c>
    </row>
    <row r="35" spans="1:8" ht="12.75">
      <c r="A35" s="67">
        <v>51017</v>
      </c>
      <c r="B35" s="57" t="s">
        <v>45</v>
      </c>
      <c r="C35" s="33" t="s">
        <v>34</v>
      </c>
      <c r="D35" s="52">
        <v>2</v>
      </c>
      <c r="E35" s="65">
        <v>212.21</v>
      </c>
      <c r="F35" s="65">
        <v>50.62</v>
      </c>
      <c r="G35" s="65">
        <v>262.83</v>
      </c>
      <c r="H35" s="104">
        <f>IF($A35="","",D35*G35)</f>
        <v>525.66</v>
      </c>
    </row>
    <row r="36" spans="1:8" ht="12.75">
      <c r="A36" s="67">
        <v>52005</v>
      </c>
      <c r="B36" s="57" t="s">
        <v>49</v>
      </c>
      <c r="C36" s="33" t="s">
        <v>46</v>
      </c>
      <c r="D36" s="52">
        <v>24</v>
      </c>
      <c r="E36" s="65">
        <v>3.34</v>
      </c>
      <c r="F36" s="65">
        <v>1.77</v>
      </c>
      <c r="G36" s="65">
        <v>5.11</v>
      </c>
      <c r="H36" s="104">
        <f>IF($A36="","",D36*G36)</f>
        <v>122.64000000000001</v>
      </c>
    </row>
    <row r="37" spans="1:8" ht="12.75">
      <c r="A37" s="67">
        <v>60801</v>
      </c>
      <c r="B37" s="57" t="s">
        <v>53</v>
      </c>
      <c r="C37" s="33" t="s">
        <v>34</v>
      </c>
      <c r="D37" s="52">
        <v>2</v>
      </c>
      <c r="E37" s="65">
        <v>0</v>
      </c>
      <c r="F37" s="65">
        <v>138.63</v>
      </c>
      <c r="G37" s="65">
        <v>138.63</v>
      </c>
      <c r="H37" s="104">
        <f>IF($A37="","",D37*G37)</f>
        <v>277.26</v>
      </c>
    </row>
    <row r="38" spans="1:8" ht="12.75">
      <c r="A38" s="67"/>
      <c r="B38" s="47" t="s">
        <v>7</v>
      </c>
      <c r="C38" s="33"/>
      <c r="D38" s="29"/>
      <c r="E38" s="31"/>
      <c r="F38" s="31"/>
      <c r="G38" s="31"/>
      <c r="H38" s="126">
        <f>SUM(H34:H37)</f>
        <v>1884.8400000000001</v>
      </c>
    </row>
    <row r="39" spans="1:8" ht="12.75">
      <c r="A39" s="67"/>
      <c r="B39" s="47"/>
      <c r="C39" s="33"/>
      <c r="D39" s="29"/>
      <c r="E39" s="31"/>
      <c r="F39" s="31"/>
      <c r="G39" s="31"/>
      <c r="H39" s="126"/>
    </row>
    <row r="40" spans="1:8" ht="12.75">
      <c r="A40" s="90">
        <v>60000</v>
      </c>
      <c r="B40" s="66" t="s">
        <v>51</v>
      </c>
      <c r="C40" s="33"/>
      <c r="D40" s="52"/>
      <c r="E40" s="65"/>
      <c r="F40" s="65"/>
      <c r="G40" s="65"/>
      <c r="H40" s="128"/>
    </row>
    <row r="41" spans="1:8" ht="12.75">
      <c r="A41" s="56">
        <v>60507</v>
      </c>
      <c r="B41" s="57" t="s">
        <v>52</v>
      </c>
      <c r="C41" s="33" t="s">
        <v>34</v>
      </c>
      <c r="D41" s="52">
        <v>1.5</v>
      </c>
      <c r="E41" s="65">
        <v>212.21</v>
      </c>
      <c r="F41" s="65">
        <v>50.62</v>
      </c>
      <c r="G41" s="65">
        <v>262.83</v>
      </c>
      <c r="H41" s="104">
        <f aca="true" t="shared" si="1" ref="H41:H47">IF($A41="","",D41*G41)</f>
        <v>394.245</v>
      </c>
    </row>
    <row r="42" spans="1:8" ht="12.75">
      <c r="A42" s="56">
        <v>60209</v>
      </c>
      <c r="B42" s="57" t="s">
        <v>92</v>
      </c>
      <c r="C42" s="33" t="s">
        <v>30</v>
      </c>
      <c r="D42" s="52">
        <v>28</v>
      </c>
      <c r="E42" s="65">
        <v>13.67</v>
      </c>
      <c r="F42" s="65">
        <v>28.74</v>
      </c>
      <c r="G42" s="65">
        <v>42.41</v>
      </c>
      <c r="H42" s="104">
        <f t="shared" si="1"/>
        <v>1187.48</v>
      </c>
    </row>
    <row r="43" spans="1:8" ht="12.75">
      <c r="A43" s="56">
        <v>52004</v>
      </c>
      <c r="B43" s="57" t="s">
        <v>48</v>
      </c>
      <c r="C43" s="33" t="s">
        <v>46</v>
      </c>
      <c r="D43" s="52">
        <v>12</v>
      </c>
      <c r="E43" s="114">
        <v>3.59</v>
      </c>
      <c r="F43" s="114">
        <v>1.77</v>
      </c>
      <c r="G43" s="114">
        <v>5.36</v>
      </c>
      <c r="H43" s="104">
        <f t="shared" si="1"/>
        <v>64.32000000000001</v>
      </c>
    </row>
    <row r="44" spans="1:8" ht="12.75">
      <c r="A44" s="56">
        <v>52005</v>
      </c>
      <c r="B44" s="111" t="s">
        <v>49</v>
      </c>
      <c r="C44" s="42" t="s">
        <v>46</v>
      </c>
      <c r="D44" s="113">
        <v>81</v>
      </c>
      <c r="E44" s="65">
        <v>3.34</v>
      </c>
      <c r="F44" s="65">
        <v>1.77</v>
      </c>
      <c r="G44" s="65">
        <v>5.11</v>
      </c>
      <c r="H44" s="129">
        <f>IF($A44="","",D44*G44)</f>
        <v>413.91</v>
      </c>
    </row>
    <row r="45" spans="1:8" ht="11.25" customHeight="1">
      <c r="A45" s="56">
        <v>52014</v>
      </c>
      <c r="B45" s="57" t="s">
        <v>50</v>
      </c>
      <c r="C45" s="33" t="s">
        <v>46</v>
      </c>
      <c r="D45" s="52">
        <v>51</v>
      </c>
      <c r="E45" s="65">
        <v>3.26</v>
      </c>
      <c r="F45" s="65">
        <v>1.55</v>
      </c>
      <c r="G45" s="65">
        <v>4.81</v>
      </c>
      <c r="H45" s="104">
        <f t="shared" si="1"/>
        <v>245.30999999999997</v>
      </c>
    </row>
    <row r="46" spans="1:8" ht="11.25" customHeight="1">
      <c r="A46" s="56">
        <v>52003</v>
      </c>
      <c r="B46" s="57" t="s">
        <v>47</v>
      </c>
      <c r="C46" s="33" t="s">
        <v>46</v>
      </c>
      <c r="D46" s="52">
        <v>3</v>
      </c>
      <c r="E46" s="65">
        <v>3.59</v>
      </c>
      <c r="F46" s="65">
        <v>1.77</v>
      </c>
      <c r="G46" s="65">
        <v>5.36</v>
      </c>
      <c r="H46" s="104">
        <f>IF($A46="","",D46*G46)</f>
        <v>16.080000000000002</v>
      </c>
    </row>
    <row r="47" spans="1:8" ht="11.25" customHeight="1">
      <c r="A47" s="56">
        <v>60801</v>
      </c>
      <c r="B47" s="57" t="s">
        <v>53</v>
      </c>
      <c r="C47" s="33" t="s">
        <v>34</v>
      </c>
      <c r="D47" s="52">
        <v>1.5</v>
      </c>
      <c r="E47" s="65">
        <v>0</v>
      </c>
      <c r="F47" s="65">
        <v>138.63</v>
      </c>
      <c r="G47" s="65">
        <v>138.63</v>
      </c>
      <c r="H47" s="104">
        <f t="shared" si="1"/>
        <v>207.945</v>
      </c>
    </row>
    <row r="48" spans="1:8" ht="12.75">
      <c r="A48" s="56"/>
      <c r="B48" s="47" t="s">
        <v>7</v>
      </c>
      <c r="C48" s="33"/>
      <c r="D48" s="29"/>
      <c r="E48" s="31"/>
      <c r="F48" s="31"/>
      <c r="G48" s="31"/>
      <c r="H48" s="126">
        <f>SUM(H41:H47)</f>
        <v>2529.29</v>
      </c>
    </row>
    <row r="49" spans="1:8" ht="12.75">
      <c r="A49" s="56"/>
      <c r="B49" s="11"/>
      <c r="C49" s="12"/>
      <c r="D49" s="15"/>
      <c r="E49" s="14"/>
      <c r="F49" s="14"/>
      <c r="G49" s="14"/>
      <c r="H49" s="127"/>
    </row>
    <row r="50" spans="1:8" ht="12.75">
      <c r="A50" s="67">
        <v>70000</v>
      </c>
      <c r="B50" s="66" t="s">
        <v>54</v>
      </c>
      <c r="C50" s="33"/>
      <c r="D50" s="29"/>
      <c r="E50" s="31"/>
      <c r="F50" s="31"/>
      <c r="G50" s="31"/>
      <c r="H50" s="128"/>
    </row>
    <row r="51" spans="1:8" ht="12.75" customHeight="1">
      <c r="A51" s="67"/>
      <c r="B51" s="28" t="s">
        <v>110</v>
      </c>
      <c r="C51" s="33" t="s">
        <v>18</v>
      </c>
      <c r="D51" s="30">
        <v>1</v>
      </c>
      <c r="E51" s="31"/>
      <c r="F51" s="31"/>
      <c r="G51" s="31">
        <v>71100.58</v>
      </c>
      <c r="H51" s="128">
        <f>G51*D51</f>
        <v>71100.58</v>
      </c>
    </row>
    <row r="52" spans="1:8" ht="12.75">
      <c r="A52" s="67"/>
      <c r="B52" s="47" t="s">
        <v>7</v>
      </c>
      <c r="C52" s="33"/>
      <c r="D52" s="29"/>
      <c r="E52" s="31"/>
      <c r="F52" s="31"/>
      <c r="G52" s="31"/>
      <c r="H52" s="130">
        <f>SUM(H51:H51)</f>
        <v>71100.58</v>
      </c>
    </row>
    <row r="53" spans="1:8" ht="12.75">
      <c r="A53" s="67"/>
      <c r="B53" s="36"/>
      <c r="C53" s="33"/>
      <c r="D53" s="29"/>
      <c r="E53" s="31"/>
      <c r="F53" s="31"/>
      <c r="G53" s="31"/>
      <c r="H53" s="126"/>
    </row>
    <row r="54" spans="1:8" ht="12.75">
      <c r="A54" s="67">
        <v>80000</v>
      </c>
      <c r="B54" s="66" t="s">
        <v>55</v>
      </c>
      <c r="C54" s="33"/>
      <c r="D54" s="29"/>
      <c r="E54" s="31"/>
      <c r="F54" s="31"/>
      <c r="G54" s="31"/>
      <c r="H54" s="128"/>
    </row>
    <row r="55" spans="1:8" ht="12.75">
      <c r="A55" s="67"/>
      <c r="B55" s="28" t="s">
        <v>111</v>
      </c>
      <c r="C55" s="33" t="s">
        <v>18</v>
      </c>
      <c r="D55" s="30">
        <v>1</v>
      </c>
      <c r="E55" s="31"/>
      <c r="F55" s="31"/>
      <c r="G55" s="31">
        <v>2161.81</v>
      </c>
      <c r="H55" s="128">
        <f>G55*D55</f>
        <v>2161.81</v>
      </c>
    </row>
    <row r="56" spans="1:8" ht="12.75">
      <c r="A56" s="67"/>
      <c r="B56" s="152" t="s">
        <v>113</v>
      </c>
      <c r="C56" s="33" t="s">
        <v>32</v>
      </c>
      <c r="D56" s="153">
        <v>3</v>
      </c>
      <c r="E56" s="32">
        <v>140</v>
      </c>
      <c r="F56" s="32">
        <v>0</v>
      </c>
      <c r="G56" s="32">
        <v>140</v>
      </c>
      <c r="H56" s="128">
        <f>D56*G56</f>
        <v>420</v>
      </c>
    </row>
    <row r="57" spans="1:8" ht="12.75">
      <c r="A57" s="67"/>
      <c r="B57" s="48" t="s">
        <v>7</v>
      </c>
      <c r="C57" s="42"/>
      <c r="D57" s="40"/>
      <c r="E57" s="32"/>
      <c r="F57" s="32"/>
      <c r="G57" s="32"/>
      <c r="H57" s="126">
        <f>SUM(H55:H56)</f>
        <v>2581.81</v>
      </c>
    </row>
    <row r="58" spans="1:8" ht="12.75">
      <c r="A58" s="56">
        <v>100000</v>
      </c>
      <c r="B58" s="66" t="s">
        <v>56</v>
      </c>
      <c r="C58" s="12"/>
      <c r="D58" s="15"/>
      <c r="E58" s="14"/>
      <c r="F58" s="14"/>
      <c r="G58" s="14"/>
      <c r="H58" s="127"/>
    </row>
    <row r="59" spans="1:8" ht="12.75" customHeight="1">
      <c r="A59" s="90">
        <v>100201</v>
      </c>
      <c r="B59" s="75" t="s">
        <v>98</v>
      </c>
      <c r="C59" s="33" t="s">
        <v>30</v>
      </c>
      <c r="D59" s="52">
        <v>80.99</v>
      </c>
      <c r="E59" s="65">
        <v>11.76</v>
      </c>
      <c r="F59" s="65">
        <v>17.81</v>
      </c>
      <c r="G59" s="65">
        <v>29.57</v>
      </c>
      <c r="H59" s="104">
        <f>IF($A59="","",D59*G59)</f>
        <v>2394.8743</v>
      </c>
    </row>
    <row r="60" spans="1:8" ht="12.75">
      <c r="A60" s="90">
        <v>100320</v>
      </c>
      <c r="B60" s="57" t="s">
        <v>58</v>
      </c>
      <c r="C60" s="33" t="s">
        <v>30</v>
      </c>
      <c r="D60" s="30">
        <v>13.22</v>
      </c>
      <c r="E60" s="65">
        <v>200.79</v>
      </c>
      <c r="F60" s="65">
        <v>56.61</v>
      </c>
      <c r="G60" s="65">
        <v>257.4</v>
      </c>
      <c r="H60" s="104">
        <f>IF($A60="","",D60*G60)</f>
        <v>3402.828</v>
      </c>
    </row>
    <row r="61" spans="1:8" ht="12.75">
      <c r="A61" s="90">
        <v>100204</v>
      </c>
      <c r="B61" s="57" t="s">
        <v>57</v>
      </c>
      <c r="C61" s="33" t="s">
        <v>15</v>
      </c>
      <c r="D61" s="30">
        <v>16.15</v>
      </c>
      <c r="E61" s="65">
        <v>3.35</v>
      </c>
      <c r="F61" s="65">
        <v>4.55</v>
      </c>
      <c r="G61" s="65">
        <v>7.9</v>
      </c>
      <c r="H61" s="104">
        <f>IF($A61="","",D61*G61)</f>
        <v>127.585</v>
      </c>
    </row>
    <row r="62" spans="1:8" ht="12.75">
      <c r="A62" s="90"/>
      <c r="B62" s="57" t="s">
        <v>105</v>
      </c>
      <c r="C62" s="33" t="s">
        <v>30</v>
      </c>
      <c r="D62" s="99">
        <v>24.18</v>
      </c>
      <c r="E62" s="110">
        <v>0</v>
      </c>
      <c r="F62" s="110">
        <v>0</v>
      </c>
      <c r="G62" s="110">
        <v>70</v>
      </c>
      <c r="H62" s="104">
        <f>D62*G62</f>
        <v>1692.6</v>
      </c>
    </row>
    <row r="63" spans="1:8" ht="12.75">
      <c r="A63" s="67"/>
      <c r="B63" s="47" t="s">
        <v>7</v>
      </c>
      <c r="C63" s="33"/>
      <c r="D63" s="29"/>
      <c r="E63" s="31"/>
      <c r="F63" s="31"/>
      <c r="G63" s="31"/>
      <c r="H63" s="126">
        <f>SUM(H59:H62)</f>
        <v>7617.8873</v>
      </c>
    </row>
    <row r="64" spans="1:8" ht="12.75">
      <c r="A64" s="56"/>
      <c r="B64" s="11"/>
      <c r="C64" s="12"/>
      <c r="D64" s="15"/>
      <c r="E64" s="14"/>
      <c r="F64" s="14"/>
      <c r="G64" s="14"/>
      <c r="H64" s="127"/>
    </row>
    <row r="65" spans="1:8" ht="12.75">
      <c r="A65" s="67"/>
      <c r="B65" s="66" t="s">
        <v>100</v>
      </c>
      <c r="C65" s="33"/>
      <c r="D65" s="29"/>
      <c r="E65" s="31"/>
      <c r="F65" s="31"/>
      <c r="G65" s="31"/>
      <c r="H65" s="128"/>
    </row>
    <row r="66" spans="1:8" ht="12.75">
      <c r="A66" s="67">
        <v>170101</v>
      </c>
      <c r="B66" s="57" t="s">
        <v>59</v>
      </c>
      <c r="C66" s="33" t="s">
        <v>32</v>
      </c>
      <c r="D66" s="30">
        <v>3</v>
      </c>
      <c r="E66" s="65">
        <v>192.22</v>
      </c>
      <c r="F66" s="65">
        <v>92.98</v>
      </c>
      <c r="G66" s="65">
        <v>285.2</v>
      </c>
      <c r="H66" s="104">
        <f>IF($A66="","",D66*G66)</f>
        <v>855.5999999999999</v>
      </c>
    </row>
    <row r="67" spans="1:8" ht="12.75">
      <c r="A67" s="67">
        <v>170103</v>
      </c>
      <c r="B67" s="57" t="s">
        <v>60</v>
      </c>
      <c r="C67" s="33" t="s">
        <v>32</v>
      </c>
      <c r="D67" s="30">
        <v>11</v>
      </c>
      <c r="E67" s="65">
        <v>192.22</v>
      </c>
      <c r="F67" s="65">
        <v>92.98</v>
      </c>
      <c r="G67" s="65">
        <v>285.2</v>
      </c>
      <c r="H67" s="104">
        <f>IF($A67="","",D67*G67)</f>
        <v>3137.2</v>
      </c>
    </row>
    <row r="68" spans="1:8" ht="12.75">
      <c r="A68" s="67">
        <v>180303</v>
      </c>
      <c r="B68" s="57" t="s">
        <v>61</v>
      </c>
      <c r="C68" s="33" t="s">
        <v>30</v>
      </c>
      <c r="D68" s="30">
        <v>1.68</v>
      </c>
      <c r="E68" s="65">
        <v>113.02</v>
      </c>
      <c r="F68" s="65">
        <v>36.36</v>
      </c>
      <c r="G68" s="65">
        <v>149.38</v>
      </c>
      <c r="H68" s="104">
        <f>IF($A68="","",D68*G68)</f>
        <v>250.95839999999998</v>
      </c>
    </row>
    <row r="69" spans="1:8" ht="13.5" customHeight="1">
      <c r="A69" s="67">
        <v>180104</v>
      </c>
      <c r="B69" s="76" t="s">
        <v>93</v>
      </c>
      <c r="C69" s="33" t="s">
        <v>30</v>
      </c>
      <c r="D69" s="30">
        <v>7.2</v>
      </c>
      <c r="E69" s="65">
        <v>370.67</v>
      </c>
      <c r="F69" s="65">
        <v>25.98</v>
      </c>
      <c r="G69" s="65">
        <v>396.65</v>
      </c>
      <c r="H69" s="104">
        <f>IF($A69="","",D69*G69)</f>
        <v>2855.88</v>
      </c>
    </row>
    <row r="70" spans="1:8" ht="13.5" customHeight="1">
      <c r="A70" s="56"/>
      <c r="B70" s="17" t="s">
        <v>7</v>
      </c>
      <c r="C70" s="12"/>
      <c r="D70" s="15"/>
      <c r="E70" s="14"/>
      <c r="F70" s="14"/>
      <c r="G70" s="14"/>
      <c r="H70" s="131">
        <f>SUM(H66:H69)</f>
        <v>7099.6384</v>
      </c>
    </row>
    <row r="71" spans="1:8" ht="13.5" customHeight="1">
      <c r="A71" s="56"/>
      <c r="B71" s="86"/>
      <c r="C71" s="87"/>
      <c r="D71" s="88"/>
      <c r="E71" s="89"/>
      <c r="F71" s="89"/>
      <c r="G71" s="89"/>
      <c r="H71" s="132"/>
    </row>
    <row r="72" spans="1:8" ht="13.5" customHeight="1">
      <c r="A72" s="56">
        <v>190000</v>
      </c>
      <c r="B72" s="66" t="s">
        <v>62</v>
      </c>
      <c r="C72" s="12"/>
      <c r="D72" s="13"/>
      <c r="E72" s="14"/>
      <c r="F72" s="14"/>
      <c r="G72" s="14"/>
      <c r="H72" s="127"/>
    </row>
    <row r="73" spans="1:8" ht="13.5" customHeight="1">
      <c r="A73" s="56"/>
      <c r="B73" s="50" t="s">
        <v>107</v>
      </c>
      <c r="C73" s="33" t="s">
        <v>30</v>
      </c>
      <c r="D73" s="45">
        <v>84.78</v>
      </c>
      <c r="E73" s="46">
        <v>282.36</v>
      </c>
      <c r="F73" s="46">
        <v>70.59</v>
      </c>
      <c r="G73" s="46">
        <v>352.95000000000005</v>
      </c>
      <c r="H73" s="133">
        <f>D73*G73</f>
        <v>29923.101000000006</v>
      </c>
    </row>
    <row r="74" spans="1:8" ht="13.5" customHeight="1">
      <c r="A74" s="56"/>
      <c r="B74" s="50" t="s">
        <v>108</v>
      </c>
      <c r="C74" s="33" t="s">
        <v>30</v>
      </c>
      <c r="D74" s="45">
        <f>14*0.9*2.1+4*0.6*2.1</f>
        <v>31.5</v>
      </c>
      <c r="E74" s="46">
        <v>325.8</v>
      </c>
      <c r="F74" s="46">
        <v>81.46</v>
      </c>
      <c r="G74" s="46">
        <v>407.26</v>
      </c>
      <c r="H74" s="133">
        <f>D74*G74</f>
        <v>12828.69</v>
      </c>
    </row>
    <row r="75" spans="1:8" ht="13.5" customHeight="1">
      <c r="A75" s="56"/>
      <c r="B75" s="50" t="s">
        <v>109</v>
      </c>
      <c r="C75" s="33" t="s">
        <v>30</v>
      </c>
      <c r="D75" s="45">
        <v>14.34</v>
      </c>
      <c r="E75" s="46">
        <v>260.64</v>
      </c>
      <c r="F75" s="46">
        <v>65.16</v>
      </c>
      <c r="G75" s="46">
        <v>325.79999999999995</v>
      </c>
      <c r="H75" s="133">
        <f>D75*G75</f>
        <v>4671.972</v>
      </c>
    </row>
    <row r="76" spans="1:8" ht="13.5" customHeight="1">
      <c r="A76" s="56"/>
      <c r="B76" s="28" t="s">
        <v>19</v>
      </c>
      <c r="C76" s="33" t="s">
        <v>30</v>
      </c>
      <c r="D76" s="13">
        <v>5</v>
      </c>
      <c r="E76" s="14">
        <v>220</v>
      </c>
      <c r="F76" s="14"/>
      <c r="G76" s="14">
        <v>220</v>
      </c>
      <c r="H76" s="133">
        <f>D76*G76</f>
        <v>1100</v>
      </c>
    </row>
    <row r="77" spans="1:10" ht="12.75">
      <c r="A77" s="96"/>
      <c r="B77" s="97" t="s">
        <v>7</v>
      </c>
      <c r="C77" s="44"/>
      <c r="D77" s="77"/>
      <c r="E77" s="46"/>
      <c r="F77" s="46"/>
      <c r="G77" s="46"/>
      <c r="H77" s="126">
        <f>SUM(H73:H76)</f>
        <v>48523.763000000006</v>
      </c>
      <c r="J77" s="55"/>
    </row>
    <row r="78" spans="1:10" ht="12.75">
      <c r="A78" s="56"/>
      <c r="B78" s="28"/>
      <c r="C78" s="33"/>
      <c r="D78" s="30"/>
      <c r="E78" s="31"/>
      <c r="F78" s="31"/>
      <c r="G78" s="31"/>
      <c r="H78" s="128"/>
      <c r="J78" s="55"/>
    </row>
    <row r="79" spans="1:8" ht="12.75">
      <c r="A79" s="56">
        <v>200000</v>
      </c>
      <c r="B79" s="66" t="s">
        <v>63</v>
      </c>
      <c r="C79" s="18"/>
      <c r="D79" s="19"/>
      <c r="E79" s="20"/>
      <c r="F79" s="20"/>
      <c r="G79" s="20"/>
      <c r="H79" s="134"/>
    </row>
    <row r="80" spans="1:8" ht="10.5" customHeight="1">
      <c r="A80" s="90">
        <v>200101</v>
      </c>
      <c r="B80" s="57" t="s">
        <v>64</v>
      </c>
      <c r="C80" s="33" t="s">
        <v>30</v>
      </c>
      <c r="D80" s="98">
        <v>347.24</v>
      </c>
      <c r="E80" s="65">
        <v>1.15</v>
      </c>
      <c r="F80" s="65">
        <v>2.16</v>
      </c>
      <c r="G80" s="65">
        <v>3.31</v>
      </c>
      <c r="H80" s="104">
        <f>IF($A80="","",D80*G80)</f>
        <v>1149.3644000000002</v>
      </c>
    </row>
    <row r="81" spans="1:8" ht="12.75">
      <c r="A81" s="90">
        <v>200499</v>
      </c>
      <c r="B81" s="57" t="s">
        <v>66</v>
      </c>
      <c r="C81" s="33" t="s">
        <v>30</v>
      </c>
      <c r="D81" s="98">
        <v>248.39</v>
      </c>
      <c r="E81" s="65">
        <v>3.82</v>
      </c>
      <c r="F81" s="65">
        <v>11.98</v>
      </c>
      <c r="G81" s="65">
        <v>15.8</v>
      </c>
      <c r="H81" s="104">
        <f>IF($A81="","",D81*G81)</f>
        <v>3924.562</v>
      </c>
    </row>
    <row r="82" spans="1:8" ht="12.75">
      <c r="A82" s="90"/>
      <c r="B82" s="57" t="s">
        <v>106</v>
      </c>
      <c r="C82" s="33" t="s">
        <v>30</v>
      </c>
      <c r="D82" s="98">
        <v>98.85</v>
      </c>
      <c r="E82" s="65">
        <v>34.59</v>
      </c>
      <c r="F82" s="65">
        <v>18.33</v>
      </c>
      <c r="G82" s="65">
        <v>52.92</v>
      </c>
      <c r="H82" s="104">
        <f>D82*G82</f>
        <v>5231.142</v>
      </c>
    </row>
    <row r="83" spans="1:8" ht="12.75">
      <c r="A83" s="90">
        <v>200201</v>
      </c>
      <c r="B83" s="57" t="s">
        <v>65</v>
      </c>
      <c r="C83" s="33" t="s">
        <v>30</v>
      </c>
      <c r="D83" s="99">
        <v>98.85</v>
      </c>
      <c r="E83" s="65">
        <v>4.27</v>
      </c>
      <c r="F83" s="65">
        <v>8.72</v>
      </c>
      <c r="G83" s="65">
        <v>12.99</v>
      </c>
      <c r="H83" s="104">
        <f>IF($A83="","",D83*G83)</f>
        <v>1284.0615</v>
      </c>
    </row>
    <row r="84" spans="1:8" ht="12.75">
      <c r="A84" s="56"/>
      <c r="B84" s="17" t="s">
        <v>7</v>
      </c>
      <c r="C84" s="12"/>
      <c r="D84" s="15"/>
      <c r="E84" s="14"/>
      <c r="F84" s="14"/>
      <c r="G84" s="14"/>
      <c r="H84" s="131">
        <f>SUM(H80:H83)</f>
        <v>11589.1299</v>
      </c>
    </row>
    <row r="85" spans="1:8" ht="12.75">
      <c r="A85" s="56"/>
      <c r="B85" s="17"/>
      <c r="C85" s="12"/>
      <c r="D85" s="15"/>
      <c r="E85" s="14"/>
      <c r="F85" s="14"/>
      <c r="G85" s="14"/>
      <c r="H85" s="131"/>
    </row>
    <row r="86" spans="1:8" ht="12.75">
      <c r="A86" s="56">
        <v>210000</v>
      </c>
      <c r="B86" s="102" t="s">
        <v>67</v>
      </c>
      <c r="C86" s="12"/>
      <c r="D86" s="15"/>
      <c r="E86" s="14"/>
      <c r="F86" s="14"/>
      <c r="G86" s="14"/>
      <c r="H86" s="131"/>
    </row>
    <row r="87" spans="1:8" ht="12.75">
      <c r="A87" s="56"/>
      <c r="B87" s="103" t="s">
        <v>104</v>
      </c>
      <c r="C87" s="33" t="s">
        <v>30</v>
      </c>
      <c r="D87" s="15">
        <v>335.02</v>
      </c>
      <c r="E87" s="109">
        <v>0</v>
      </c>
      <c r="F87" s="109">
        <v>0</v>
      </c>
      <c r="G87" s="109">
        <v>50</v>
      </c>
      <c r="H87" s="131">
        <f>D87*G87</f>
        <v>16751</v>
      </c>
    </row>
    <row r="88" spans="1:8" ht="12.75">
      <c r="A88" s="56"/>
      <c r="B88" s="17" t="s">
        <v>7</v>
      </c>
      <c r="C88" s="12"/>
      <c r="D88" s="13"/>
      <c r="E88" s="14"/>
      <c r="F88" s="14"/>
      <c r="G88" s="14"/>
      <c r="H88" s="131">
        <f>SUM(H87:H87)</f>
        <v>16751</v>
      </c>
    </row>
    <row r="89" spans="1:8" ht="12.75">
      <c r="A89" s="56">
        <v>220000</v>
      </c>
      <c r="B89" s="66" t="s">
        <v>68</v>
      </c>
      <c r="C89" s="12"/>
      <c r="D89" s="15"/>
      <c r="E89" s="14"/>
      <c r="F89" s="14"/>
      <c r="G89" s="14"/>
      <c r="H89" s="127"/>
    </row>
    <row r="90" spans="1:8" ht="12.75">
      <c r="A90" s="93"/>
      <c r="B90" s="28" t="s">
        <v>20</v>
      </c>
      <c r="C90" s="33" t="s">
        <v>12</v>
      </c>
      <c r="D90" s="30">
        <v>663.15</v>
      </c>
      <c r="E90" s="31">
        <v>70</v>
      </c>
      <c r="F90" s="31">
        <v>45</v>
      </c>
      <c r="G90" s="31">
        <v>115</v>
      </c>
      <c r="H90" s="128">
        <f>G90*D90</f>
        <v>76262.25</v>
      </c>
    </row>
    <row r="91" spans="1:8" ht="12.75">
      <c r="A91" s="93"/>
      <c r="B91" s="28" t="s">
        <v>21</v>
      </c>
      <c r="C91" s="33" t="s">
        <v>15</v>
      </c>
      <c r="D91" s="30">
        <v>312.82</v>
      </c>
      <c r="E91" s="31">
        <v>8.39</v>
      </c>
      <c r="F91" s="31">
        <v>6.61</v>
      </c>
      <c r="G91" s="31">
        <v>15</v>
      </c>
      <c r="H91" s="128">
        <f>G91*D91</f>
        <v>4692.3</v>
      </c>
    </row>
    <row r="92" spans="1:8" ht="12.75">
      <c r="A92" s="90">
        <v>220920</v>
      </c>
      <c r="B92" s="57" t="s">
        <v>94</v>
      </c>
      <c r="C92" s="33" t="s">
        <v>30</v>
      </c>
      <c r="D92" s="30">
        <v>1.12</v>
      </c>
      <c r="E92" s="65">
        <v>213.21</v>
      </c>
      <c r="F92" s="65">
        <v>17.32</v>
      </c>
      <c r="G92" s="65">
        <v>230.53</v>
      </c>
      <c r="H92" s="104">
        <f>IF($A92="","",D92*G92)</f>
        <v>258.1936</v>
      </c>
    </row>
    <row r="93" spans="1:8" ht="12.75">
      <c r="A93" s="56"/>
      <c r="B93" s="17" t="s">
        <v>7</v>
      </c>
      <c r="C93" s="12"/>
      <c r="D93" s="15"/>
      <c r="E93" s="14"/>
      <c r="F93" s="14"/>
      <c r="G93" s="14"/>
      <c r="H93" s="131">
        <f>SUM(H90:H92)</f>
        <v>81212.7436</v>
      </c>
    </row>
    <row r="94" spans="1:8" ht="12.75">
      <c r="A94" s="56"/>
      <c r="B94" s="11"/>
      <c r="C94" s="12"/>
      <c r="D94" s="13"/>
      <c r="E94" s="14"/>
      <c r="F94" s="14"/>
      <c r="G94" s="14"/>
      <c r="H94" s="127"/>
    </row>
    <row r="95" spans="1:8" ht="13.5" thickBot="1">
      <c r="A95" s="159">
        <v>230000</v>
      </c>
      <c r="B95" s="160" t="s">
        <v>69</v>
      </c>
      <c r="C95" s="161"/>
      <c r="D95" s="162"/>
      <c r="E95" s="163"/>
      <c r="F95" s="163"/>
      <c r="G95" s="163"/>
      <c r="H95" s="164"/>
    </row>
    <row r="96" spans="1:8" ht="13.5" thickTop="1">
      <c r="A96" s="155">
        <v>230101</v>
      </c>
      <c r="B96" s="111" t="s">
        <v>95</v>
      </c>
      <c r="C96" s="156" t="s">
        <v>32</v>
      </c>
      <c r="D96" s="45">
        <v>11</v>
      </c>
      <c r="E96" s="157">
        <v>78</v>
      </c>
      <c r="F96" s="117">
        <v>12.83</v>
      </c>
      <c r="G96" s="157">
        <v>90.83</v>
      </c>
      <c r="H96" s="158">
        <f aca="true" t="shared" si="2" ref="H96:H106">IF($A96="","",D96*G96)</f>
        <v>999.13</v>
      </c>
    </row>
    <row r="97" spans="1:8" ht="12.75">
      <c r="A97" s="141">
        <v>230105</v>
      </c>
      <c r="B97" s="111" t="s">
        <v>97</v>
      </c>
      <c r="C97" s="33" t="s">
        <v>32</v>
      </c>
      <c r="D97" s="45">
        <v>3</v>
      </c>
      <c r="E97" s="65">
        <v>60</v>
      </c>
      <c r="F97" s="117">
        <v>12.83</v>
      </c>
      <c r="G97" s="65">
        <v>72.83</v>
      </c>
      <c r="H97" s="104">
        <f t="shared" si="2"/>
        <v>218.49</v>
      </c>
    </row>
    <row r="98" spans="1:8" ht="12.75">
      <c r="A98" s="67">
        <v>230201</v>
      </c>
      <c r="B98" s="57" t="s">
        <v>28</v>
      </c>
      <c r="C98" s="33" t="s">
        <v>32</v>
      </c>
      <c r="D98" s="30">
        <v>42</v>
      </c>
      <c r="E98" s="65">
        <v>1</v>
      </c>
      <c r="F98" s="65">
        <v>5.54</v>
      </c>
      <c r="G98" s="65">
        <v>6.54</v>
      </c>
      <c r="H98" s="104">
        <f t="shared" si="2"/>
        <v>274.68</v>
      </c>
    </row>
    <row r="99" spans="1:8" ht="12.75">
      <c r="A99" s="67">
        <v>230172</v>
      </c>
      <c r="B99" s="57" t="s">
        <v>70</v>
      </c>
      <c r="C99" s="33" t="s">
        <v>32</v>
      </c>
      <c r="D99" s="30">
        <v>4</v>
      </c>
      <c r="E99" s="65">
        <v>13.27</v>
      </c>
      <c r="F99" s="65">
        <v>69.31</v>
      </c>
      <c r="G99" s="65">
        <v>82.58</v>
      </c>
      <c r="H99" s="104">
        <f t="shared" si="2"/>
        <v>330.32</v>
      </c>
    </row>
    <row r="100" spans="1:8" ht="12.75">
      <c r="A100" s="67">
        <v>230103</v>
      </c>
      <c r="B100" s="57" t="s">
        <v>96</v>
      </c>
      <c r="C100" s="33" t="s">
        <v>32</v>
      </c>
      <c r="D100" s="30">
        <v>6</v>
      </c>
      <c r="E100" s="65">
        <v>42</v>
      </c>
      <c r="F100" s="65">
        <v>12.83</v>
      </c>
      <c r="G100" s="65">
        <v>54.83</v>
      </c>
      <c r="H100" s="104">
        <f t="shared" si="2"/>
        <v>328.98</v>
      </c>
    </row>
    <row r="101" spans="1:8" ht="12.75">
      <c r="A101" s="56">
        <v>230210</v>
      </c>
      <c r="B101" s="57" t="s">
        <v>75</v>
      </c>
      <c r="C101" s="33" t="s">
        <v>32</v>
      </c>
      <c r="D101" s="30">
        <v>12</v>
      </c>
      <c r="E101" s="65">
        <v>48</v>
      </c>
      <c r="F101" s="65">
        <v>0</v>
      </c>
      <c r="G101" s="65">
        <v>48</v>
      </c>
      <c r="H101" s="104">
        <f t="shared" si="2"/>
        <v>576</v>
      </c>
    </row>
    <row r="102" spans="1:8" ht="12.75">
      <c r="A102" s="56">
        <v>230209</v>
      </c>
      <c r="B102" s="57" t="s">
        <v>74</v>
      </c>
      <c r="C102" s="33" t="s">
        <v>32</v>
      </c>
      <c r="D102" s="30">
        <v>6</v>
      </c>
      <c r="E102" s="65">
        <v>23</v>
      </c>
      <c r="F102" s="65">
        <v>0</v>
      </c>
      <c r="G102" s="65">
        <v>23</v>
      </c>
      <c r="H102" s="104">
        <f t="shared" si="2"/>
        <v>138</v>
      </c>
    </row>
    <row r="103" spans="1:8" ht="12.75">
      <c r="A103" s="56">
        <v>230206</v>
      </c>
      <c r="B103" s="57" t="s">
        <v>71</v>
      </c>
      <c r="C103" s="33" t="s">
        <v>32</v>
      </c>
      <c r="D103" s="30">
        <v>16</v>
      </c>
      <c r="E103" s="65">
        <v>13</v>
      </c>
      <c r="F103" s="65">
        <v>0</v>
      </c>
      <c r="G103" s="65">
        <v>13</v>
      </c>
      <c r="H103" s="104">
        <f t="shared" si="2"/>
        <v>208</v>
      </c>
    </row>
    <row r="104" spans="1:8" ht="12.75">
      <c r="A104" s="56">
        <v>230207</v>
      </c>
      <c r="B104" s="57" t="s">
        <v>72</v>
      </c>
      <c r="C104" s="33" t="s">
        <v>32</v>
      </c>
      <c r="D104" s="30">
        <v>4</v>
      </c>
      <c r="E104" s="65">
        <v>21</v>
      </c>
      <c r="F104" s="65">
        <v>0</v>
      </c>
      <c r="G104" s="65">
        <v>21</v>
      </c>
      <c r="H104" s="104">
        <f t="shared" si="2"/>
        <v>84</v>
      </c>
    </row>
    <row r="105" spans="1:8" ht="12.75">
      <c r="A105" s="56">
        <v>230208</v>
      </c>
      <c r="B105" s="57" t="s">
        <v>73</v>
      </c>
      <c r="C105" s="33" t="s">
        <v>32</v>
      </c>
      <c r="D105" s="30">
        <v>8</v>
      </c>
      <c r="E105" s="65">
        <v>18</v>
      </c>
      <c r="F105" s="65">
        <v>0</v>
      </c>
      <c r="G105" s="65">
        <v>18</v>
      </c>
      <c r="H105" s="104">
        <f t="shared" si="2"/>
        <v>144</v>
      </c>
    </row>
    <row r="106" spans="1:8" ht="12.75">
      <c r="A106" s="56">
        <v>230211</v>
      </c>
      <c r="B106" s="57" t="s">
        <v>76</v>
      </c>
      <c r="C106" s="33" t="s">
        <v>32</v>
      </c>
      <c r="D106" s="30">
        <v>24</v>
      </c>
      <c r="E106" s="65">
        <v>3.5</v>
      </c>
      <c r="F106" s="65">
        <v>0</v>
      </c>
      <c r="G106" s="65">
        <v>3.5</v>
      </c>
      <c r="H106" s="104">
        <f t="shared" si="2"/>
        <v>84</v>
      </c>
    </row>
    <row r="107" spans="1:8" ht="12.75">
      <c r="A107" s="94"/>
      <c r="B107" s="17" t="s">
        <v>7</v>
      </c>
      <c r="C107" s="12"/>
      <c r="D107" s="15"/>
      <c r="E107" s="14"/>
      <c r="F107" s="14"/>
      <c r="G107" s="14"/>
      <c r="H107" s="131">
        <f>SUM(H96:H106)</f>
        <v>3385.6</v>
      </c>
    </row>
    <row r="108" spans="1:8" ht="12.75">
      <c r="A108" s="95"/>
      <c r="B108" s="28"/>
      <c r="C108" s="33"/>
      <c r="D108" s="30"/>
      <c r="E108" s="34"/>
      <c r="F108" s="31"/>
      <c r="G108" s="31"/>
      <c r="H108" s="128"/>
    </row>
    <row r="109" spans="1:8" ht="12.75">
      <c r="A109" s="56">
        <v>260000</v>
      </c>
      <c r="B109" s="66" t="s">
        <v>80</v>
      </c>
      <c r="C109" s="12"/>
      <c r="D109" s="15"/>
      <c r="E109" s="14"/>
      <c r="F109" s="14"/>
      <c r="G109" s="14"/>
      <c r="H109" s="127"/>
    </row>
    <row r="110" spans="1:8" ht="12.75">
      <c r="A110" s="67">
        <v>261301</v>
      </c>
      <c r="B110" s="57" t="s">
        <v>83</v>
      </c>
      <c r="C110" s="33" t="s">
        <v>30</v>
      </c>
      <c r="D110" s="30">
        <v>650.22</v>
      </c>
      <c r="E110" s="65">
        <v>0.83</v>
      </c>
      <c r="F110" s="65">
        <v>3.97</v>
      </c>
      <c r="G110" s="65">
        <v>4.8</v>
      </c>
      <c r="H110" s="104">
        <f aca="true" t="shared" si="3" ref="H110:H116">IF($A110="","",D110*G110)</f>
        <v>3121.056</v>
      </c>
    </row>
    <row r="111" spans="1:8" ht="12.75">
      <c r="A111" s="67">
        <v>261307</v>
      </c>
      <c r="B111" s="57" t="s">
        <v>84</v>
      </c>
      <c r="C111" s="33" t="s">
        <v>30</v>
      </c>
      <c r="D111" s="30">
        <v>648.25</v>
      </c>
      <c r="E111" s="65">
        <v>1.72</v>
      </c>
      <c r="F111" s="65">
        <v>3.34</v>
      </c>
      <c r="G111" s="65">
        <v>5.06</v>
      </c>
      <c r="H111" s="104">
        <f t="shared" si="3"/>
        <v>3280.1449999999995</v>
      </c>
    </row>
    <row r="112" spans="1:8" ht="12.75">
      <c r="A112" s="67">
        <v>260909</v>
      </c>
      <c r="B112" s="57" t="s">
        <v>82</v>
      </c>
      <c r="C112" s="33" t="s">
        <v>30</v>
      </c>
      <c r="D112" s="30">
        <v>1046.21</v>
      </c>
      <c r="E112" s="65">
        <v>3.87</v>
      </c>
      <c r="F112" s="65">
        <v>5.21</v>
      </c>
      <c r="G112" s="65">
        <v>9.08</v>
      </c>
      <c r="H112" s="104">
        <f t="shared" si="3"/>
        <v>9499.586800000001</v>
      </c>
    </row>
    <row r="113" spans="1:8" ht="12.75">
      <c r="A113" s="67">
        <v>260601</v>
      </c>
      <c r="B113" s="57" t="s">
        <v>81</v>
      </c>
      <c r="C113" s="33" t="s">
        <v>30</v>
      </c>
      <c r="D113" s="43">
        <v>580.32</v>
      </c>
      <c r="E113" s="65">
        <v>3.64</v>
      </c>
      <c r="F113" s="65">
        <v>4.2</v>
      </c>
      <c r="G113" s="65">
        <v>7.84</v>
      </c>
      <c r="H113" s="104">
        <f t="shared" si="3"/>
        <v>4549.7088</v>
      </c>
    </row>
    <row r="114" spans="1:8" ht="12.75" customHeight="1">
      <c r="A114" s="67">
        <v>261603</v>
      </c>
      <c r="B114" s="57" t="s">
        <v>87</v>
      </c>
      <c r="C114" s="33" t="s">
        <v>30</v>
      </c>
      <c r="D114" s="43">
        <f>91.02+202.2+62.71</f>
        <v>355.92999999999995</v>
      </c>
      <c r="E114" s="65">
        <v>2.24</v>
      </c>
      <c r="F114" s="65">
        <v>8.74</v>
      </c>
      <c r="G114" s="65">
        <v>10.98</v>
      </c>
      <c r="H114" s="104">
        <f t="shared" si="3"/>
        <v>3908.1114</v>
      </c>
    </row>
    <row r="115" spans="1:8" ht="12.75" customHeight="1">
      <c r="A115" s="67">
        <v>261501</v>
      </c>
      <c r="B115" s="112" t="s">
        <v>85</v>
      </c>
      <c r="C115" s="115" t="s">
        <v>30</v>
      </c>
      <c r="D115" s="116">
        <f>66.78</f>
        <v>66.78</v>
      </c>
      <c r="E115" s="114">
        <v>3.27</v>
      </c>
      <c r="F115" s="114">
        <v>6.82</v>
      </c>
      <c r="G115" s="65">
        <v>10.09</v>
      </c>
      <c r="H115" s="135">
        <f t="shared" si="3"/>
        <v>673.8102</v>
      </c>
    </row>
    <row r="116" spans="1:8" ht="12.75">
      <c r="A116" s="67">
        <v>261560</v>
      </c>
      <c r="B116" s="57" t="s">
        <v>86</v>
      </c>
      <c r="C116" s="33" t="s">
        <v>30</v>
      </c>
      <c r="D116" s="43">
        <v>66.78</v>
      </c>
      <c r="E116" s="65">
        <v>4.3</v>
      </c>
      <c r="F116" s="65">
        <v>8.74</v>
      </c>
      <c r="G116" s="117">
        <v>13.04</v>
      </c>
      <c r="H116" s="104">
        <f t="shared" si="3"/>
        <v>870.8112</v>
      </c>
    </row>
    <row r="117" spans="1:8" ht="12.75">
      <c r="A117" s="56"/>
      <c r="B117" s="17" t="s">
        <v>7</v>
      </c>
      <c r="C117" s="12"/>
      <c r="D117" s="15"/>
      <c r="E117" s="14"/>
      <c r="F117" s="14"/>
      <c r="G117" s="14"/>
      <c r="H117" s="131">
        <f>SUM(H110:H116)</f>
        <v>25903.2294</v>
      </c>
    </row>
    <row r="118" spans="1:8" ht="12.75" customHeight="1">
      <c r="A118" s="56"/>
      <c r="B118" s="106"/>
      <c r="C118" s="107"/>
      <c r="D118" s="108"/>
      <c r="E118" s="109"/>
      <c r="F118" s="109"/>
      <c r="G118" s="109"/>
      <c r="H118" s="136"/>
    </row>
    <row r="119" spans="1:8" ht="12.75" customHeight="1">
      <c r="A119" s="56">
        <v>270000</v>
      </c>
      <c r="B119" s="66" t="s">
        <v>88</v>
      </c>
      <c r="C119" s="12"/>
      <c r="D119" s="13"/>
      <c r="E119" s="14"/>
      <c r="F119" s="14"/>
      <c r="G119" s="14"/>
      <c r="H119" s="127"/>
    </row>
    <row r="120" spans="1:8" ht="12.75" customHeight="1">
      <c r="A120" s="56"/>
      <c r="B120" s="106" t="s">
        <v>112</v>
      </c>
      <c r="C120" s="107" t="s">
        <v>15</v>
      </c>
      <c r="D120" s="108">
        <v>14.34</v>
      </c>
      <c r="E120" s="109">
        <v>41.7</v>
      </c>
      <c r="F120" s="109">
        <v>14.35</v>
      </c>
      <c r="G120" s="109">
        <v>56.050000000000004</v>
      </c>
      <c r="H120" s="136">
        <f>G120*D120</f>
        <v>803.7570000000001</v>
      </c>
    </row>
    <row r="121" spans="1:8" ht="12.75" customHeight="1">
      <c r="A121" s="90">
        <v>271608</v>
      </c>
      <c r="B121" s="57" t="s">
        <v>90</v>
      </c>
      <c r="C121" s="33" t="s">
        <v>30</v>
      </c>
      <c r="D121" s="30">
        <v>6.51</v>
      </c>
      <c r="E121" s="65">
        <v>242.29</v>
      </c>
      <c r="F121" s="65">
        <v>31.68</v>
      </c>
      <c r="G121" s="65">
        <v>273.97</v>
      </c>
      <c r="H121" s="104">
        <f>IF($A121="","",D121*G121)</f>
        <v>1783.5447000000001</v>
      </c>
    </row>
    <row r="122" spans="1:8" ht="12.75" customHeight="1">
      <c r="A122" s="90">
        <v>270501</v>
      </c>
      <c r="B122" s="57" t="s">
        <v>89</v>
      </c>
      <c r="C122" s="33" t="s">
        <v>30</v>
      </c>
      <c r="D122" s="100">
        <v>713.35</v>
      </c>
      <c r="E122" s="65">
        <v>0.04</v>
      </c>
      <c r="F122" s="65">
        <v>0.93</v>
      </c>
      <c r="G122" s="65">
        <v>0.97</v>
      </c>
      <c r="H122" s="104">
        <f>IF($A122="","",D122*G122)</f>
        <v>691.9495000000001</v>
      </c>
    </row>
    <row r="123" spans="1:8" ht="12.75" customHeight="1">
      <c r="A123" s="56"/>
      <c r="B123" s="17" t="s">
        <v>7</v>
      </c>
      <c r="C123" s="12"/>
      <c r="D123" s="15"/>
      <c r="E123" s="14"/>
      <c r="F123" s="14"/>
      <c r="G123" s="14"/>
      <c r="H123" s="131">
        <f>SUM(H120:H122)</f>
        <v>3279.2512</v>
      </c>
    </row>
    <row r="124" spans="1:8" ht="12.75">
      <c r="A124" s="56"/>
      <c r="B124" s="16"/>
      <c r="C124" s="12"/>
      <c r="D124" s="15"/>
      <c r="E124" s="14"/>
      <c r="F124" s="14"/>
      <c r="G124" s="14"/>
      <c r="H124" s="127"/>
    </row>
    <row r="125" spans="1:8" ht="12.75">
      <c r="A125" s="56"/>
      <c r="B125" s="11"/>
      <c r="C125" s="12"/>
      <c r="D125" s="15"/>
      <c r="E125" s="14"/>
      <c r="F125" s="14"/>
      <c r="G125" s="14"/>
      <c r="H125" s="127"/>
    </row>
    <row r="126" spans="1:8" ht="12.75">
      <c r="A126" s="56"/>
      <c r="B126" s="21"/>
      <c r="C126" s="12"/>
      <c r="D126" s="15"/>
      <c r="E126" s="174" t="s">
        <v>10</v>
      </c>
      <c r="F126" s="175"/>
      <c r="G126" s="14"/>
      <c r="H126" s="131">
        <f>SUM(H123+H117+H107+H93+H88+H84+H77+H70+H63+H57+H52+H48+H38+H31+H22)</f>
        <v>323395.8129</v>
      </c>
    </row>
    <row r="127" spans="1:8" ht="12.75">
      <c r="A127" s="56"/>
      <c r="B127" s="21"/>
      <c r="C127" s="12"/>
      <c r="D127" s="15"/>
      <c r="E127" s="176" t="s">
        <v>22</v>
      </c>
      <c r="F127" s="177"/>
      <c r="G127" s="14"/>
      <c r="H127" s="131">
        <f>H126*0.2409</f>
        <v>77906.05132761001</v>
      </c>
    </row>
    <row r="128" spans="1:8" ht="12.75">
      <c r="A128" s="56"/>
      <c r="B128" s="82"/>
      <c r="C128" s="83"/>
      <c r="D128" s="84"/>
      <c r="E128" s="165" t="s">
        <v>16</v>
      </c>
      <c r="F128" s="166"/>
      <c r="G128" s="85"/>
      <c r="H128" s="137">
        <f>H127+H126</f>
        <v>401301.86422761006</v>
      </c>
    </row>
    <row r="129" spans="1:8" ht="12.75">
      <c r="A129" s="56"/>
      <c r="B129" s="22"/>
      <c r="C129" s="23"/>
      <c r="D129" s="24"/>
      <c r="E129" s="24"/>
      <c r="F129" s="24"/>
      <c r="G129" s="21"/>
      <c r="H129" s="138"/>
    </row>
    <row r="130" spans="1:8" ht="12.75">
      <c r="A130" s="56"/>
      <c r="B130" s="118"/>
      <c r="C130" s="119"/>
      <c r="D130" s="120"/>
      <c r="E130" s="120"/>
      <c r="F130" s="120"/>
      <c r="G130" s="121"/>
      <c r="H130" s="139"/>
    </row>
    <row r="131" spans="1:8" ht="12.75">
      <c r="A131" s="56"/>
      <c r="B131" s="118"/>
      <c r="C131" s="119"/>
      <c r="D131" s="120"/>
      <c r="E131" s="120"/>
      <c r="F131" s="120"/>
      <c r="G131" s="121"/>
      <c r="H131" s="139"/>
    </row>
    <row r="132" spans="1:8" ht="12.75">
      <c r="A132" s="56"/>
      <c r="B132" s="118"/>
      <c r="C132" s="119"/>
      <c r="D132" s="120"/>
      <c r="E132" s="120"/>
      <c r="F132" s="120"/>
      <c r="G132" s="121"/>
      <c r="H132" s="139"/>
    </row>
    <row r="133" spans="1:8" ht="12.75">
      <c r="A133" s="56"/>
      <c r="B133" s="118"/>
      <c r="C133" s="119"/>
      <c r="D133" s="120"/>
      <c r="E133" s="120"/>
      <c r="F133" s="120"/>
      <c r="G133" s="121"/>
      <c r="H133" s="139"/>
    </row>
    <row r="134" spans="1:8" ht="12.75">
      <c r="A134" s="56"/>
      <c r="B134" s="118"/>
      <c r="C134" s="119"/>
      <c r="D134" s="120"/>
      <c r="E134" s="120"/>
      <c r="F134" s="120"/>
      <c r="G134" s="121"/>
      <c r="H134" s="139"/>
    </row>
    <row r="135" spans="1:8" ht="12.75">
      <c r="A135" s="56"/>
      <c r="B135" s="118"/>
      <c r="C135" s="119"/>
      <c r="D135" s="120"/>
      <c r="E135" s="120"/>
      <c r="F135" s="120"/>
      <c r="G135" s="121"/>
      <c r="H135" s="139"/>
    </row>
    <row r="136" spans="1:8" ht="12.75">
      <c r="A136" s="56"/>
      <c r="B136" s="118"/>
      <c r="C136" s="119"/>
      <c r="D136" s="120"/>
      <c r="E136" s="120"/>
      <c r="F136" s="120"/>
      <c r="G136" s="121"/>
      <c r="H136" s="139"/>
    </row>
    <row r="137" spans="1:8" ht="12.75">
      <c r="A137" s="56"/>
      <c r="B137" s="118"/>
      <c r="C137" s="119"/>
      <c r="D137" s="120"/>
      <c r="E137" s="120"/>
      <c r="F137" s="120"/>
      <c r="G137" s="121"/>
      <c r="H137" s="139"/>
    </row>
    <row r="138" spans="1:8" ht="12.75">
      <c r="A138" s="56"/>
      <c r="B138" s="118"/>
      <c r="C138" s="119"/>
      <c r="D138" s="120"/>
      <c r="E138" s="120"/>
      <c r="F138" s="120"/>
      <c r="G138" s="121"/>
      <c r="H138" s="139"/>
    </row>
    <row r="139" spans="1:8" ht="12.75">
      <c r="A139" s="56"/>
      <c r="B139" s="118"/>
      <c r="C139" s="119"/>
      <c r="D139" s="120"/>
      <c r="E139" s="120"/>
      <c r="F139" s="120"/>
      <c r="G139" s="121"/>
      <c r="H139" s="139"/>
    </row>
    <row r="140" spans="1:8" ht="12.75">
      <c r="A140" s="56"/>
      <c r="B140" s="118"/>
      <c r="C140" s="119"/>
      <c r="D140" s="120"/>
      <c r="E140" s="120"/>
      <c r="F140" s="120"/>
      <c r="G140" s="121"/>
      <c r="H140" s="139"/>
    </row>
    <row r="141" spans="1:8" ht="12.75">
      <c r="A141" s="56"/>
      <c r="B141" s="118"/>
      <c r="C141" s="119"/>
      <c r="D141" s="120"/>
      <c r="E141" s="120"/>
      <c r="F141" s="120"/>
      <c r="G141" s="121"/>
      <c r="H141" s="139"/>
    </row>
    <row r="142" spans="1:8" ht="12.75">
      <c r="A142" s="56"/>
      <c r="B142" s="118"/>
      <c r="C142" s="119"/>
      <c r="D142" s="120"/>
      <c r="E142" s="120"/>
      <c r="F142" s="120"/>
      <c r="G142" s="121"/>
      <c r="H142" s="139"/>
    </row>
    <row r="143" spans="1:8" ht="12.75">
      <c r="A143" s="56"/>
      <c r="B143" s="118"/>
      <c r="C143" s="119"/>
      <c r="D143" s="120"/>
      <c r="E143" s="120"/>
      <c r="F143" s="120"/>
      <c r="G143" s="121"/>
      <c r="H143" s="139"/>
    </row>
    <row r="144" spans="1:8" ht="12.75">
      <c r="A144" s="56"/>
      <c r="B144" s="118"/>
      <c r="C144" s="119"/>
      <c r="D144" s="120"/>
      <c r="E144" s="120"/>
      <c r="F144" s="120"/>
      <c r="G144" s="121"/>
      <c r="H144" s="139"/>
    </row>
    <row r="145" spans="1:8" ht="12.75">
      <c r="A145" s="56"/>
      <c r="B145" s="118"/>
      <c r="C145" s="119"/>
      <c r="D145" s="120"/>
      <c r="E145" s="120"/>
      <c r="F145" s="120"/>
      <c r="G145" s="121"/>
      <c r="H145" s="139"/>
    </row>
    <row r="146" spans="1:8" ht="12.75">
      <c r="A146" s="56"/>
      <c r="B146" s="118"/>
      <c r="C146" s="119"/>
      <c r="D146" s="120"/>
      <c r="E146" s="120"/>
      <c r="F146" s="120"/>
      <c r="G146" s="121"/>
      <c r="H146" s="139"/>
    </row>
    <row r="147" spans="1:8" ht="12.75">
      <c r="A147" s="56"/>
      <c r="B147" s="118"/>
      <c r="C147" s="119"/>
      <c r="D147" s="120"/>
      <c r="E147" s="120"/>
      <c r="F147" s="120"/>
      <c r="G147" s="121"/>
      <c r="H147" s="139"/>
    </row>
    <row r="148" spans="1:8" ht="12.75">
      <c r="A148" s="56"/>
      <c r="B148" s="118"/>
      <c r="C148" s="119"/>
      <c r="D148" s="120"/>
      <c r="E148" s="120"/>
      <c r="F148" s="120"/>
      <c r="G148" s="121"/>
      <c r="H148" s="139"/>
    </row>
    <row r="149" spans="1:8" ht="12.75">
      <c r="A149" s="56"/>
      <c r="B149" s="118"/>
      <c r="C149" s="119"/>
      <c r="D149" s="120"/>
      <c r="E149" s="120"/>
      <c r="F149" s="120"/>
      <c r="G149" s="121"/>
      <c r="H149" s="139"/>
    </row>
    <row r="150" spans="1:8" ht="12.75">
      <c r="A150" s="56"/>
      <c r="B150" s="118"/>
      <c r="C150" s="119"/>
      <c r="D150" s="120"/>
      <c r="E150" s="120"/>
      <c r="F150" s="120"/>
      <c r="G150" s="121"/>
      <c r="H150" s="139"/>
    </row>
    <row r="151" spans="1:8" ht="12.75">
      <c r="A151" s="56"/>
      <c r="B151" s="118"/>
      <c r="C151" s="119"/>
      <c r="D151" s="120"/>
      <c r="E151" s="120"/>
      <c r="F151" s="120"/>
      <c r="G151" s="121"/>
      <c r="H151" s="139"/>
    </row>
    <row r="152" spans="1:8" ht="12.75">
      <c r="A152" s="56"/>
      <c r="B152" s="118"/>
      <c r="C152" s="119"/>
      <c r="D152" s="120"/>
      <c r="E152" s="120"/>
      <c r="F152" s="120"/>
      <c r="G152" s="121"/>
      <c r="H152" s="139"/>
    </row>
    <row r="153" spans="1:8" ht="12.75">
      <c r="A153" s="56"/>
      <c r="B153" s="118"/>
      <c r="C153" s="119"/>
      <c r="D153" s="120"/>
      <c r="E153" s="120"/>
      <c r="F153" s="120"/>
      <c r="G153" s="121"/>
      <c r="H153" s="139"/>
    </row>
    <row r="154" spans="1:8" ht="12.75">
      <c r="A154" s="56"/>
      <c r="B154" s="118"/>
      <c r="C154" s="119"/>
      <c r="D154" s="120"/>
      <c r="E154" s="120"/>
      <c r="F154" s="120"/>
      <c r="G154" s="121"/>
      <c r="H154" s="139"/>
    </row>
    <row r="155" spans="1:8" ht="12.75">
      <c r="A155" s="56"/>
      <c r="B155" s="118"/>
      <c r="C155" s="119"/>
      <c r="D155" s="120"/>
      <c r="E155" s="120"/>
      <c r="F155" s="120"/>
      <c r="G155" s="121"/>
      <c r="H155" s="139"/>
    </row>
    <row r="156" spans="1:8" ht="12.75">
      <c r="A156" s="56"/>
      <c r="B156" s="118"/>
      <c r="C156" s="119"/>
      <c r="D156" s="120"/>
      <c r="E156" s="120"/>
      <c r="F156" s="120"/>
      <c r="G156" s="121"/>
      <c r="H156" s="139"/>
    </row>
    <row r="157" spans="1:8" ht="12.75">
      <c r="A157" s="56"/>
      <c r="B157" s="118"/>
      <c r="C157" s="119"/>
      <c r="D157" s="120"/>
      <c r="E157" s="120"/>
      <c r="F157" s="120"/>
      <c r="G157" s="121"/>
      <c r="H157" s="139"/>
    </row>
    <row r="158" spans="1:8" ht="12.75">
      <c r="A158" s="56"/>
      <c r="B158" s="118"/>
      <c r="C158" s="119"/>
      <c r="D158" s="120"/>
      <c r="E158" s="120"/>
      <c r="F158" s="120"/>
      <c r="G158" s="121"/>
      <c r="H158" s="139"/>
    </row>
    <row r="159" spans="1:8" ht="12.75">
      <c r="A159" s="56"/>
      <c r="B159" s="118"/>
      <c r="C159" s="119"/>
      <c r="D159" s="120"/>
      <c r="E159" s="120"/>
      <c r="F159" s="120"/>
      <c r="G159" s="121"/>
      <c r="H159" s="139"/>
    </row>
    <row r="160" spans="1:8" ht="12.75">
      <c r="A160" s="56"/>
      <c r="B160" s="118"/>
      <c r="C160" s="119"/>
      <c r="D160" s="120"/>
      <c r="E160" s="120"/>
      <c r="F160" s="120"/>
      <c r="G160" s="121"/>
      <c r="H160" s="139"/>
    </row>
    <row r="161" spans="1:8" ht="12.75">
      <c r="A161" s="56"/>
      <c r="B161" s="50"/>
      <c r="C161" s="44"/>
      <c r="D161" s="77"/>
      <c r="E161" s="46"/>
      <c r="F161" s="46"/>
      <c r="G161" s="46"/>
      <c r="H161" s="133"/>
    </row>
    <row r="162" spans="1:8" ht="12.75">
      <c r="A162" s="56"/>
      <c r="B162" s="11"/>
      <c r="C162" s="12"/>
      <c r="D162" s="15"/>
      <c r="E162" s="14"/>
      <c r="F162" s="14"/>
      <c r="G162" s="14"/>
      <c r="H162" s="127"/>
    </row>
    <row r="163" spans="1:8" ht="12.75">
      <c r="A163" s="56"/>
      <c r="B163" s="11"/>
      <c r="C163" s="12"/>
      <c r="D163" s="15"/>
      <c r="E163" s="14"/>
      <c r="F163" s="14"/>
      <c r="G163" s="14"/>
      <c r="H163" s="127"/>
    </row>
    <row r="164" spans="1:8" ht="12.75">
      <c r="A164" s="56"/>
      <c r="B164" s="11"/>
      <c r="C164" s="12"/>
      <c r="D164" s="15"/>
      <c r="E164" s="14"/>
      <c r="F164" s="14"/>
      <c r="G164" s="14"/>
      <c r="H164" s="127"/>
    </row>
    <row r="165" spans="1:8" ht="12.75">
      <c r="A165" s="56"/>
      <c r="B165" s="11"/>
      <c r="C165" s="12"/>
      <c r="D165" s="15"/>
      <c r="E165" s="14"/>
      <c r="F165" s="14"/>
      <c r="G165" s="14"/>
      <c r="H165" s="127"/>
    </row>
    <row r="166" spans="1:8" ht="12.75">
      <c r="A166" s="56"/>
      <c r="B166" s="11"/>
      <c r="C166" s="12"/>
      <c r="D166" s="15"/>
      <c r="E166" s="14"/>
      <c r="F166" s="14"/>
      <c r="G166" s="14"/>
      <c r="H166" s="127"/>
    </row>
    <row r="167" spans="1:8" ht="12.75">
      <c r="A167" s="56"/>
      <c r="B167" s="11"/>
      <c r="C167" s="12"/>
      <c r="D167" s="15"/>
      <c r="E167" s="14"/>
      <c r="F167" s="14"/>
      <c r="G167" s="14"/>
      <c r="H167" s="127"/>
    </row>
    <row r="168" spans="1:8" ht="12.75">
      <c r="A168" s="56"/>
      <c r="B168" s="11"/>
      <c r="C168" s="12"/>
      <c r="D168" s="15"/>
      <c r="E168" s="14"/>
      <c r="F168" s="14"/>
      <c r="G168" s="14"/>
      <c r="H168" s="127"/>
    </row>
    <row r="169" spans="1:8" ht="12.75">
      <c r="A169" s="56"/>
      <c r="B169" s="11"/>
      <c r="C169" s="12"/>
      <c r="D169" s="15"/>
      <c r="E169" s="14"/>
      <c r="F169" s="14"/>
      <c r="G169" s="14"/>
      <c r="H169" s="127"/>
    </row>
    <row r="170" spans="1:8" ht="12.75">
      <c r="A170" s="56"/>
      <c r="B170" s="11"/>
      <c r="C170" s="12"/>
      <c r="D170" s="15"/>
      <c r="E170" s="14"/>
      <c r="F170" s="14"/>
      <c r="G170" s="14"/>
      <c r="H170" s="127"/>
    </row>
    <row r="171" spans="1:8" ht="12.75">
      <c r="A171" s="56"/>
      <c r="B171" s="11"/>
      <c r="C171" s="12"/>
      <c r="D171" s="15"/>
      <c r="E171" s="14"/>
      <c r="F171" s="14"/>
      <c r="G171" s="14"/>
      <c r="H171" s="127"/>
    </row>
    <row r="172" spans="1:8" ht="12.75">
      <c r="A172" s="56"/>
      <c r="B172" s="11"/>
      <c r="C172" s="12"/>
      <c r="D172" s="15"/>
      <c r="E172" s="14"/>
      <c r="F172" s="14"/>
      <c r="G172" s="14"/>
      <c r="H172" s="127"/>
    </row>
    <row r="173" spans="1:8" ht="12.75">
      <c r="A173" s="56"/>
      <c r="B173" s="11"/>
      <c r="C173" s="12"/>
      <c r="D173" s="15"/>
      <c r="E173" s="14"/>
      <c r="F173" s="14"/>
      <c r="G173" s="14"/>
      <c r="H173" s="127"/>
    </row>
    <row r="174" spans="1:8" ht="12.75">
      <c r="A174" s="56"/>
      <c r="B174" s="11"/>
      <c r="C174" s="12"/>
      <c r="D174" s="15"/>
      <c r="E174" s="14"/>
      <c r="F174" s="14"/>
      <c r="G174" s="14"/>
      <c r="H174" s="127"/>
    </row>
    <row r="175" spans="1:8" ht="12.75">
      <c r="A175" s="56"/>
      <c r="B175" s="11"/>
      <c r="C175" s="12"/>
      <c r="D175" s="15"/>
      <c r="E175" s="14"/>
      <c r="F175" s="14"/>
      <c r="G175" s="14"/>
      <c r="H175" s="127"/>
    </row>
    <row r="176" spans="1:8" ht="13.5" thickBot="1">
      <c r="A176" s="78"/>
      <c r="B176" s="79"/>
      <c r="C176" s="80"/>
      <c r="D176" s="81"/>
      <c r="E176" s="81"/>
      <c r="F176" s="81"/>
      <c r="G176" s="35"/>
      <c r="H176" s="140"/>
    </row>
  </sheetData>
  <sheetProtection/>
  <mergeCells count="8">
    <mergeCell ref="E128:F128"/>
    <mergeCell ref="A11:H11"/>
    <mergeCell ref="B7:H7"/>
    <mergeCell ref="B9:H9"/>
    <mergeCell ref="B8:H8"/>
    <mergeCell ref="B10:H10"/>
    <mergeCell ref="E126:F126"/>
    <mergeCell ref="E127:F127"/>
  </mergeCells>
  <printOptions/>
  <pageMargins left="0.984251968503937" right="0.3937007874015748" top="0.5118110236220472" bottom="0.3937007874015748" header="0.5118110236220472" footer="0.275590551181102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9"/>
  <sheetViews>
    <sheetView zoomScalePageLayoutView="0" workbookViewId="0" topLeftCell="D1">
      <selection activeCell="D1" sqref="A1:IV16384"/>
    </sheetView>
  </sheetViews>
  <sheetFormatPr defaultColWidth="9.140625" defaultRowHeight="12.75"/>
  <cols>
    <col min="1" max="1" width="8.28125" style="62" customWidth="1"/>
    <col min="2" max="2" width="52.8515625" style="0" customWidth="1"/>
    <col min="3" max="3" width="15.28125" style="0" hidden="1" customWidth="1"/>
    <col min="4" max="4" width="14.28125" style="0" customWidth="1"/>
    <col min="5" max="5" width="13.8515625" style="0" customWidth="1"/>
    <col min="6" max="6" width="14.8515625" style="0" customWidth="1"/>
    <col min="7" max="7" width="25.7109375" style="0" customWidth="1"/>
    <col min="8" max="8" width="19.421875" style="0" customWidth="1"/>
    <col min="9" max="9" width="20.00390625" style="0" customWidth="1"/>
    <col min="10" max="10" width="0.13671875" style="0" customWidth="1"/>
    <col min="11" max="11" width="0" style="0" hidden="1" customWidth="1"/>
    <col min="12" max="12" width="19.421875" style="0" customWidth="1"/>
    <col min="13" max="13" width="0" style="0" hidden="1" customWidth="1"/>
    <col min="14" max="14" width="19.421875" style="0" customWidth="1"/>
    <col min="15" max="15" width="0" style="0" hidden="1" customWidth="1"/>
    <col min="16" max="16" width="19.421875" style="0" customWidth="1"/>
    <col min="17" max="17" width="0" style="0" hidden="1" customWidth="1"/>
    <col min="18" max="18" width="19.421875" style="0" customWidth="1"/>
  </cols>
  <sheetData>
    <row r="1" spans="2:16" ht="12.75">
      <c r="B1" s="59"/>
      <c r="C1" s="59"/>
      <c r="D1" s="59"/>
      <c r="E1" s="59"/>
      <c r="F1" s="59"/>
      <c r="G1" s="1"/>
      <c r="H1" s="59"/>
      <c r="J1" s="59"/>
      <c r="K1" s="59"/>
      <c r="L1" s="59"/>
      <c r="M1" s="59"/>
      <c r="N1" s="59"/>
      <c r="O1" s="59"/>
      <c r="P1" s="59"/>
    </row>
    <row r="2" spans="2:16" ht="12.75">
      <c r="B2" s="59"/>
      <c r="C2" s="59"/>
      <c r="D2" s="59"/>
      <c r="E2" s="59"/>
      <c r="F2" s="59"/>
      <c r="G2" s="1"/>
      <c r="H2" s="59"/>
      <c r="K2" s="59"/>
      <c r="L2" s="59"/>
      <c r="M2" s="59"/>
      <c r="N2" s="59"/>
      <c r="O2" s="59"/>
      <c r="P2" s="59"/>
    </row>
    <row r="3" spans="2:18" ht="12.75">
      <c r="B3" s="1"/>
      <c r="C3" s="1"/>
      <c r="D3" s="1"/>
      <c r="E3" s="1"/>
      <c r="F3" s="1"/>
      <c r="G3" s="1"/>
      <c r="H3" s="59"/>
      <c r="K3" s="59"/>
      <c r="L3" s="59"/>
      <c r="M3" s="59"/>
      <c r="N3" s="59"/>
      <c r="O3" s="59"/>
      <c r="P3" s="59"/>
      <c r="Q3" s="59"/>
      <c r="R3" s="58"/>
    </row>
    <row r="4" spans="2:18" ht="12.75">
      <c r="B4" s="1"/>
      <c r="C4" s="1"/>
      <c r="D4" s="1"/>
      <c r="E4" s="1"/>
      <c r="F4" s="1"/>
      <c r="G4" s="1"/>
      <c r="H4" s="59"/>
      <c r="I4" s="59"/>
      <c r="J4" s="58"/>
      <c r="K4" s="59"/>
      <c r="L4" s="59"/>
      <c r="M4" s="59"/>
      <c r="N4" s="59"/>
      <c r="O4" s="59"/>
      <c r="P4" s="59"/>
      <c r="Q4" s="59"/>
      <c r="R4" s="58"/>
    </row>
    <row r="5" spans="2:18" ht="12.75">
      <c r="B5" s="1"/>
      <c r="C5" s="1"/>
      <c r="D5" s="1"/>
      <c r="E5" s="1"/>
      <c r="F5" s="1"/>
      <c r="G5" s="1"/>
      <c r="H5" s="59"/>
      <c r="I5" s="59"/>
      <c r="J5" s="58"/>
      <c r="K5" s="59"/>
      <c r="L5" s="59"/>
      <c r="M5" s="59"/>
      <c r="N5" s="59"/>
      <c r="O5" s="59"/>
      <c r="P5" s="59"/>
      <c r="Q5" s="59"/>
      <c r="R5" s="58"/>
    </row>
    <row r="6" spans="2:18" ht="12.75">
      <c r="B6" s="1"/>
      <c r="C6" s="1"/>
      <c r="D6" s="1"/>
      <c r="E6" s="1"/>
      <c r="F6" s="1"/>
      <c r="G6" s="1"/>
      <c r="H6" s="59"/>
      <c r="I6" s="59"/>
      <c r="J6" s="58"/>
      <c r="K6" s="59"/>
      <c r="L6" s="59"/>
      <c r="M6" s="59"/>
      <c r="N6" s="59"/>
      <c r="O6" s="59"/>
      <c r="P6" s="59"/>
      <c r="Q6" s="59"/>
      <c r="R6" s="58"/>
    </row>
    <row r="7" spans="2:18" ht="12.75">
      <c r="B7" s="1"/>
      <c r="C7" s="1"/>
      <c r="D7" s="1"/>
      <c r="E7" s="1"/>
      <c r="F7" s="1"/>
      <c r="G7" s="1"/>
      <c r="H7" s="59"/>
      <c r="I7" s="59"/>
      <c r="J7" s="58"/>
      <c r="K7" s="59"/>
      <c r="L7" s="58"/>
      <c r="M7" s="59"/>
      <c r="N7" s="59"/>
      <c r="O7" s="59"/>
      <c r="P7" s="59"/>
      <c r="Q7" s="59"/>
      <c r="R7" s="59"/>
    </row>
    <row r="8" spans="2:18" ht="12.75">
      <c r="B8" s="1"/>
      <c r="C8" s="1"/>
      <c r="D8" s="1"/>
      <c r="E8" s="1"/>
      <c r="F8" s="1"/>
      <c r="G8" s="1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2:18" ht="12.75">
      <c r="B9" s="1"/>
      <c r="C9" s="1"/>
      <c r="D9" s="1"/>
      <c r="E9" s="1"/>
      <c r="F9" s="1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2:17" ht="12.75">
      <c r="B10" s="1"/>
      <c r="C10" s="1"/>
      <c r="D10" s="1"/>
      <c r="E10" s="1"/>
      <c r="F10" s="1"/>
      <c r="G10" s="1"/>
      <c r="I10" s="59"/>
      <c r="K10" s="59"/>
      <c r="M10" s="59"/>
      <c r="O10" s="59"/>
      <c r="Q10" s="59"/>
    </row>
    <row r="11" spans="2:18" ht="12.75">
      <c r="B11" s="1"/>
      <c r="C11" s="1"/>
      <c r="D11" s="1"/>
      <c r="E11" s="1"/>
      <c r="F11" s="1"/>
      <c r="G11" s="1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2:18" ht="12.75">
      <c r="B12" s="1"/>
      <c r="C12" s="1"/>
      <c r="D12" s="1"/>
      <c r="E12" s="1"/>
      <c r="F12" s="1"/>
      <c r="G12" s="1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2:18" ht="12.75">
      <c r="B13" s="1"/>
      <c r="C13" s="1"/>
      <c r="D13" s="1"/>
      <c r="E13" s="63"/>
      <c r="F13" s="64"/>
      <c r="G13" s="1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2:18" ht="12.75">
      <c r="B14" s="1"/>
      <c r="C14" s="1"/>
      <c r="D14" s="1"/>
      <c r="E14" s="63"/>
      <c r="F14" s="64"/>
      <c r="G14" s="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2:18" ht="12.75">
      <c r="B15" s="1"/>
      <c r="C15" s="1"/>
      <c r="D15" s="1"/>
      <c r="E15" s="63"/>
      <c r="F15" s="64"/>
      <c r="G15" s="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2:18" ht="12.75">
      <c r="B16" s="1"/>
      <c r="C16" s="1"/>
      <c r="D16" s="1"/>
      <c r="E16" s="63"/>
      <c r="F16" s="64"/>
      <c r="G16" s="1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2:18" ht="12.75">
      <c r="B17" s="1"/>
      <c r="C17" s="1"/>
      <c r="D17" s="1"/>
      <c r="E17" s="63"/>
      <c r="F17" s="64"/>
      <c r="G17" s="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2:18" ht="12.75">
      <c r="B18" s="1"/>
      <c r="C18" s="1"/>
      <c r="D18" s="1"/>
      <c r="E18" s="63"/>
      <c r="F18" s="64"/>
      <c r="G18" s="1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2:18" ht="12.75">
      <c r="B19" s="1"/>
      <c r="C19" s="1"/>
      <c r="D19" s="1"/>
      <c r="E19" s="63"/>
      <c r="F19" s="64"/>
      <c r="G19" s="1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2:18" ht="12.75">
      <c r="B20" s="1"/>
      <c r="C20" s="1"/>
      <c r="D20" s="1"/>
      <c r="E20" s="63"/>
      <c r="F20" s="64"/>
      <c r="G20" s="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1"/>
      <c r="C21" s="1"/>
      <c r="D21" s="1"/>
      <c r="E21" s="63"/>
      <c r="F21" s="64"/>
      <c r="G21" s="1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2:18" ht="12.75">
      <c r="B22" s="1"/>
      <c r="C22" s="1"/>
      <c r="D22" s="1"/>
      <c r="E22" s="63"/>
      <c r="F22" s="64"/>
      <c r="G22" s="1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12.75">
      <c r="B23" s="1"/>
      <c r="C23" s="1"/>
      <c r="D23" s="1"/>
      <c r="E23" s="63"/>
      <c r="F23" s="64"/>
      <c r="G23" s="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2:18" ht="12.75">
      <c r="B24" s="1"/>
      <c r="C24" s="1"/>
      <c r="D24" s="1"/>
      <c r="E24" s="1"/>
      <c r="F24" s="1"/>
      <c r="G24" s="1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ht="12.75">
      <c r="B25" s="1"/>
      <c r="C25" s="1"/>
      <c r="D25" s="1"/>
      <c r="E25" s="1"/>
      <c r="F25" s="1"/>
      <c r="G25" s="1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2:18" ht="12.75">
      <c r="B26" s="1"/>
      <c r="C26" s="1"/>
      <c r="D26" s="1"/>
      <c r="E26" s="1"/>
      <c r="F26" s="1"/>
      <c r="G26" s="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2:18" ht="12.75">
      <c r="B27" s="1"/>
      <c r="C27" s="1"/>
      <c r="D27" s="1"/>
      <c r="E27" s="1"/>
      <c r="F27" s="1"/>
      <c r="G27" s="1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2:18" ht="12.75">
      <c r="B28" s="1"/>
      <c r="C28" s="1"/>
      <c r="D28" s="1"/>
      <c r="E28" s="1"/>
      <c r="F28" s="1"/>
      <c r="G28" s="1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</row>
    <row r="29" spans="2:18" ht="12.75">
      <c r="B29" s="1"/>
      <c r="C29" s="1"/>
      <c r="D29" s="1"/>
      <c r="E29" s="1"/>
      <c r="F29" s="1"/>
      <c r="G29" s="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2:18" ht="12.75">
      <c r="B30" s="1"/>
      <c r="C30" s="1"/>
      <c r="D30" s="1"/>
      <c r="E30" s="1"/>
      <c r="F30" s="1"/>
      <c r="G30" s="1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2:18" ht="12.75">
      <c r="B31" s="1"/>
      <c r="C31" s="1"/>
      <c r="D31" s="1"/>
      <c r="E31" s="1"/>
      <c r="F31" s="1"/>
      <c r="G31" s="1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</row>
    <row r="32" spans="2:18" ht="12.75">
      <c r="B32" s="1"/>
      <c r="C32" s="1"/>
      <c r="D32" s="1"/>
      <c r="E32" s="1"/>
      <c r="F32" s="1"/>
      <c r="G32" s="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2:18" ht="12.75">
      <c r="B33" s="1"/>
      <c r="C33" s="1"/>
      <c r="D33" s="1"/>
      <c r="E33" s="1"/>
      <c r="F33" s="1"/>
      <c r="G33" s="1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2:18" ht="12.75">
      <c r="B34" s="1"/>
      <c r="C34" s="1"/>
      <c r="D34" s="1"/>
      <c r="E34" s="1"/>
      <c r="F34" s="1"/>
      <c r="G34" s="1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</row>
    <row r="35" spans="2:18" ht="12.75">
      <c r="B35" s="1"/>
      <c r="C35" s="1"/>
      <c r="D35" s="1"/>
      <c r="E35" s="1"/>
      <c r="F35" s="1"/>
      <c r="G35" s="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2:18" ht="12.75">
      <c r="B36" s="1"/>
      <c r="C36" s="1"/>
      <c r="D36" s="1"/>
      <c r="E36" s="1"/>
      <c r="F36" s="1"/>
      <c r="G36" s="1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2:18" ht="12.75">
      <c r="B37" s="1"/>
      <c r="C37" s="1"/>
      <c r="D37" s="1"/>
      <c r="E37" s="1"/>
      <c r="F37" s="1"/>
      <c r="G37" s="1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spans="2:18" ht="12.75">
      <c r="B38" s="1"/>
      <c r="C38" s="1"/>
      <c r="D38" s="1"/>
      <c r="E38" s="1"/>
      <c r="F38" s="1"/>
      <c r="G38" s="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2:18" ht="12.75">
      <c r="B39" s="1"/>
      <c r="C39" s="1"/>
      <c r="D39" s="1"/>
      <c r="E39" s="1"/>
      <c r="F39" s="1"/>
      <c r="G39" s="1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2:18" ht="12.75">
      <c r="B40" s="1"/>
      <c r="C40" s="1"/>
      <c r="D40" s="1"/>
      <c r="E40" s="1"/>
      <c r="F40" s="1"/>
      <c r="G40" s="1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  <row r="41" spans="2:18" ht="12.75">
      <c r="B41" s="1"/>
      <c r="C41" s="1"/>
      <c r="D41" s="1"/>
      <c r="E41" s="1"/>
      <c r="F41" s="1"/>
      <c r="G41" s="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2:18" ht="12.75">
      <c r="B42" s="1"/>
      <c r="C42" s="1"/>
      <c r="D42" s="1"/>
      <c r="E42" s="1"/>
      <c r="F42" s="1"/>
      <c r="G42" s="1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2:18" ht="12.75">
      <c r="B43" s="1"/>
      <c r="C43" s="1"/>
      <c r="D43" s="1"/>
      <c r="E43" s="1"/>
      <c r="F43" s="1"/>
      <c r="G43" s="1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</row>
    <row r="44" spans="2:18" ht="12.75">
      <c r="B44" s="1"/>
      <c r="C44" s="1"/>
      <c r="D44" s="1"/>
      <c r="E44" s="1"/>
      <c r="F44" s="1"/>
      <c r="G44" s="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2:18" ht="12.75">
      <c r="B45" s="1"/>
      <c r="C45" s="1"/>
      <c r="D45" s="1"/>
      <c r="E45" s="1"/>
      <c r="F45" s="1"/>
      <c r="G45" s="1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2:18" ht="12.75">
      <c r="B46" s="1"/>
      <c r="C46" s="1"/>
      <c r="D46" s="1"/>
      <c r="E46" s="1"/>
      <c r="F46" s="1"/>
      <c r="G46" s="1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2:18" ht="12.75">
      <c r="B47" s="1"/>
      <c r="C47" s="1"/>
      <c r="D47" s="1"/>
      <c r="E47" s="1"/>
      <c r="F47" s="1"/>
      <c r="G47" s="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2:18" ht="12.75">
      <c r="B48" s="1"/>
      <c r="C48" s="1"/>
      <c r="D48" s="1"/>
      <c r="E48" s="1"/>
      <c r="F48" s="1"/>
      <c r="G48" s="1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2:18" ht="12.75">
      <c r="B49" s="1"/>
      <c r="C49" s="1"/>
      <c r="D49" s="1"/>
      <c r="E49" s="1"/>
      <c r="F49" s="1"/>
      <c r="G49" s="1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2:18" ht="12.75">
      <c r="B50" s="1"/>
      <c r="C50" s="1"/>
      <c r="D50" s="1"/>
      <c r="E50" s="1"/>
      <c r="F50" s="1"/>
      <c r="G50" s="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2:18" ht="12.75">
      <c r="B51" s="1"/>
      <c r="C51" s="1"/>
      <c r="D51" s="1"/>
      <c r="E51" s="1"/>
      <c r="F51" s="1"/>
      <c r="G51" s="1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2:18" ht="12.75">
      <c r="B52" s="1"/>
      <c r="C52" s="1"/>
      <c r="D52" s="1"/>
      <c r="E52" s="1"/>
      <c r="F52" s="1"/>
      <c r="G52" s="1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</row>
    <row r="53" spans="2:18" ht="12.75">
      <c r="B53" s="1"/>
      <c r="C53" s="1"/>
      <c r="D53" s="1"/>
      <c r="E53" s="1"/>
      <c r="F53" s="1"/>
      <c r="G53" s="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2:18" ht="12.75">
      <c r="B54" s="1"/>
      <c r="C54" s="1"/>
      <c r="D54" s="1"/>
      <c r="E54" s="1"/>
      <c r="F54" s="1"/>
      <c r="G54" s="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2:18" ht="12.75">
      <c r="B55" s="1"/>
      <c r="C55" s="1"/>
      <c r="D55" s="1"/>
      <c r="E55" s="1"/>
      <c r="F55" s="1"/>
      <c r="G55" s="1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</row>
    <row r="56" spans="2:18" ht="12.75">
      <c r="B56" s="1"/>
      <c r="C56" s="1"/>
      <c r="D56" s="1"/>
      <c r="E56" s="1"/>
      <c r="F56" s="1"/>
      <c r="G56" s="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2:18" ht="12.75">
      <c r="B57" s="1"/>
      <c r="C57" s="1"/>
      <c r="D57" s="1"/>
      <c r="E57" s="1"/>
      <c r="F57" s="1"/>
      <c r="G57" s="1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2:18" ht="12.75">
      <c r="B58" s="1"/>
      <c r="C58" s="1"/>
      <c r="D58" s="1"/>
      <c r="E58" s="1"/>
      <c r="F58" s="1"/>
      <c r="G58" s="1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</row>
    <row r="59" spans="2:18" ht="12.75">
      <c r="B59" s="1"/>
      <c r="C59" s="1"/>
      <c r="D59" s="1"/>
      <c r="E59" s="1"/>
      <c r="F59" s="1"/>
      <c r="G59" s="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</row>
  </sheetData>
  <sheetProtection/>
  <printOptions/>
  <pageMargins left="0.511811024" right="0.511811024" top="0.787401575" bottom="0.787401575" header="0.31496062" footer="0.3149606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</dc:creator>
  <cp:keywords/>
  <dc:description/>
  <cp:lastModifiedBy>PC</cp:lastModifiedBy>
  <cp:lastPrinted>2013-07-08T20:17:05Z</cp:lastPrinted>
  <dcterms:created xsi:type="dcterms:W3CDTF">2010-01-26T16:28:15Z</dcterms:created>
  <dcterms:modified xsi:type="dcterms:W3CDTF">2013-11-18T12:34:33Z</dcterms:modified>
  <cp:category/>
  <cp:version/>
  <cp:contentType/>
  <cp:contentStatus/>
</cp:coreProperties>
</file>