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drawings/drawing2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trlProps/ctrlProp9.xml" ContentType="application/vnd.ms-excel.controlpropertie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EstaPasta_de_trabalho"/>
  <mc:AlternateContent xmlns:mc="http://schemas.openxmlformats.org/markup-compatibility/2006">
    <mc:Choice Requires="x15">
      <x15ac:absPath xmlns:x15ac="http://schemas.microsoft.com/office/spreadsheetml/2010/11/ac" url="C:\Users\juarez-gb\Documents\A_BUCAR, J.G.Seagro\A1_S E A G R O\A_GESAFRA\01_Portal Agronegocio\02 - Planilhas de Acomp de Safras - Agricola\"/>
    </mc:Choice>
  </mc:AlternateContent>
  <workbookProtection workbookPassword="D2FB" lockStructure="1"/>
  <bookViews>
    <workbookView xWindow="0" yWindow="0" windowWidth="15480" windowHeight="8190" tabRatio="768"/>
  </bookViews>
  <sheets>
    <sheet name="Páginas_1-4" sheetId="58" r:id="rId1"/>
    <sheet name="Página_5" sheetId="62" r:id="rId2"/>
    <sheet name="Ent_Dados" sheetId="55" state="hidden" r:id="rId3"/>
    <sheet name="Tabulação_Prod_Municipios" sheetId="59" state="hidden" r:id="rId4"/>
    <sheet name="Jua_P1" sheetId="64" state="hidden" r:id="rId5"/>
  </sheets>
  <definedNames>
    <definedName name="_xlnm._FilterDatabase" localSheetId="2" hidden="1">Ent_Dados!$B$268:$AC$514</definedName>
    <definedName name="aaaa" localSheetId="4">#REF!</definedName>
    <definedName name="aaaa" localSheetId="1">#REF!</definedName>
    <definedName name="aaaa" localSheetId="0">#REF!</definedName>
    <definedName name="aaaa" localSheetId="3">#REF!</definedName>
    <definedName name="aaaa">#REF!</definedName>
    <definedName name="_xlnm.Print_Area" localSheetId="2">Ent_Dados!$A$2:$A$4</definedName>
    <definedName name="_xlnm.Print_Area" localSheetId="4">Jua_P1!$D$3:$Q$160</definedName>
    <definedName name="_xlnm.Print_Area" localSheetId="1">Página_5!$D$3:$Q$45</definedName>
    <definedName name="_xlnm.Print_Area" localSheetId="0">'Páginas_1-4'!$D$3:$Q$160</definedName>
    <definedName name="_xlnm.Print_Area" localSheetId="3">Tabulação_Prod_Municipios!$H$2:$H$4</definedName>
    <definedName name="Excel_BuiltIn_Print_Area_1" localSheetId="4">#REF!</definedName>
    <definedName name="Excel_BuiltIn_Print_Area_1" localSheetId="1">#REF!</definedName>
    <definedName name="Excel_BuiltIn_Print_Area_1">#REF!</definedName>
    <definedName name="Excel_BuiltIn_Print_Area_2" localSheetId="4">#REF!</definedName>
    <definedName name="Excel_BuiltIn_Print_Area_2" localSheetId="1">#REF!</definedName>
    <definedName name="Excel_BuiltIn_Print_Area_2" localSheetId="0">#REF!</definedName>
    <definedName name="Excel_BuiltIn_Print_Area_2" localSheetId="3">#REF!</definedName>
    <definedName name="Excel_BuiltIn_Print_Area_2">#REF!</definedName>
    <definedName name="_xlnm.Print_Titles" localSheetId="2">Ent_Dados!$9:$14</definedName>
    <definedName name="_xlnm.Print_Titles" localSheetId="4">Jua_P1!$3:$8</definedName>
    <definedName name="_xlnm.Print_Titles" localSheetId="1">Página_5!$3:$8</definedName>
    <definedName name="_xlnm.Print_Titles" localSheetId="0">'Páginas_1-4'!$3:$8</definedName>
    <definedName name="_xlnm.Print_Titles" localSheetId="3">Tabulação_Prod_Municipios!$6:$10</definedName>
  </definedNames>
  <calcPr calcId="162913"/>
</workbook>
</file>

<file path=xl/calcChain.xml><?xml version="1.0" encoding="utf-8"?>
<calcChain xmlns="http://schemas.openxmlformats.org/spreadsheetml/2006/main">
  <c r="O518" i="55" l="1"/>
  <c r="N518" i="55"/>
  <c r="F518" i="55"/>
  <c r="S257" i="59"/>
  <c r="S258" i="59"/>
  <c r="R258" i="59"/>
  <c r="M257" i="59"/>
  <c r="N257" i="59"/>
  <c r="BK258" i="59"/>
  <c r="BQ28" i="59"/>
  <c r="BQ27" i="59"/>
  <c r="BQ26" i="59"/>
  <c r="BQ25" i="59"/>
  <c r="BQ24" i="59"/>
  <c r="BQ23" i="59"/>
  <c r="BQ22" i="59"/>
  <c r="BQ21" i="59"/>
  <c r="BQ20" i="59"/>
  <c r="BQ19" i="59"/>
  <c r="BQ18" i="59"/>
  <c r="BQ17" i="59"/>
  <c r="BQ16" i="59"/>
  <c r="BQ15" i="59"/>
  <c r="BQ14" i="59"/>
  <c r="BQ13" i="59"/>
  <c r="BQ12" i="59"/>
  <c r="BQ11" i="59"/>
  <c r="BP11" i="59"/>
  <c r="BP12" i="59"/>
  <c r="I11" i="59" l="1"/>
  <c r="W11" i="59" l="1"/>
  <c r="D46" i="64" l="1"/>
  <c r="D8" i="64"/>
  <c r="N5" i="64"/>
  <c r="D160" i="64" l="1"/>
  <c r="D122" i="64"/>
  <c r="D84" i="64"/>
  <c r="M41" i="62" l="1"/>
  <c r="E41" i="62"/>
  <c r="M40" i="62"/>
  <c r="E40" i="62"/>
  <c r="M39" i="62"/>
  <c r="E39" i="62"/>
  <c r="M38" i="62"/>
  <c r="E38" i="62"/>
  <c r="M37" i="62"/>
  <c r="E37" i="62"/>
  <c r="M36" i="62"/>
  <c r="E36" i="62"/>
  <c r="M35" i="62"/>
  <c r="E35" i="62"/>
  <c r="M34" i="62"/>
  <c r="E34" i="62"/>
  <c r="M33" i="62"/>
  <c r="E33" i="62"/>
  <c r="M32" i="62"/>
  <c r="E32" i="62"/>
  <c r="M23" i="62"/>
  <c r="E23" i="62"/>
  <c r="M22" i="62"/>
  <c r="E22" i="62"/>
  <c r="M21" i="62"/>
  <c r="E21" i="62"/>
  <c r="M20" i="62"/>
  <c r="E20" i="62"/>
  <c r="M19" i="62"/>
  <c r="E19" i="62"/>
  <c r="M18" i="62"/>
  <c r="E18" i="62"/>
  <c r="M17" i="62"/>
  <c r="E17" i="62"/>
  <c r="M16" i="62"/>
  <c r="E16" i="62"/>
  <c r="M15" i="62"/>
  <c r="E15" i="62"/>
  <c r="M14" i="62"/>
  <c r="E14" i="62"/>
  <c r="D7" i="62"/>
  <c r="D6" i="62"/>
  <c r="N5" i="62"/>
  <c r="D46" i="58" l="1"/>
  <c r="D45" i="62" s="1"/>
  <c r="M29" i="59" l="1"/>
  <c r="X258" i="59"/>
  <c r="BB221" i="59"/>
  <c r="BA221" i="59"/>
  <c r="BB51" i="59"/>
  <c r="BA51" i="59"/>
  <c r="BA153" i="59"/>
  <c r="I100" i="59"/>
  <c r="H100" i="59"/>
  <c r="I32" i="59"/>
  <c r="H32" i="59"/>
  <c r="M153" i="58"/>
  <c r="E153" i="58"/>
  <c r="M138" i="58"/>
  <c r="M137" i="58"/>
  <c r="M136" i="58"/>
  <c r="M135" i="58"/>
  <c r="E138" i="58"/>
  <c r="E137" i="58"/>
  <c r="E136" i="58"/>
  <c r="E135" i="58"/>
  <c r="M118" i="58"/>
  <c r="M117" i="58"/>
  <c r="M116" i="58"/>
  <c r="M115" i="58"/>
  <c r="E118" i="58"/>
  <c r="E117" i="58"/>
  <c r="E116" i="58"/>
  <c r="E115" i="58"/>
  <c r="M100" i="58"/>
  <c r="M99" i="58"/>
  <c r="M98" i="58"/>
  <c r="M97" i="58"/>
  <c r="E100" i="58"/>
  <c r="E99" i="58"/>
  <c r="E98" i="58"/>
  <c r="E97" i="58"/>
  <c r="M80" i="58"/>
  <c r="M79" i="58"/>
  <c r="M78" i="58"/>
  <c r="M77" i="58"/>
  <c r="E80" i="58"/>
  <c r="E79" i="58"/>
  <c r="E78" i="58"/>
  <c r="E77" i="58"/>
  <c r="E62" i="58"/>
  <c r="E61" i="58"/>
  <c r="E60" i="58"/>
  <c r="E59" i="58"/>
  <c r="M42" i="58"/>
  <c r="M41" i="58"/>
  <c r="M40" i="58"/>
  <c r="M39" i="58"/>
  <c r="E42" i="58"/>
  <c r="E41" i="58"/>
  <c r="E40" i="58"/>
  <c r="E39" i="58"/>
  <c r="M24" i="58"/>
  <c r="M23" i="58"/>
  <c r="M22" i="58"/>
  <c r="M21" i="58"/>
  <c r="E24" i="58"/>
  <c r="E23" i="58"/>
  <c r="E22" i="58"/>
  <c r="E21" i="58"/>
  <c r="M62" i="58"/>
  <c r="M61" i="58"/>
  <c r="M60" i="58"/>
  <c r="M59" i="58"/>
  <c r="S179" i="59"/>
  <c r="N174" i="59"/>
  <c r="I181" i="59"/>
  <c r="ED47" i="59"/>
  <c r="EC47" i="59"/>
  <c r="DY47" i="59"/>
  <c r="DX47" i="59"/>
  <c r="DT95" i="59"/>
  <c r="DS95" i="59"/>
  <c r="DO96" i="59"/>
  <c r="DN96" i="59"/>
  <c r="DJ126" i="59"/>
  <c r="DI126" i="59"/>
  <c r="DE133" i="59"/>
  <c r="DD133" i="59"/>
  <c r="CZ177" i="59"/>
  <c r="CY177" i="59"/>
  <c r="CU177" i="59"/>
  <c r="CT177" i="59"/>
  <c r="CP22" i="59"/>
  <c r="CO22" i="59"/>
  <c r="CK22" i="59"/>
  <c r="CJ22" i="59"/>
  <c r="CF45" i="59"/>
  <c r="CE45" i="59"/>
  <c r="CA45" i="59"/>
  <c r="BZ45" i="59"/>
  <c r="BU46" i="59"/>
  <c r="BV46" i="59"/>
  <c r="BQ46" i="59"/>
  <c r="BP46" i="59"/>
  <c r="BL83" i="59"/>
  <c r="BK83" i="59"/>
  <c r="BG82" i="59"/>
  <c r="BF82" i="59"/>
  <c r="BB128" i="59"/>
  <c r="BA128" i="59"/>
  <c r="AW129" i="59"/>
  <c r="AV129" i="59"/>
  <c r="AR88" i="59"/>
  <c r="AQ88" i="59"/>
  <c r="AM90" i="59"/>
  <c r="AL90" i="59"/>
  <c r="AH148" i="59"/>
  <c r="AG148" i="59"/>
  <c r="AC156" i="59"/>
  <c r="AB156" i="59"/>
  <c r="X204" i="59"/>
  <c r="W204" i="59"/>
  <c r="R179" i="59"/>
  <c r="N16" i="59"/>
  <c r="O20" i="58" s="1"/>
  <c r="M174" i="59"/>
  <c r="H181" i="59"/>
  <c r="I16" i="59"/>
  <c r="M210" i="59"/>
  <c r="M243" i="59"/>
  <c r="H236" i="59"/>
  <c r="H18" i="59"/>
  <c r="H11" i="59"/>
  <c r="E268" i="55"/>
  <c r="D268" i="55"/>
  <c r="E8" i="55"/>
  <c r="AC8" i="55" s="1"/>
  <c r="D8" i="55"/>
  <c r="Z8" i="55" s="1"/>
  <c r="C4" i="55"/>
  <c r="C264" i="55" s="1"/>
  <c r="D6" i="55"/>
  <c r="D266" i="55" s="1"/>
  <c r="H9" i="59"/>
  <c r="M9" i="59" s="1"/>
  <c r="I9" i="59"/>
  <c r="N9" i="59" s="1"/>
  <c r="R9" i="59"/>
  <c r="W9" i="59" s="1"/>
  <c r="AB9" i="59" s="1"/>
  <c r="S9" i="59"/>
  <c r="X9" i="59" s="1"/>
  <c r="AC9" i="59" s="1"/>
  <c r="EH9" i="59"/>
  <c r="EI9" i="59"/>
  <c r="EN9" i="59" s="1"/>
  <c r="EM9" i="59"/>
  <c r="M12" i="59"/>
  <c r="N12" i="59"/>
  <c r="O16" i="58" s="1"/>
  <c r="R12" i="59"/>
  <c r="S12" i="59"/>
  <c r="X11" i="59"/>
  <c r="AB11" i="59"/>
  <c r="AC11" i="59"/>
  <c r="AG11" i="59"/>
  <c r="AH11" i="59"/>
  <c r="AL18" i="59"/>
  <c r="AM18" i="59"/>
  <c r="AQ26" i="59"/>
  <c r="AR26" i="59"/>
  <c r="AV155" i="59"/>
  <c r="AW155" i="59"/>
  <c r="BB153" i="59"/>
  <c r="BF11" i="59"/>
  <c r="BG11" i="59"/>
  <c r="BK11" i="59"/>
  <c r="BL11" i="59"/>
  <c r="F129" i="58"/>
  <c r="BU11" i="59"/>
  <c r="BV11" i="59"/>
  <c r="BZ14" i="59"/>
  <c r="CA14" i="59"/>
  <c r="CE18" i="59"/>
  <c r="CF18" i="59"/>
  <c r="CJ11" i="59"/>
  <c r="CK11" i="59"/>
  <c r="CO11" i="59"/>
  <c r="CP11" i="59"/>
  <c r="CT11" i="59"/>
  <c r="F14" i="62" s="1"/>
  <c r="CU11" i="59"/>
  <c r="G14" i="62" s="1"/>
  <c r="CY11" i="59"/>
  <c r="N14" i="62" s="1"/>
  <c r="CZ11" i="59"/>
  <c r="O14" i="62" s="1"/>
  <c r="DD238" i="59"/>
  <c r="DE238" i="59"/>
  <c r="DI238" i="59"/>
  <c r="DJ238" i="59"/>
  <c r="DN11" i="59"/>
  <c r="F32" i="62" s="1"/>
  <c r="DO11" i="59"/>
  <c r="G32" i="62" s="1"/>
  <c r="DS11" i="59"/>
  <c r="N32" i="62" s="1"/>
  <c r="DT11" i="59"/>
  <c r="O32" i="62" s="1"/>
  <c r="DX11" i="59"/>
  <c r="DY11" i="59"/>
  <c r="EC11" i="59"/>
  <c r="ED11" i="59"/>
  <c r="EH11" i="59"/>
  <c r="EI11" i="59"/>
  <c r="EF9" i="59" s="1"/>
  <c r="EM11" i="59"/>
  <c r="EN11" i="59"/>
  <c r="EK9" i="59" s="1"/>
  <c r="H12" i="59"/>
  <c r="I12" i="59"/>
  <c r="M11" i="59"/>
  <c r="N15" i="58" s="1"/>
  <c r="N11" i="59"/>
  <c r="R11" i="59"/>
  <c r="S11" i="59"/>
  <c r="W12" i="59"/>
  <c r="X12" i="59"/>
  <c r="AB12" i="59"/>
  <c r="F54" i="58" s="1"/>
  <c r="AC12" i="59"/>
  <c r="AG12" i="59"/>
  <c r="AH12" i="59"/>
  <c r="AL45" i="59"/>
  <c r="AM45" i="59"/>
  <c r="AQ35" i="59"/>
  <c r="AR35" i="59"/>
  <c r="AV108" i="59"/>
  <c r="AW108" i="59"/>
  <c r="BA83" i="59"/>
  <c r="BB83" i="59"/>
  <c r="BF13" i="59"/>
  <c r="BG13" i="59"/>
  <c r="BK13" i="59"/>
  <c r="BL13" i="59"/>
  <c r="BU12" i="59"/>
  <c r="BV12" i="59"/>
  <c r="BZ37" i="59"/>
  <c r="CA37" i="59"/>
  <c r="CE37" i="59"/>
  <c r="CF37" i="59"/>
  <c r="CJ12" i="59"/>
  <c r="CK12" i="59"/>
  <c r="CO12" i="59"/>
  <c r="CP12" i="59"/>
  <c r="CT18" i="59"/>
  <c r="CU18" i="59"/>
  <c r="CY17" i="59"/>
  <c r="N20" i="62" s="1"/>
  <c r="CZ17" i="59"/>
  <c r="O20" i="62" s="1"/>
  <c r="DD46" i="59"/>
  <c r="DE46" i="59"/>
  <c r="DI41" i="59"/>
  <c r="DJ41" i="59"/>
  <c r="DN12" i="59"/>
  <c r="DO12" i="59"/>
  <c r="DS12" i="59"/>
  <c r="N33" i="62" s="1"/>
  <c r="DT12" i="59"/>
  <c r="O33" i="62" s="1"/>
  <c r="DX12" i="59"/>
  <c r="DY12" i="59"/>
  <c r="EC12" i="59"/>
  <c r="ED12" i="59"/>
  <c r="H13" i="59"/>
  <c r="I13" i="59"/>
  <c r="M13" i="59"/>
  <c r="N13" i="59"/>
  <c r="R13" i="59"/>
  <c r="S13" i="59"/>
  <c r="W13" i="59"/>
  <c r="X13" i="59"/>
  <c r="AB16" i="59"/>
  <c r="AC16" i="59"/>
  <c r="AG14" i="59"/>
  <c r="AH14" i="59"/>
  <c r="AL43" i="59"/>
  <c r="AM43" i="59"/>
  <c r="AQ28" i="59"/>
  <c r="AR28" i="59"/>
  <c r="AV15" i="59"/>
  <c r="AW15" i="59"/>
  <c r="BA16" i="59"/>
  <c r="BB16" i="59"/>
  <c r="BF12" i="59"/>
  <c r="BG12" i="59"/>
  <c r="BK15" i="59"/>
  <c r="BL15" i="59"/>
  <c r="BP14" i="59"/>
  <c r="BU14" i="59"/>
  <c r="BV14" i="59"/>
  <c r="BZ25" i="59"/>
  <c r="CA25" i="59"/>
  <c r="CE27" i="59"/>
  <c r="CF27" i="59"/>
  <c r="CJ13" i="59"/>
  <c r="CK13" i="59"/>
  <c r="CO13" i="59"/>
  <c r="CP13" i="59"/>
  <c r="CT17" i="59"/>
  <c r="CU17" i="59"/>
  <c r="CY16" i="59"/>
  <c r="CZ16" i="59"/>
  <c r="DD15" i="59"/>
  <c r="DE15" i="59"/>
  <c r="DI75" i="59"/>
  <c r="DJ75" i="59"/>
  <c r="DN14" i="59"/>
  <c r="F35" i="62" s="1"/>
  <c r="DO14" i="59"/>
  <c r="G35" i="62" s="1"/>
  <c r="DS13" i="59"/>
  <c r="N34" i="62" s="1"/>
  <c r="DT13" i="59"/>
  <c r="O34" i="62" s="1"/>
  <c r="DX28" i="59"/>
  <c r="DY28" i="59"/>
  <c r="EC28" i="59"/>
  <c r="ED28" i="59"/>
  <c r="H15" i="59"/>
  <c r="I15" i="59"/>
  <c r="M15" i="59"/>
  <c r="N15" i="59"/>
  <c r="R14" i="59"/>
  <c r="S14" i="59"/>
  <c r="W14" i="59"/>
  <c r="X14" i="59"/>
  <c r="AB13" i="59"/>
  <c r="AC13" i="59"/>
  <c r="AG16" i="59"/>
  <c r="AH16" i="59"/>
  <c r="AL21" i="59"/>
  <c r="AM21" i="59"/>
  <c r="AQ11" i="59"/>
  <c r="AR11" i="59"/>
  <c r="AV11" i="59"/>
  <c r="AW11" i="59"/>
  <c r="BA18" i="59"/>
  <c r="BB18" i="59"/>
  <c r="BF16" i="59"/>
  <c r="BG16" i="59"/>
  <c r="BK12" i="59"/>
  <c r="BL12" i="59"/>
  <c r="BP18" i="59"/>
  <c r="BU17" i="59"/>
  <c r="BV17" i="59"/>
  <c r="BZ30" i="59"/>
  <c r="CA30" i="59"/>
  <c r="CE32" i="59"/>
  <c r="CF32" i="59"/>
  <c r="CJ17" i="59"/>
  <c r="CK17" i="59"/>
  <c r="CO18" i="59"/>
  <c r="CP18" i="59"/>
  <c r="CT21" i="59"/>
  <c r="CU21" i="59"/>
  <c r="CY23" i="59"/>
  <c r="CZ23" i="59"/>
  <c r="DD202" i="59"/>
  <c r="DE202" i="59"/>
  <c r="DI202" i="59"/>
  <c r="DJ202" i="59"/>
  <c r="DN13" i="59"/>
  <c r="F33" i="62" s="1"/>
  <c r="DO13" i="59"/>
  <c r="G33" i="62" s="1"/>
  <c r="DS15" i="59"/>
  <c r="DT15" i="59"/>
  <c r="DX19" i="59"/>
  <c r="DY19" i="59"/>
  <c r="EC13" i="59"/>
  <c r="ED13" i="59"/>
  <c r="H14" i="59"/>
  <c r="I14" i="59"/>
  <c r="M14" i="59"/>
  <c r="N18" i="58" s="1"/>
  <c r="N14" i="59"/>
  <c r="R17" i="59"/>
  <c r="S17" i="59"/>
  <c r="W17" i="59"/>
  <c r="X17" i="59"/>
  <c r="AB14" i="59"/>
  <c r="F58" i="58" s="1"/>
  <c r="AC14" i="59"/>
  <c r="AG13" i="59"/>
  <c r="AH13" i="59"/>
  <c r="AL12" i="59"/>
  <c r="AM12" i="59"/>
  <c r="AQ19" i="59"/>
  <c r="AR19" i="59"/>
  <c r="AV19" i="59"/>
  <c r="AW19" i="59"/>
  <c r="BA12" i="59"/>
  <c r="BB12" i="59"/>
  <c r="BF18" i="59"/>
  <c r="BG18" i="59"/>
  <c r="BK18" i="59"/>
  <c r="BL18" i="59"/>
  <c r="BP17" i="59"/>
  <c r="BU33" i="59"/>
  <c r="BV33" i="59"/>
  <c r="BZ43" i="59"/>
  <c r="CA43" i="59"/>
  <c r="CE43" i="59"/>
  <c r="CF43" i="59"/>
  <c r="CJ19" i="59"/>
  <c r="CK19" i="59"/>
  <c r="CO19" i="59"/>
  <c r="CP19" i="59"/>
  <c r="CT12" i="59"/>
  <c r="F15" i="62" s="1"/>
  <c r="CU12" i="59"/>
  <c r="G15" i="62" s="1"/>
  <c r="CY14" i="59"/>
  <c r="N17" i="62" s="1"/>
  <c r="CZ14" i="59"/>
  <c r="O17" i="62" s="1"/>
  <c r="DD17" i="59"/>
  <c r="DE17" i="59"/>
  <c r="DI143" i="59"/>
  <c r="DJ143" i="59"/>
  <c r="DN16" i="59"/>
  <c r="DO16" i="59"/>
  <c r="DS64" i="59"/>
  <c r="DT64" i="59"/>
  <c r="DX13" i="59"/>
  <c r="DY13" i="59"/>
  <c r="EC18" i="59"/>
  <c r="ED18" i="59"/>
  <c r="H16" i="59"/>
  <c r="M16" i="59"/>
  <c r="N20" i="58" s="1"/>
  <c r="R15" i="59"/>
  <c r="S15" i="59"/>
  <c r="W18" i="59"/>
  <c r="X18" i="59"/>
  <c r="AB15" i="59"/>
  <c r="F57" i="58" s="1"/>
  <c r="AC15" i="59"/>
  <c r="AG15" i="59"/>
  <c r="AH15" i="59"/>
  <c r="AL23" i="59"/>
  <c r="AM23" i="59"/>
  <c r="AQ12" i="59"/>
  <c r="AR12" i="59"/>
  <c r="AV12" i="59"/>
  <c r="AW12" i="59"/>
  <c r="BA190" i="59"/>
  <c r="BB190" i="59"/>
  <c r="BF14" i="59"/>
  <c r="BG14" i="59"/>
  <c r="BK14" i="59"/>
  <c r="BL14" i="59"/>
  <c r="BP33" i="59"/>
  <c r="BQ33" i="59"/>
  <c r="BU21" i="59"/>
  <c r="BV21" i="59"/>
  <c r="BZ44" i="59"/>
  <c r="CA44" i="59"/>
  <c r="CE44" i="59"/>
  <c r="CF44" i="59"/>
  <c r="CJ21" i="59"/>
  <c r="CK21" i="59"/>
  <c r="CO17" i="59"/>
  <c r="CP17" i="59"/>
  <c r="CT15" i="59"/>
  <c r="CU15" i="59"/>
  <c r="CY13" i="59"/>
  <c r="N16" i="62" s="1"/>
  <c r="CZ13" i="59"/>
  <c r="O16" i="62" s="1"/>
  <c r="DD67" i="59"/>
  <c r="DE67" i="59"/>
  <c r="DI44" i="59"/>
  <c r="DJ44" i="59"/>
  <c r="DN15" i="59"/>
  <c r="DO15" i="59"/>
  <c r="DS14" i="59"/>
  <c r="DT14" i="59"/>
  <c r="O36" i="62" s="1"/>
  <c r="DX33" i="59"/>
  <c r="DY33" i="59"/>
  <c r="EC33" i="59"/>
  <c r="ED33" i="59"/>
  <c r="H20" i="59"/>
  <c r="I20" i="59"/>
  <c r="M19" i="59"/>
  <c r="N23" i="58" s="1"/>
  <c r="N19" i="59"/>
  <c r="R18" i="59"/>
  <c r="S18" i="59"/>
  <c r="W15" i="59"/>
  <c r="X15" i="59"/>
  <c r="AB20" i="59"/>
  <c r="AC20" i="59"/>
  <c r="AG18" i="59"/>
  <c r="AH18" i="59"/>
  <c r="AL14" i="59"/>
  <c r="AM14" i="59"/>
  <c r="AQ14" i="59"/>
  <c r="AR14" i="59"/>
  <c r="AV64" i="59"/>
  <c r="AW64" i="59"/>
  <c r="BA15" i="59"/>
  <c r="BB15" i="59"/>
  <c r="BF38" i="59"/>
  <c r="BG38" i="59"/>
  <c r="BK40" i="59"/>
  <c r="BL40" i="59"/>
  <c r="BP21" i="59"/>
  <c r="BU18" i="59"/>
  <c r="BV18" i="59"/>
  <c r="BZ46" i="59"/>
  <c r="CA46" i="59"/>
  <c r="CE35" i="59"/>
  <c r="CF35" i="59"/>
  <c r="CJ18" i="59"/>
  <c r="CK18" i="59"/>
  <c r="CO21" i="59"/>
  <c r="N155" i="58" s="1"/>
  <c r="CP21" i="59"/>
  <c r="CT13" i="59"/>
  <c r="F16" i="62" s="1"/>
  <c r="CU13" i="59"/>
  <c r="G16" i="62" s="1"/>
  <c r="CY19" i="59"/>
  <c r="N22" i="62" s="1"/>
  <c r="CZ19" i="59"/>
  <c r="O22" i="62" s="1"/>
  <c r="DD79" i="59"/>
  <c r="DE79" i="59"/>
  <c r="DI35" i="59"/>
  <c r="DJ35" i="59"/>
  <c r="DN65" i="59"/>
  <c r="DO65" i="59"/>
  <c r="DS16" i="59"/>
  <c r="N37" i="62" s="1"/>
  <c r="DT16" i="59"/>
  <c r="O37" i="62" s="1"/>
  <c r="DX39" i="59"/>
  <c r="DY39" i="59"/>
  <c r="EC14" i="59"/>
  <c r="ED14" i="59"/>
  <c r="I18" i="59"/>
  <c r="M23" i="59"/>
  <c r="N23" i="59"/>
  <c r="R20" i="59"/>
  <c r="S20" i="59"/>
  <c r="W20" i="59"/>
  <c r="X20" i="59"/>
  <c r="AB21" i="59"/>
  <c r="AC21" i="59"/>
  <c r="AG17" i="59"/>
  <c r="AH17" i="59"/>
  <c r="AL20" i="59"/>
  <c r="AM20" i="59"/>
  <c r="AQ34" i="59"/>
  <c r="AR34" i="59"/>
  <c r="AV189" i="59"/>
  <c r="AW189" i="59"/>
  <c r="BA107" i="59"/>
  <c r="BB107" i="59"/>
  <c r="BF17" i="59"/>
  <c r="BG17" i="59"/>
  <c r="BK126" i="59"/>
  <c r="BL126" i="59"/>
  <c r="BP19" i="59"/>
  <c r="BU20" i="59"/>
  <c r="BV20" i="59"/>
  <c r="BZ35" i="59"/>
  <c r="CA35" i="59"/>
  <c r="CE46" i="59"/>
  <c r="CF46" i="59"/>
  <c r="CJ23" i="59"/>
  <c r="CK23" i="59"/>
  <c r="CO23" i="59"/>
  <c r="CP23" i="59"/>
  <c r="CT23" i="59"/>
  <c r="CU23" i="59"/>
  <c r="CY24" i="59"/>
  <c r="CZ24" i="59"/>
  <c r="DD47" i="59"/>
  <c r="DE47" i="59"/>
  <c r="DI13" i="59"/>
  <c r="DJ13" i="59"/>
  <c r="DN100" i="59"/>
  <c r="DO100" i="59"/>
  <c r="DS68" i="59"/>
  <c r="DT68" i="59"/>
  <c r="DX34" i="59"/>
  <c r="DY34" i="59"/>
  <c r="EC21" i="59"/>
  <c r="ED21" i="59"/>
  <c r="H23" i="59"/>
  <c r="I23" i="59"/>
  <c r="M20" i="59"/>
  <c r="N20" i="59"/>
  <c r="R16" i="59"/>
  <c r="S16" i="59"/>
  <c r="W16" i="59"/>
  <c r="X16" i="59"/>
  <c r="AB24" i="59"/>
  <c r="AC24" i="59"/>
  <c r="AG24" i="59"/>
  <c r="AH24" i="59"/>
  <c r="AL11" i="59"/>
  <c r="AM11" i="59"/>
  <c r="AQ16" i="59"/>
  <c r="AR16" i="59"/>
  <c r="AV16" i="59"/>
  <c r="AW16" i="59"/>
  <c r="BA133" i="59"/>
  <c r="BB133" i="59"/>
  <c r="BF23" i="59"/>
  <c r="BG23" i="59"/>
  <c r="BK23" i="59"/>
  <c r="BL23" i="59"/>
  <c r="BP13" i="59"/>
  <c r="F131" i="58" s="1"/>
  <c r="BU13" i="59"/>
  <c r="BV13" i="59"/>
  <c r="BZ18" i="59"/>
  <c r="CA18" i="59"/>
  <c r="CE17" i="59"/>
  <c r="CF17" i="59"/>
  <c r="CJ24" i="59"/>
  <c r="CK24" i="59"/>
  <c r="CO24" i="59"/>
  <c r="CP24" i="59"/>
  <c r="CT26" i="59"/>
  <c r="CU26" i="59"/>
  <c r="CY12" i="59"/>
  <c r="N15" i="62" s="1"/>
  <c r="CZ12" i="59"/>
  <c r="O15" i="62" s="1"/>
  <c r="DD36" i="59"/>
  <c r="DE36" i="59"/>
  <c r="DI18" i="59"/>
  <c r="DJ18" i="59"/>
  <c r="DN68" i="59"/>
  <c r="DO68" i="59"/>
  <c r="DS100" i="59"/>
  <c r="DT100" i="59"/>
  <c r="DX15" i="59"/>
  <c r="DY15" i="59"/>
  <c r="EC35" i="59"/>
  <c r="ED35" i="59"/>
  <c r="H19" i="59"/>
  <c r="I19" i="59"/>
  <c r="M21" i="59"/>
  <c r="N21" i="59"/>
  <c r="R21" i="59"/>
  <c r="S21" i="59"/>
  <c r="W22" i="59"/>
  <c r="X22" i="59"/>
  <c r="AB42" i="59"/>
  <c r="AC42" i="59"/>
  <c r="AG23" i="59"/>
  <c r="AH23" i="59"/>
  <c r="AL15" i="59"/>
  <c r="AM15" i="59"/>
  <c r="AQ37" i="59"/>
  <c r="AR37" i="59"/>
  <c r="AV55" i="59"/>
  <c r="AW55" i="59"/>
  <c r="BA11" i="59"/>
  <c r="BB11" i="59"/>
  <c r="BF126" i="59"/>
  <c r="BG126" i="59"/>
  <c r="BK17" i="59"/>
  <c r="BL17" i="59"/>
  <c r="BP29" i="59"/>
  <c r="BQ29" i="59"/>
  <c r="BU30" i="59"/>
  <c r="BV30" i="59"/>
  <c r="BZ20" i="59"/>
  <c r="CA20" i="59"/>
  <c r="CE22" i="59"/>
  <c r="CF22" i="59"/>
  <c r="CJ25" i="59"/>
  <c r="CK25" i="59"/>
  <c r="CO25" i="59"/>
  <c r="CP25" i="59"/>
  <c r="CT16" i="59"/>
  <c r="CU16" i="59"/>
  <c r="CY18" i="59"/>
  <c r="N21" i="62" s="1"/>
  <c r="CZ18" i="59"/>
  <c r="O21" i="62" s="1"/>
  <c r="DD13" i="59"/>
  <c r="DE13" i="59"/>
  <c r="DI17" i="59"/>
  <c r="DJ17" i="59"/>
  <c r="DN41" i="59"/>
  <c r="DO41" i="59"/>
  <c r="DS41" i="59"/>
  <c r="DT41" i="59"/>
  <c r="DX22" i="59"/>
  <c r="DY22" i="59"/>
  <c r="EC15" i="59"/>
  <c r="ED15" i="59"/>
  <c r="H24" i="59"/>
  <c r="I24" i="59"/>
  <c r="M18" i="59"/>
  <c r="N18" i="59"/>
  <c r="R29" i="59"/>
  <c r="S29" i="59"/>
  <c r="W21" i="59"/>
  <c r="X21" i="59"/>
  <c r="AB17" i="59"/>
  <c r="AC17" i="59"/>
  <c r="AG40" i="59"/>
  <c r="AH40" i="59"/>
  <c r="AL38" i="59"/>
  <c r="AM38" i="59"/>
  <c r="AQ21" i="59"/>
  <c r="AR21" i="59"/>
  <c r="AV133" i="59"/>
  <c r="AW133" i="59"/>
  <c r="BA43" i="59"/>
  <c r="BB43" i="59"/>
  <c r="BF20" i="59"/>
  <c r="BG20" i="59"/>
  <c r="G118" i="58" s="1"/>
  <c r="BK25" i="59"/>
  <c r="BL25" i="59"/>
  <c r="BP22" i="59"/>
  <c r="G135" i="58"/>
  <c r="BU19" i="59"/>
  <c r="BV19" i="59"/>
  <c r="BZ47" i="59"/>
  <c r="CA47" i="59"/>
  <c r="CE47" i="59"/>
  <c r="CF47" i="59"/>
  <c r="CJ26" i="59"/>
  <c r="CK26" i="59"/>
  <c r="CO26" i="59"/>
  <c r="CP26" i="59"/>
  <c r="CT28" i="59"/>
  <c r="CU28" i="59"/>
  <c r="CY21" i="59"/>
  <c r="CZ21" i="59"/>
  <c r="DD18" i="59"/>
  <c r="DE18" i="59"/>
  <c r="DI21" i="59"/>
  <c r="DJ21" i="59"/>
  <c r="DN20" i="59"/>
  <c r="DO20" i="59"/>
  <c r="DS23" i="59"/>
  <c r="DT23" i="59"/>
  <c r="DX16" i="59"/>
  <c r="DY16" i="59"/>
  <c r="EC29" i="59"/>
  <c r="ED29" i="59"/>
  <c r="H30" i="59"/>
  <c r="I30" i="59"/>
  <c r="M17" i="59"/>
  <c r="N17" i="59"/>
  <c r="R19" i="59"/>
  <c r="S19" i="59"/>
  <c r="W28" i="59"/>
  <c r="X28" i="59"/>
  <c r="AB23" i="59"/>
  <c r="AC23" i="59"/>
  <c r="AG22" i="59"/>
  <c r="AH22" i="59"/>
  <c r="AL40" i="59"/>
  <c r="AM40" i="59"/>
  <c r="AQ27" i="59"/>
  <c r="AR27" i="59"/>
  <c r="AV43" i="59"/>
  <c r="AW43" i="59"/>
  <c r="BA191" i="59"/>
  <c r="BB191" i="59"/>
  <c r="BF27" i="59"/>
  <c r="BG27" i="59"/>
  <c r="BK21" i="59"/>
  <c r="BL21" i="59"/>
  <c r="BP27" i="59"/>
  <c r="BU25" i="59"/>
  <c r="BV25" i="59"/>
  <c r="BZ48" i="59"/>
  <c r="CA48" i="59"/>
  <c r="CE48" i="59"/>
  <c r="CF48" i="59"/>
  <c r="CJ14" i="59"/>
  <c r="CK14" i="59"/>
  <c r="CO14" i="59"/>
  <c r="CP14" i="59"/>
  <c r="CT19" i="59"/>
  <c r="F20" i="62" s="1"/>
  <c r="CU19" i="59"/>
  <c r="G20" i="62" s="1"/>
  <c r="CY32" i="59"/>
  <c r="CZ32" i="59"/>
  <c r="DD123" i="59"/>
  <c r="DE123" i="59"/>
  <c r="DI77" i="59"/>
  <c r="DJ77" i="59"/>
  <c r="DN44" i="59"/>
  <c r="DO44" i="59"/>
  <c r="DS44" i="59"/>
  <c r="DT44" i="59"/>
  <c r="DX29" i="59"/>
  <c r="DY29" i="59"/>
  <c r="EC17" i="59"/>
  <c r="ED17" i="59"/>
  <c r="H21" i="59"/>
  <c r="I21" i="59"/>
  <c r="M25" i="59"/>
  <c r="N25" i="59"/>
  <c r="R25" i="59"/>
  <c r="S25" i="59"/>
  <c r="W19" i="59"/>
  <c r="X19" i="59"/>
  <c r="AB18" i="59"/>
  <c r="AC18" i="59"/>
  <c r="AG25" i="59"/>
  <c r="AH25" i="59"/>
  <c r="AL32" i="59"/>
  <c r="AM32" i="59"/>
  <c r="AQ15" i="59"/>
  <c r="AR15" i="59"/>
  <c r="AV36" i="59"/>
  <c r="AW36" i="59"/>
  <c r="BA45" i="59"/>
  <c r="BB45" i="59"/>
  <c r="BF50" i="59"/>
  <c r="BG50" i="59"/>
  <c r="BK88" i="59"/>
  <c r="BL88" i="59"/>
  <c r="BP32" i="59"/>
  <c r="BQ32" i="59"/>
  <c r="BU32" i="59"/>
  <c r="BV32" i="59"/>
  <c r="BZ23" i="59"/>
  <c r="CA23" i="59"/>
  <c r="CE20" i="59"/>
  <c r="CF20" i="59"/>
  <c r="CJ27" i="59"/>
  <c r="CK27" i="59"/>
  <c r="CO27" i="59"/>
  <c r="CP27" i="59"/>
  <c r="CT20" i="59"/>
  <c r="CU20" i="59"/>
  <c r="CY26" i="59"/>
  <c r="CZ26" i="59"/>
  <c r="DD20" i="59"/>
  <c r="DE20" i="59"/>
  <c r="DI15" i="59"/>
  <c r="DJ15" i="59"/>
  <c r="DN45" i="59"/>
  <c r="DO45" i="59"/>
  <c r="DS45" i="59"/>
  <c r="DT45" i="59"/>
  <c r="DX48" i="59"/>
  <c r="DY48" i="59"/>
  <c r="EC48" i="59"/>
  <c r="ED48" i="59"/>
  <c r="H17" i="59"/>
  <c r="I17" i="59"/>
  <c r="M27" i="59"/>
  <c r="N27" i="59"/>
  <c r="R27" i="59"/>
  <c r="S27" i="59"/>
  <c r="W24" i="59"/>
  <c r="X24" i="59"/>
  <c r="AB22" i="59"/>
  <c r="AC22" i="59"/>
  <c r="AG26" i="59"/>
  <c r="AH26" i="59"/>
  <c r="AL73" i="59"/>
  <c r="AM73" i="59"/>
  <c r="AQ41" i="59"/>
  <c r="AR41" i="59"/>
  <c r="AV24" i="59"/>
  <c r="AW24" i="59"/>
  <c r="BA58" i="59"/>
  <c r="BB58" i="59"/>
  <c r="BF37" i="59"/>
  <c r="BG37" i="59"/>
  <c r="BK46" i="59"/>
  <c r="BL46" i="59"/>
  <c r="BP16" i="59"/>
  <c r="BU16" i="59"/>
  <c r="N137" i="58" s="1"/>
  <c r="BV16" i="59"/>
  <c r="BZ49" i="59"/>
  <c r="CA49" i="59"/>
  <c r="CE49" i="59"/>
  <c r="CF49" i="59"/>
  <c r="CJ28" i="59"/>
  <c r="CK28" i="59"/>
  <c r="CO28" i="59"/>
  <c r="CP28" i="59"/>
  <c r="CT14" i="59"/>
  <c r="F18" i="62" s="1"/>
  <c r="CU14" i="59"/>
  <c r="CY20" i="59"/>
  <c r="N23" i="62" s="1"/>
  <c r="CZ20" i="59"/>
  <c r="O23" i="62" s="1"/>
  <c r="DD38" i="59"/>
  <c r="DE38" i="59"/>
  <c r="DI36" i="59"/>
  <c r="DJ36" i="59"/>
  <c r="DN31" i="59"/>
  <c r="DO31" i="59"/>
  <c r="DS30" i="59"/>
  <c r="DT30" i="59"/>
  <c r="DX49" i="59"/>
  <c r="DY49" i="59"/>
  <c r="EC49" i="59"/>
  <c r="ED49" i="59"/>
  <c r="H22" i="59"/>
  <c r="I22" i="59"/>
  <c r="M24" i="59"/>
  <c r="N24" i="59"/>
  <c r="R26" i="59"/>
  <c r="S26" i="59"/>
  <c r="W27" i="59"/>
  <c r="X27" i="59"/>
  <c r="AB25" i="59"/>
  <c r="AC25" i="59"/>
  <c r="AG33" i="59"/>
  <c r="AH33" i="59"/>
  <c r="AL134" i="59"/>
  <c r="AM134" i="59"/>
  <c r="AQ47" i="59"/>
  <c r="AR47" i="59"/>
  <c r="AV60" i="59"/>
  <c r="AW60" i="59"/>
  <c r="BA236" i="59"/>
  <c r="BB236" i="59"/>
  <c r="BF21" i="59"/>
  <c r="BG21" i="59"/>
  <c r="BK20" i="59"/>
  <c r="BL20" i="59"/>
  <c r="BP30" i="59"/>
  <c r="BQ30" i="59"/>
  <c r="BU29" i="59"/>
  <c r="BV29" i="59"/>
  <c r="BZ50" i="59"/>
  <c r="CA50" i="59"/>
  <c r="CE50" i="59"/>
  <c r="CF50" i="59"/>
  <c r="CJ29" i="59"/>
  <c r="CK29" i="59"/>
  <c r="CO29" i="59"/>
  <c r="CP29" i="59"/>
  <c r="CT29" i="59"/>
  <c r="CU29" i="59"/>
  <c r="CY149" i="59"/>
  <c r="CZ149" i="59"/>
  <c r="DD91" i="59"/>
  <c r="DE91" i="59"/>
  <c r="DI129" i="59"/>
  <c r="DJ129" i="59"/>
  <c r="DN27" i="59"/>
  <c r="DO27" i="59"/>
  <c r="DS85" i="59"/>
  <c r="DT85" i="59"/>
  <c r="DX17" i="59"/>
  <c r="DY17" i="59"/>
  <c r="EC39" i="59"/>
  <c r="ED39" i="59"/>
  <c r="H25" i="59"/>
  <c r="I25" i="59"/>
  <c r="M22" i="59"/>
  <c r="N22" i="59"/>
  <c r="R23" i="59"/>
  <c r="S23" i="59"/>
  <c r="W31" i="59"/>
  <c r="X31" i="59"/>
  <c r="AB30" i="59"/>
  <c r="AC30" i="59"/>
  <c r="AG19" i="59"/>
  <c r="AH19" i="59"/>
  <c r="AL50" i="59"/>
  <c r="AM50" i="59"/>
  <c r="AQ134" i="59"/>
  <c r="AR134" i="59"/>
  <c r="AV49" i="59"/>
  <c r="AW49" i="59"/>
  <c r="BA37" i="59"/>
  <c r="BB37" i="59"/>
  <c r="BF88" i="59"/>
  <c r="BG88" i="59"/>
  <c r="BK35" i="59"/>
  <c r="BL35" i="59"/>
  <c r="BP39" i="59"/>
  <c r="BQ39" i="59"/>
  <c r="BU39" i="59"/>
  <c r="BV39" i="59"/>
  <c r="BZ51" i="59"/>
  <c r="CA51" i="59"/>
  <c r="CE51" i="59"/>
  <c r="CF51" i="59"/>
  <c r="CJ30" i="59"/>
  <c r="CK30" i="59"/>
  <c r="CO30" i="59"/>
  <c r="CP30" i="59"/>
  <c r="CT32" i="59"/>
  <c r="CU32" i="59"/>
  <c r="CY28" i="59"/>
  <c r="CZ28" i="59"/>
  <c r="DD29" i="59"/>
  <c r="DE29" i="59"/>
  <c r="DI42" i="59"/>
  <c r="DJ42" i="59"/>
  <c r="DN87" i="59"/>
  <c r="DO87" i="59"/>
  <c r="DS24" i="59"/>
  <c r="DT24" i="59"/>
  <c r="DX20" i="59"/>
  <c r="DY20" i="59"/>
  <c r="EC22" i="59"/>
  <c r="ED22" i="59"/>
  <c r="H28" i="59"/>
  <c r="I28" i="59"/>
  <c r="M26" i="59"/>
  <c r="N26" i="59"/>
  <c r="R41" i="59"/>
  <c r="S41" i="59"/>
  <c r="W25" i="59"/>
  <c r="X25" i="59"/>
  <c r="AB19" i="59"/>
  <c r="AC19" i="59"/>
  <c r="AG100" i="59"/>
  <c r="AH100" i="59"/>
  <c r="AL31" i="59"/>
  <c r="AM31" i="59"/>
  <c r="AQ62" i="59"/>
  <c r="AR62" i="59"/>
  <c r="AV191" i="59"/>
  <c r="AW191" i="59"/>
  <c r="BA59" i="59"/>
  <c r="BB59" i="59"/>
  <c r="BF25" i="59"/>
  <c r="BG25" i="59"/>
  <c r="BK22" i="59"/>
  <c r="BL22" i="59"/>
  <c r="BP20" i="59"/>
  <c r="BU23" i="59"/>
  <c r="BV23" i="59"/>
  <c r="BZ52" i="59"/>
  <c r="CA52" i="59"/>
  <c r="CE52" i="59"/>
  <c r="CF52" i="59"/>
  <c r="CJ31" i="59"/>
  <c r="CK31" i="59"/>
  <c r="CO31" i="59"/>
  <c r="CP31" i="59"/>
  <c r="CT27" i="59"/>
  <c r="CU27" i="59"/>
  <c r="CY27" i="59"/>
  <c r="CZ27" i="59"/>
  <c r="DD26" i="59"/>
  <c r="DE26" i="59"/>
  <c r="DI93" i="59"/>
  <c r="DJ93" i="59"/>
  <c r="DN26" i="59"/>
  <c r="DO26" i="59"/>
  <c r="DS69" i="59"/>
  <c r="DT69" i="59"/>
  <c r="DX31" i="59"/>
  <c r="DY31" i="59"/>
  <c r="EC34" i="59"/>
  <c r="ED34" i="59"/>
  <c r="H42" i="59"/>
  <c r="I42" i="59"/>
  <c r="M32" i="59"/>
  <c r="N32" i="59"/>
  <c r="R24" i="59"/>
  <c r="S24" i="59"/>
  <c r="W41" i="59"/>
  <c r="N41" i="58" s="1"/>
  <c r="X41" i="59"/>
  <c r="AB95" i="59"/>
  <c r="AC95" i="59"/>
  <c r="AG28" i="59"/>
  <c r="AH28" i="59"/>
  <c r="AL46" i="59"/>
  <c r="AM46" i="59"/>
  <c r="AQ78" i="59"/>
  <c r="AR78" i="59"/>
  <c r="AV66" i="59"/>
  <c r="AW66" i="59"/>
  <c r="BA25" i="59"/>
  <c r="BB25" i="59"/>
  <c r="BF28" i="59"/>
  <c r="BG28" i="59"/>
  <c r="BK28" i="59"/>
  <c r="BL28" i="59"/>
  <c r="BP26" i="59"/>
  <c r="BU26" i="59"/>
  <c r="BV26" i="59"/>
  <c r="BZ53" i="59"/>
  <c r="CA53" i="59"/>
  <c r="CE53" i="59"/>
  <c r="CF53" i="59"/>
  <c r="CJ32" i="59"/>
  <c r="CK32" i="59"/>
  <c r="CO32" i="59"/>
  <c r="CP32" i="59"/>
  <c r="CT36" i="59"/>
  <c r="CU36" i="59"/>
  <c r="CY15" i="59"/>
  <c r="N19" i="62" s="1"/>
  <c r="CZ15" i="59"/>
  <c r="O19" i="62" s="1"/>
  <c r="DD45" i="59"/>
  <c r="DE45" i="59"/>
  <c r="DI82" i="59"/>
  <c r="DJ82" i="59"/>
  <c r="DN70" i="59"/>
  <c r="DO70" i="59"/>
  <c r="DS29" i="59"/>
  <c r="DT29" i="59"/>
  <c r="DX46" i="59"/>
  <c r="DY46" i="59"/>
  <c r="EC31" i="59"/>
  <c r="ED31" i="59"/>
  <c r="H27" i="59"/>
  <c r="I27" i="59"/>
  <c r="M41" i="59"/>
  <c r="N41" i="59"/>
  <c r="R32" i="59"/>
  <c r="S32" i="59"/>
  <c r="W43" i="59"/>
  <c r="X43" i="59"/>
  <c r="AB27" i="59"/>
  <c r="AC27" i="59"/>
  <c r="AG29" i="59"/>
  <c r="AH29" i="59"/>
  <c r="AL25" i="59"/>
  <c r="AM25" i="59"/>
  <c r="AQ36" i="59"/>
  <c r="AR36" i="59"/>
  <c r="AV221" i="59"/>
  <c r="AW221" i="59"/>
  <c r="BA147" i="59"/>
  <c r="BB147" i="59"/>
  <c r="BF26" i="59"/>
  <c r="BG26" i="59"/>
  <c r="BK24" i="59"/>
  <c r="BL24" i="59"/>
  <c r="BP23" i="59"/>
  <c r="BU22" i="59"/>
  <c r="BV22" i="59"/>
  <c r="BZ54" i="59"/>
  <c r="CA54" i="59"/>
  <c r="CE54" i="59"/>
  <c r="CF54" i="59"/>
  <c r="CJ33" i="59"/>
  <c r="CK33" i="59"/>
  <c r="CO33" i="59"/>
  <c r="CP33" i="59"/>
  <c r="CT44" i="59"/>
  <c r="CU44" i="59"/>
  <c r="CY37" i="59"/>
  <c r="CZ37" i="59"/>
  <c r="DD56" i="59"/>
  <c r="DE56" i="59"/>
  <c r="DI47" i="59"/>
  <c r="DJ47" i="59"/>
  <c r="DN69" i="59"/>
  <c r="DO69" i="59"/>
  <c r="DS21" i="59"/>
  <c r="DT21" i="59"/>
  <c r="DX14" i="59"/>
  <c r="DY14" i="59"/>
  <c r="EC46" i="59"/>
  <c r="ED46" i="59"/>
  <c r="H29" i="59"/>
  <c r="I29" i="59"/>
  <c r="M31" i="59"/>
  <c r="N31" i="59"/>
  <c r="R44" i="59"/>
  <c r="S44" i="59"/>
  <c r="W30" i="59"/>
  <c r="X30" i="59"/>
  <c r="AB52" i="59"/>
  <c r="AC52" i="59"/>
  <c r="AG21" i="59"/>
  <c r="AH21" i="59"/>
  <c r="AL22" i="59"/>
  <c r="AM22" i="59"/>
  <c r="AQ46" i="59"/>
  <c r="AR46" i="59"/>
  <c r="AV33" i="59"/>
  <c r="AW33" i="59"/>
  <c r="BA62" i="59"/>
  <c r="BB62" i="59"/>
  <c r="BF22" i="59"/>
  <c r="BG22" i="59"/>
  <c r="BK30" i="59"/>
  <c r="BL30" i="59"/>
  <c r="BP24" i="59"/>
  <c r="BU24" i="59"/>
  <c r="BV24" i="59"/>
  <c r="BZ55" i="59"/>
  <c r="CA55" i="59"/>
  <c r="CE55" i="59"/>
  <c r="CF55" i="59"/>
  <c r="CJ34" i="59"/>
  <c r="CK34" i="59"/>
  <c r="CO34" i="59"/>
  <c r="CP34" i="59"/>
  <c r="CT66" i="59"/>
  <c r="CU66" i="59"/>
  <c r="CY38" i="59"/>
  <c r="CZ38" i="59"/>
  <c r="DD41" i="59"/>
  <c r="DE41" i="59"/>
  <c r="DI19" i="59"/>
  <c r="DJ19" i="59"/>
  <c r="DN102" i="59"/>
  <c r="DO102" i="59"/>
  <c r="DS65" i="59"/>
  <c r="DT65" i="59"/>
  <c r="DX35" i="59"/>
  <c r="DY35" i="59"/>
  <c r="EC40" i="59"/>
  <c r="ED40" i="59"/>
  <c r="H31" i="59"/>
  <c r="I31" i="59"/>
  <c r="M28" i="59"/>
  <c r="N28" i="59"/>
  <c r="R30" i="59"/>
  <c r="S30" i="59"/>
  <c r="W23" i="59"/>
  <c r="X23" i="59"/>
  <c r="AB50" i="59"/>
  <c r="AC50" i="59"/>
  <c r="AG20" i="59"/>
  <c r="AH20" i="59"/>
  <c r="AL48" i="59"/>
  <c r="AM48" i="59"/>
  <c r="AQ124" i="59"/>
  <c r="AR124" i="59"/>
  <c r="AV145" i="59"/>
  <c r="AW145" i="59"/>
  <c r="BA33" i="59"/>
  <c r="BB33" i="59"/>
  <c r="BF24" i="59"/>
  <c r="BG24" i="59"/>
  <c r="BK34" i="59"/>
  <c r="BL34" i="59"/>
  <c r="BP36" i="59"/>
  <c r="BQ36" i="59"/>
  <c r="BU36" i="59"/>
  <c r="BV36" i="59"/>
  <c r="BZ56" i="59"/>
  <c r="CA56" i="59"/>
  <c r="CE56" i="59"/>
  <c r="CF56" i="59"/>
  <c r="CJ35" i="59"/>
  <c r="CK35" i="59"/>
  <c r="CO35" i="59"/>
  <c r="CP35" i="59"/>
  <c r="CT149" i="59"/>
  <c r="CU149" i="59"/>
  <c r="CY45" i="59"/>
  <c r="CZ45" i="59"/>
  <c r="DD65" i="59"/>
  <c r="DE65" i="59"/>
  <c r="DI29" i="59"/>
  <c r="DJ29" i="59"/>
  <c r="DN28" i="59"/>
  <c r="DO28" i="59"/>
  <c r="DS102" i="59"/>
  <c r="DT102" i="59"/>
  <c r="DX41" i="59"/>
  <c r="DY41" i="59"/>
  <c r="EC41" i="59"/>
  <c r="ED41" i="59"/>
  <c r="M46" i="59"/>
  <c r="N46" i="59"/>
  <c r="R31" i="59"/>
  <c r="S31" i="59"/>
  <c r="W32" i="59"/>
  <c r="X32" i="59"/>
  <c r="AB32" i="59"/>
  <c r="AC32" i="59"/>
  <c r="AG58" i="59"/>
  <c r="AH58" i="59"/>
  <c r="AL33" i="59"/>
  <c r="AM33" i="59"/>
  <c r="AQ17" i="59"/>
  <c r="AR17" i="59"/>
  <c r="AV89" i="59"/>
  <c r="AW89" i="59"/>
  <c r="BA217" i="59"/>
  <c r="BB217" i="59"/>
  <c r="BF30" i="59"/>
  <c r="BG30" i="59"/>
  <c r="BK29" i="59"/>
  <c r="BL29" i="59"/>
  <c r="BP47" i="59"/>
  <c r="BQ47" i="59"/>
  <c r="BU47" i="59"/>
  <c r="BV47" i="59"/>
  <c r="BZ57" i="59"/>
  <c r="CA57" i="59"/>
  <c r="CE57" i="59"/>
  <c r="CF57" i="59"/>
  <c r="CJ36" i="59"/>
  <c r="CK36" i="59"/>
  <c r="CO36" i="59"/>
  <c r="CP36" i="59"/>
  <c r="CT40" i="59"/>
  <c r="CU40" i="59"/>
  <c r="CY42" i="59"/>
  <c r="CZ42" i="59"/>
  <c r="DD63" i="59"/>
  <c r="DE63" i="59"/>
  <c r="DI192" i="59"/>
  <c r="DJ192" i="59"/>
  <c r="DN21" i="59"/>
  <c r="DO21" i="59"/>
  <c r="DS52" i="59"/>
  <c r="DT52" i="59"/>
  <c r="DX42" i="59"/>
  <c r="DY42" i="59"/>
  <c r="EC42" i="59"/>
  <c r="ED42" i="59"/>
  <c r="H47" i="59"/>
  <c r="I47" i="59"/>
  <c r="M30" i="59"/>
  <c r="N30" i="59"/>
  <c r="R22" i="59"/>
  <c r="S22" i="59"/>
  <c r="W44" i="59"/>
  <c r="X44" i="59"/>
  <c r="AB46" i="59"/>
  <c r="AC46" i="59"/>
  <c r="AG38" i="59"/>
  <c r="AH38" i="59"/>
  <c r="AL51" i="59"/>
  <c r="AM51" i="59"/>
  <c r="AQ30" i="59"/>
  <c r="AR30" i="59"/>
  <c r="AV161" i="59"/>
  <c r="AW161" i="59"/>
  <c r="BA185" i="59"/>
  <c r="BB185" i="59"/>
  <c r="BF123" i="59"/>
  <c r="BG123" i="59"/>
  <c r="BK123" i="59"/>
  <c r="BL123" i="59"/>
  <c r="BP48" i="59"/>
  <c r="BQ48" i="59"/>
  <c r="BU15" i="59"/>
  <c r="BV15" i="59"/>
  <c r="BZ58" i="59"/>
  <c r="CA58" i="59"/>
  <c r="CE58" i="59"/>
  <c r="CF58" i="59"/>
  <c r="CJ37" i="59"/>
  <c r="CK37" i="59"/>
  <c r="CO37" i="59"/>
  <c r="CP37" i="59"/>
  <c r="CT31" i="59"/>
  <c r="CU31" i="59"/>
  <c r="CY43" i="59"/>
  <c r="CZ43" i="59"/>
  <c r="DD58" i="59"/>
  <c r="DE58" i="59"/>
  <c r="DI194" i="59"/>
  <c r="DJ194" i="59"/>
  <c r="DN66" i="59"/>
  <c r="DO66" i="59"/>
  <c r="DS83" i="59"/>
  <c r="DT83" i="59"/>
  <c r="DX43" i="59"/>
  <c r="DY43" i="59"/>
  <c r="EC16" i="59"/>
  <c r="ED16" i="59"/>
  <c r="H33" i="59"/>
  <c r="I33" i="59"/>
  <c r="M33" i="59"/>
  <c r="N33" i="59"/>
  <c r="R33" i="59"/>
  <c r="S33" i="59"/>
  <c r="W47" i="59"/>
  <c r="X47" i="59"/>
  <c r="AB29" i="59"/>
  <c r="AC29" i="59"/>
  <c r="AG30" i="59"/>
  <c r="AH30" i="59"/>
  <c r="AL80" i="59"/>
  <c r="AM80" i="59"/>
  <c r="AQ29" i="59"/>
  <c r="AR29" i="59"/>
  <c r="AV201" i="59"/>
  <c r="AW201" i="59"/>
  <c r="BA17" i="59"/>
  <c r="BB17" i="59"/>
  <c r="BF41" i="59"/>
  <c r="BG41" i="59"/>
  <c r="BK42" i="59"/>
  <c r="BL42" i="59"/>
  <c r="BP38" i="59"/>
  <c r="BQ38" i="59"/>
  <c r="BU41" i="59"/>
  <c r="BV41" i="59"/>
  <c r="BZ59" i="59"/>
  <c r="CA59" i="59"/>
  <c r="CE59" i="59"/>
  <c r="CF59" i="59"/>
  <c r="CJ38" i="59"/>
  <c r="CK38" i="59"/>
  <c r="CO38" i="59"/>
  <c r="CP38" i="59"/>
  <c r="CT39" i="59"/>
  <c r="CU39" i="59"/>
  <c r="CY31" i="59"/>
  <c r="CZ31" i="59"/>
  <c r="DD77" i="59"/>
  <c r="DE77" i="59"/>
  <c r="DI224" i="59"/>
  <c r="DJ224" i="59"/>
  <c r="DN105" i="59"/>
  <c r="DO105" i="59"/>
  <c r="DS18" i="59"/>
  <c r="N39" i="62" s="1"/>
  <c r="DT18" i="59"/>
  <c r="O39" i="62" s="1"/>
  <c r="DX36" i="59"/>
  <c r="DY36" i="59"/>
  <c r="EC32" i="59"/>
  <c r="ED32" i="59"/>
  <c r="H37" i="59"/>
  <c r="I37" i="59"/>
  <c r="M49" i="59"/>
  <c r="N49" i="59"/>
  <c r="R28" i="59"/>
  <c r="S28" i="59"/>
  <c r="W29" i="59"/>
  <c r="X29" i="59"/>
  <c r="AB26" i="59"/>
  <c r="AC26" i="59"/>
  <c r="AG43" i="59"/>
  <c r="AH43" i="59"/>
  <c r="AL125" i="59"/>
  <c r="AM125" i="59"/>
  <c r="AQ13" i="59"/>
  <c r="AR13" i="59"/>
  <c r="AV127" i="59"/>
  <c r="AW127" i="59"/>
  <c r="BA99" i="59"/>
  <c r="BB99" i="59"/>
  <c r="BF32" i="59"/>
  <c r="BG32" i="59"/>
  <c r="BK19" i="59"/>
  <c r="BL19" i="59"/>
  <c r="BP15" i="59"/>
  <c r="BU34" i="59"/>
  <c r="BV34" i="59"/>
  <c r="BZ60" i="59"/>
  <c r="CA60" i="59"/>
  <c r="CE60" i="59"/>
  <c r="CF60" i="59"/>
  <c r="CJ39" i="59"/>
  <c r="CK39" i="59"/>
  <c r="CO39" i="59"/>
  <c r="CP39" i="59"/>
  <c r="CT43" i="59"/>
  <c r="CU43" i="59"/>
  <c r="CY35" i="59"/>
  <c r="CZ35" i="59"/>
  <c r="DD116" i="59"/>
  <c r="DE116" i="59"/>
  <c r="DI67" i="59"/>
  <c r="DJ67" i="59"/>
  <c r="DN82" i="59"/>
  <c r="DO82" i="59"/>
  <c r="DS105" i="59"/>
  <c r="DT105" i="59"/>
  <c r="DX50" i="59"/>
  <c r="DY50" i="59"/>
  <c r="EC36" i="59"/>
  <c r="ED36" i="59"/>
  <c r="H36" i="59"/>
  <c r="I36" i="59"/>
  <c r="M40" i="59"/>
  <c r="N40" i="59"/>
  <c r="R34" i="59"/>
  <c r="S34" i="59"/>
  <c r="W26" i="59"/>
  <c r="X26" i="59"/>
  <c r="AB47" i="59"/>
  <c r="AC47" i="59"/>
  <c r="AG41" i="59"/>
  <c r="AH41" i="59"/>
  <c r="AL116" i="59"/>
  <c r="AM116" i="59"/>
  <c r="AQ51" i="59"/>
  <c r="AR51" i="59"/>
  <c r="AV200" i="59"/>
  <c r="AW200" i="59"/>
  <c r="BA201" i="59"/>
  <c r="BB201" i="59"/>
  <c r="BF40" i="59"/>
  <c r="BG40" i="59"/>
  <c r="BK26" i="59"/>
  <c r="BL26" i="59"/>
  <c r="BP45" i="59"/>
  <c r="BQ45" i="59"/>
  <c r="BU48" i="59"/>
  <c r="BV48" i="59"/>
  <c r="BZ61" i="59"/>
  <c r="CA61" i="59"/>
  <c r="CE61" i="59"/>
  <c r="CF61" i="59"/>
  <c r="CJ40" i="59"/>
  <c r="CK40" i="59"/>
  <c r="CO40" i="59"/>
  <c r="CP40" i="59"/>
  <c r="CT34" i="59"/>
  <c r="CU34" i="59"/>
  <c r="CY65" i="59"/>
  <c r="CZ65" i="59"/>
  <c r="DD192" i="59"/>
  <c r="DE192" i="59"/>
  <c r="DI48" i="59"/>
  <c r="DJ48" i="59"/>
  <c r="DN84" i="59"/>
  <c r="DO84" i="59"/>
  <c r="DS28" i="59"/>
  <c r="DT28" i="59"/>
  <c r="DX25" i="59"/>
  <c r="DY25" i="59"/>
  <c r="EC50" i="59"/>
  <c r="ED50" i="59"/>
  <c r="H45" i="59"/>
  <c r="I45" i="59"/>
  <c r="M99" i="59"/>
  <c r="N99" i="59"/>
  <c r="R217" i="59"/>
  <c r="S217" i="59"/>
  <c r="W33" i="59"/>
  <c r="X33" i="59"/>
  <c r="AB28" i="59"/>
  <c r="AC28" i="59"/>
  <c r="AG37" i="59"/>
  <c r="AH37" i="59"/>
  <c r="AL24" i="59"/>
  <c r="AM24" i="59"/>
  <c r="AQ93" i="59"/>
  <c r="AR93" i="59"/>
  <c r="AV18" i="59"/>
  <c r="AW18" i="59"/>
  <c r="BA154" i="59"/>
  <c r="BB154" i="59"/>
  <c r="BF112" i="59"/>
  <c r="BG112" i="59"/>
  <c r="BK31" i="59"/>
  <c r="BL31" i="59"/>
  <c r="BP41" i="59"/>
  <c r="BQ41" i="59"/>
  <c r="BU38" i="59"/>
  <c r="BV38" i="59"/>
  <c r="BZ62" i="59"/>
  <c r="CA62" i="59"/>
  <c r="CE62" i="59"/>
  <c r="CF62" i="59"/>
  <c r="CJ41" i="59"/>
  <c r="CK41" i="59"/>
  <c r="CO41" i="59"/>
  <c r="CP41" i="59"/>
  <c r="CT47" i="59"/>
  <c r="CU47" i="59"/>
  <c r="CY88" i="59"/>
  <c r="CZ88" i="59"/>
  <c r="DD193" i="59"/>
  <c r="DE193" i="59"/>
  <c r="DI53" i="59"/>
  <c r="DJ53" i="59"/>
  <c r="DN17" i="59"/>
  <c r="DO17" i="59"/>
  <c r="DS67" i="59"/>
  <c r="DT67" i="59"/>
  <c r="DX32" i="59"/>
  <c r="DY32" i="59"/>
  <c r="EC24" i="59"/>
  <c r="ED24" i="59"/>
  <c r="H35" i="59"/>
  <c r="I35" i="59"/>
  <c r="M35" i="59"/>
  <c r="N35" i="59"/>
  <c r="R51" i="59"/>
  <c r="S51" i="59"/>
  <c r="W34" i="59"/>
  <c r="X34" i="59"/>
  <c r="AB40" i="59"/>
  <c r="AC40" i="59"/>
  <c r="AG27" i="59"/>
  <c r="AH27" i="59"/>
  <c r="AL94" i="59"/>
  <c r="AM94" i="59"/>
  <c r="AQ116" i="59"/>
  <c r="AR116" i="59"/>
  <c r="AV48" i="59"/>
  <c r="AW48" i="59"/>
  <c r="BA240" i="59"/>
  <c r="BB240" i="59"/>
  <c r="BF94" i="59"/>
  <c r="BG94" i="59"/>
  <c r="BK94" i="59"/>
  <c r="BL94" i="59"/>
  <c r="BP34" i="59"/>
  <c r="BQ34" i="59"/>
  <c r="BU45" i="59"/>
  <c r="BV45" i="59"/>
  <c r="BZ63" i="59"/>
  <c r="CA63" i="59"/>
  <c r="CE63" i="59"/>
  <c r="CF63" i="59"/>
  <c r="CJ42" i="59"/>
  <c r="CK42" i="59"/>
  <c r="CO42" i="59"/>
  <c r="CP42" i="59"/>
  <c r="CT42" i="59"/>
  <c r="CU42" i="59"/>
  <c r="CY146" i="59"/>
  <c r="CZ146" i="59"/>
  <c r="DD226" i="59"/>
  <c r="DE226" i="59"/>
  <c r="DI22" i="59"/>
  <c r="DJ22" i="59"/>
  <c r="DN85" i="59"/>
  <c r="DO85" i="59"/>
  <c r="DS70" i="59"/>
  <c r="DT70" i="59"/>
  <c r="DX37" i="59"/>
  <c r="DY37" i="59"/>
  <c r="EC51" i="59"/>
  <c r="ED51" i="59"/>
  <c r="H26" i="59"/>
  <c r="I26" i="59"/>
  <c r="M47" i="59"/>
  <c r="N47" i="59"/>
  <c r="R42" i="59"/>
  <c r="S42" i="59"/>
  <c r="W42" i="59"/>
  <c r="X42" i="59"/>
  <c r="AB33" i="59"/>
  <c r="AC33" i="59"/>
  <c r="AG59" i="59"/>
  <c r="AH59" i="59"/>
  <c r="AL75" i="59"/>
  <c r="AM75" i="59"/>
  <c r="AQ76" i="59"/>
  <c r="AR76" i="59"/>
  <c r="AV53" i="59"/>
  <c r="AW53" i="59"/>
  <c r="BA68" i="59"/>
  <c r="BB68" i="59"/>
  <c r="BF19" i="59"/>
  <c r="BG19" i="59"/>
  <c r="BK33" i="59"/>
  <c r="BL33" i="59"/>
  <c r="BP37" i="59"/>
  <c r="BQ37" i="59"/>
  <c r="BU37" i="59"/>
  <c r="BV37" i="59"/>
  <c r="BZ64" i="59"/>
  <c r="CA64" i="59"/>
  <c r="CE64" i="59"/>
  <c r="CF64" i="59"/>
  <c r="CJ43" i="59"/>
  <c r="CK43" i="59"/>
  <c r="CO43" i="59"/>
  <c r="CP43" i="59"/>
  <c r="CT24" i="59"/>
  <c r="CU24" i="59"/>
  <c r="CY44" i="59"/>
  <c r="CZ44" i="59"/>
  <c r="DD179" i="59"/>
  <c r="DE179" i="59"/>
  <c r="DI178" i="59"/>
  <c r="DJ178" i="59"/>
  <c r="DN67" i="59"/>
  <c r="DO67" i="59"/>
  <c r="DS66" i="59"/>
  <c r="DT66" i="59"/>
  <c r="DX26" i="59"/>
  <c r="DY26" i="59"/>
  <c r="EC37" i="59"/>
  <c r="ED37" i="59"/>
  <c r="H50" i="59"/>
  <c r="I50" i="59"/>
  <c r="M38" i="59"/>
  <c r="N38" i="59"/>
  <c r="R35" i="59"/>
  <c r="S35" i="59"/>
  <c r="W217" i="59"/>
  <c r="X217" i="59"/>
  <c r="AB38" i="59"/>
  <c r="AC38" i="59"/>
  <c r="AG64" i="59"/>
  <c r="AH64" i="59"/>
  <c r="AL84" i="59"/>
  <c r="AM84" i="59"/>
  <c r="AQ84" i="59"/>
  <c r="AR84" i="59"/>
  <c r="AV216" i="59"/>
  <c r="AW216" i="59"/>
  <c r="BA127" i="59"/>
  <c r="BB127" i="59"/>
  <c r="BF36" i="59"/>
  <c r="BG36" i="59"/>
  <c r="BK112" i="59"/>
  <c r="BL112" i="59"/>
  <c r="BP35" i="59"/>
  <c r="BQ35" i="59"/>
  <c r="BU35" i="59"/>
  <c r="BV35" i="59"/>
  <c r="BZ65" i="59"/>
  <c r="CA65" i="59"/>
  <c r="CE65" i="59"/>
  <c r="CF65" i="59"/>
  <c r="CJ44" i="59"/>
  <c r="CK44" i="59"/>
  <c r="CO44" i="59"/>
  <c r="CP44" i="59"/>
  <c r="CT38" i="59"/>
  <c r="CU38" i="59"/>
  <c r="CY34" i="59"/>
  <c r="CZ34" i="59"/>
  <c r="DD12" i="59"/>
  <c r="DE12" i="59"/>
  <c r="DI39" i="59"/>
  <c r="DJ39" i="59"/>
  <c r="DN22" i="59"/>
  <c r="DO22" i="59"/>
  <c r="DS84" i="59"/>
  <c r="DT84" i="59"/>
  <c r="DX45" i="59"/>
  <c r="DY45" i="59"/>
  <c r="EC26" i="59"/>
  <c r="ED26" i="59"/>
  <c r="H40" i="59"/>
  <c r="I40" i="59"/>
  <c r="M36" i="59"/>
  <c r="N36" i="59"/>
  <c r="R40" i="59"/>
  <c r="S40" i="59"/>
  <c r="W36" i="59"/>
  <c r="X36" i="59"/>
  <c r="AB162" i="59"/>
  <c r="AC162" i="59"/>
  <c r="AG83" i="59"/>
  <c r="AH83" i="59"/>
  <c r="AL13" i="59"/>
  <c r="AM13" i="59"/>
  <c r="AQ96" i="59"/>
  <c r="AR96" i="59"/>
  <c r="AV29" i="59"/>
  <c r="AW29" i="59"/>
  <c r="BA32" i="59"/>
  <c r="BB32" i="59"/>
  <c r="BF52" i="59"/>
  <c r="BG52" i="59"/>
  <c r="BK50" i="59"/>
  <c r="BL50" i="59"/>
  <c r="BP49" i="59"/>
  <c r="BQ49" i="59"/>
  <c r="BU43" i="59"/>
  <c r="BV43" i="59"/>
  <c r="BZ66" i="59"/>
  <c r="CA66" i="59"/>
  <c r="CE66" i="59"/>
  <c r="CF66" i="59"/>
  <c r="CJ45" i="59"/>
  <c r="CK45" i="59"/>
  <c r="CO45" i="59"/>
  <c r="CP45" i="59"/>
  <c r="CT87" i="59"/>
  <c r="CU87" i="59"/>
  <c r="CY22" i="59"/>
  <c r="CZ22" i="59"/>
  <c r="DD35" i="59"/>
  <c r="DE35" i="59"/>
  <c r="DI52" i="59"/>
  <c r="DJ52" i="59"/>
  <c r="DN64" i="59"/>
  <c r="DO64" i="59"/>
  <c r="DS86" i="59"/>
  <c r="DT86" i="59"/>
  <c r="DX51" i="59"/>
  <c r="DY51" i="59"/>
  <c r="EC45" i="59"/>
  <c r="ED45" i="59"/>
  <c r="H234" i="59"/>
  <c r="I234" i="59"/>
  <c r="M42" i="59"/>
  <c r="N42" i="59"/>
  <c r="R96" i="59"/>
  <c r="S96" i="59"/>
  <c r="W38" i="59"/>
  <c r="X38" i="59"/>
  <c r="AB67" i="59"/>
  <c r="AC67" i="59"/>
  <c r="AG31" i="59"/>
  <c r="AH31" i="59"/>
  <c r="AL29" i="59"/>
  <c r="AM29" i="59"/>
  <c r="AQ20" i="59"/>
  <c r="AR20" i="59"/>
  <c r="AV178" i="59"/>
  <c r="AW178" i="59"/>
  <c r="BA126" i="59"/>
  <c r="BB126" i="59"/>
  <c r="BF55" i="59"/>
  <c r="BG55" i="59"/>
  <c r="BK53" i="59"/>
  <c r="BL53" i="59"/>
  <c r="BP43" i="59"/>
  <c r="BQ43" i="59"/>
  <c r="BU49" i="59"/>
  <c r="BV49" i="59"/>
  <c r="BZ67" i="59"/>
  <c r="CA67" i="59"/>
  <c r="CE67" i="59"/>
  <c r="CF67" i="59"/>
  <c r="CJ46" i="59"/>
  <c r="CK46" i="59"/>
  <c r="CO46" i="59"/>
  <c r="CP46" i="59"/>
  <c r="CT30" i="59"/>
  <c r="CU30" i="59"/>
  <c r="CY49" i="59"/>
  <c r="CZ49" i="59"/>
  <c r="DD25" i="59"/>
  <c r="DE25" i="59"/>
  <c r="DI55" i="59"/>
  <c r="DJ55" i="59"/>
  <c r="DN34" i="59"/>
  <c r="DO34" i="59"/>
  <c r="DS34" i="59"/>
  <c r="DT34" i="59"/>
  <c r="DX52" i="59"/>
  <c r="DY52" i="59"/>
  <c r="EC52" i="59"/>
  <c r="ED52" i="59"/>
  <c r="H34" i="59"/>
  <c r="I34" i="59"/>
  <c r="M230" i="59"/>
  <c r="N230" i="59"/>
  <c r="R46" i="59"/>
  <c r="S46" i="59"/>
  <c r="W97" i="59"/>
  <c r="X97" i="59"/>
  <c r="AB41" i="59"/>
  <c r="AC41" i="59"/>
  <c r="AG48" i="59"/>
  <c r="AH48" i="59"/>
  <c r="AL93" i="59"/>
  <c r="AM93" i="59"/>
  <c r="AQ40" i="59"/>
  <c r="AR40" i="59"/>
  <c r="AV92" i="59"/>
  <c r="AW92" i="59"/>
  <c r="BA88" i="59"/>
  <c r="BB88" i="59"/>
  <c r="BF85" i="59"/>
  <c r="BG85" i="59"/>
  <c r="BK44" i="59"/>
  <c r="BL44" i="59"/>
  <c r="BP50" i="59"/>
  <c r="BQ50" i="59"/>
  <c r="BU50" i="59"/>
  <c r="BV50" i="59"/>
  <c r="BZ68" i="59"/>
  <c r="CA68" i="59"/>
  <c r="CE68" i="59"/>
  <c r="CF68" i="59"/>
  <c r="CJ47" i="59"/>
  <c r="CK47" i="59"/>
  <c r="CO47" i="59"/>
  <c r="CP47" i="59"/>
  <c r="CT89" i="59"/>
  <c r="CU89" i="59"/>
  <c r="CY36" i="59"/>
  <c r="CZ36" i="59"/>
  <c r="DD57" i="59"/>
  <c r="DE57" i="59"/>
  <c r="DI12" i="59"/>
  <c r="DJ12" i="59"/>
  <c r="DN86" i="59"/>
  <c r="DO86" i="59"/>
  <c r="DS22" i="59"/>
  <c r="DT22" i="59"/>
  <c r="DX53" i="59"/>
  <c r="DY53" i="59"/>
  <c r="EC53" i="59"/>
  <c r="ED53" i="59"/>
  <c r="H94" i="59"/>
  <c r="I94" i="59"/>
  <c r="N29" i="59"/>
  <c r="R45" i="59"/>
  <c r="S45" i="59"/>
  <c r="W50" i="59"/>
  <c r="X50" i="59"/>
  <c r="AB39" i="59"/>
  <c r="AC39" i="59"/>
  <c r="AG47" i="59"/>
  <c r="AH47" i="59"/>
  <c r="AL41" i="59"/>
  <c r="AM41" i="59"/>
  <c r="AQ82" i="59"/>
  <c r="AR82" i="59"/>
  <c r="AV101" i="59"/>
  <c r="AW101" i="59"/>
  <c r="BA140" i="59"/>
  <c r="BB140" i="59"/>
  <c r="BF60" i="59"/>
  <c r="BG60" i="59"/>
  <c r="BK60" i="59"/>
  <c r="BL60" i="59"/>
  <c r="BP51" i="59"/>
  <c r="BQ51" i="59"/>
  <c r="BU51" i="59"/>
  <c r="BV51" i="59"/>
  <c r="BZ69" i="59"/>
  <c r="CA69" i="59"/>
  <c r="CE69" i="59"/>
  <c r="CF69" i="59"/>
  <c r="CJ48" i="59"/>
  <c r="CK48" i="59"/>
  <c r="CO48" i="59"/>
  <c r="CP48" i="59"/>
  <c r="CT51" i="59"/>
  <c r="CU51" i="59"/>
  <c r="CY41" i="59"/>
  <c r="CZ41" i="59"/>
  <c r="DD204" i="59"/>
  <c r="DE204" i="59"/>
  <c r="DI203" i="59"/>
  <c r="DJ203" i="59"/>
  <c r="DN52" i="59"/>
  <c r="DO52" i="59"/>
  <c r="DS27" i="59"/>
  <c r="DT27" i="59"/>
  <c r="DX54" i="59"/>
  <c r="DY54" i="59"/>
  <c r="EC54" i="59"/>
  <c r="ED54" i="59"/>
  <c r="H49" i="59"/>
  <c r="I49" i="59"/>
  <c r="M37" i="59"/>
  <c r="N37" i="59"/>
  <c r="R48" i="59"/>
  <c r="S48" i="59"/>
  <c r="W45" i="59"/>
  <c r="X45" i="59"/>
  <c r="AB63" i="59"/>
  <c r="AC63" i="59"/>
  <c r="AG42" i="59"/>
  <c r="AH42" i="59"/>
  <c r="AL63" i="59"/>
  <c r="AM63" i="59"/>
  <c r="AQ49" i="59"/>
  <c r="AR49" i="59"/>
  <c r="AV23" i="59"/>
  <c r="AW23" i="59"/>
  <c r="BA162" i="59"/>
  <c r="BB162" i="59"/>
  <c r="BF59" i="59"/>
  <c r="BG59" i="59"/>
  <c r="BK85" i="59"/>
  <c r="BL85" i="59"/>
  <c r="BP52" i="59"/>
  <c r="BQ52" i="59"/>
  <c r="BU44" i="59"/>
  <c r="BV44" i="59"/>
  <c r="BZ70" i="59"/>
  <c r="CA70" i="59"/>
  <c r="CE70" i="59"/>
  <c r="CF70" i="59"/>
  <c r="CJ49" i="59"/>
  <c r="CK49" i="59"/>
  <c r="CO49" i="59"/>
  <c r="CP49" i="59"/>
  <c r="CT52" i="59"/>
  <c r="CU52" i="59"/>
  <c r="CY54" i="59"/>
  <c r="CZ54" i="59"/>
  <c r="DD31" i="59"/>
  <c r="DE31" i="59"/>
  <c r="DI26" i="59"/>
  <c r="DJ26" i="59"/>
  <c r="DN83" i="59"/>
  <c r="DO83" i="59"/>
  <c r="DS82" i="59"/>
  <c r="DT82" i="59"/>
  <c r="DX55" i="59"/>
  <c r="DY55" i="59"/>
  <c r="EC55" i="59"/>
  <c r="ED55" i="59"/>
  <c r="H48" i="59"/>
  <c r="I48" i="59"/>
  <c r="M44" i="59"/>
  <c r="N44" i="59"/>
  <c r="R47" i="59"/>
  <c r="S47" i="59"/>
  <c r="W51" i="59"/>
  <c r="X51" i="59"/>
  <c r="AB181" i="59"/>
  <c r="AC181" i="59"/>
  <c r="AG108" i="59"/>
  <c r="AH108" i="59"/>
  <c r="AL92" i="59"/>
  <c r="AM92" i="59"/>
  <c r="AQ25" i="59"/>
  <c r="AR25" i="59"/>
  <c r="AV87" i="59"/>
  <c r="AW87" i="59"/>
  <c r="BA200" i="59"/>
  <c r="BB200" i="59"/>
  <c r="BF115" i="59"/>
  <c r="BG115" i="59"/>
  <c r="BK58" i="59"/>
  <c r="BL58" i="59"/>
  <c r="BP44" i="59"/>
  <c r="BQ44" i="59"/>
  <c r="BU52" i="59"/>
  <c r="BV52" i="59"/>
  <c r="BZ71" i="59"/>
  <c r="CA71" i="59"/>
  <c r="CE71" i="59"/>
  <c r="CF71" i="59"/>
  <c r="CJ50" i="59"/>
  <c r="CK50" i="59"/>
  <c r="CO50" i="59"/>
  <c r="CP50" i="59"/>
  <c r="CT46" i="59"/>
  <c r="CU46" i="59"/>
  <c r="CY51" i="59"/>
  <c r="CZ51" i="59"/>
  <c r="DD23" i="59"/>
  <c r="DE23" i="59"/>
  <c r="DI32" i="59"/>
  <c r="DJ32" i="59"/>
  <c r="DN75" i="59"/>
  <c r="DO75" i="59"/>
  <c r="DS75" i="59"/>
  <c r="DT75" i="59"/>
  <c r="DX56" i="59"/>
  <c r="DY56" i="59"/>
  <c r="EC56" i="59"/>
  <c r="ED56" i="59"/>
  <c r="H56" i="59"/>
  <c r="I56" i="59"/>
  <c r="M51" i="59"/>
  <c r="N51" i="59"/>
  <c r="R49" i="59"/>
  <c r="S49" i="59"/>
  <c r="W40" i="59"/>
  <c r="X40" i="59"/>
  <c r="AB44" i="59"/>
  <c r="AC44" i="59"/>
  <c r="AG56" i="59"/>
  <c r="AH56" i="59"/>
  <c r="AL53" i="59"/>
  <c r="AM53" i="59"/>
  <c r="AQ42" i="59"/>
  <c r="AR42" i="59"/>
  <c r="AV222" i="59"/>
  <c r="AW222" i="59"/>
  <c r="BA53" i="59"/>
  <c r="BB53" i="59"/>
  <c r="BF56" i="59"/>
  <c r="BG56" i="59"/>
  <c r="BK127" i="59"/>
  <c r="BL127" i="59"/>
  <c r="BP28" i="59"/>
  <c r="BU28" i="59"/>
  <c r="BV28" i="59"/>
  <c r="BZ72" i="59"/>
  <c r="CA72" i="59"/>
  <c r="CE72" i="59"/>
  <c r="CF72" i="59"/>
  <c r="CJ51" i="59"/>
  <c r="CK51" i="59"/>
  <c r="CO51" i="59"/>
  <c r="CP51" i="59"/>
  <c r="CT62" i="59"/>
  <c r="CU62" i="59"/>
  <c r="CY33" i="59"/>
  <c r="CZ33" i="59"/>
  <c r="DD237" i="59"/>
  <c r="DE237" i="59"/>
  <c r="DI204" i="59"/>
  <c r="DJ204" i="59"/>
  <c r="DN30" i="59"/>
  <c r="DO30" i="59"/>
  <c r="DS87" i="59"/>
  <c r="DT87" i="59"/>
  <c r="DX57" i="59"/>
  <c r="DY57" i="59"/>
  <c r="EC57" i="59"/>
  <c r="ED57" i="59"/>
  <c r="H44" i="59"/>
  <c r="I44" i="59"/>
  <c r="M54" i="59"/>
  <c r="N54" i="59"/>
  <c r="R38" i="59"/>
  <c r="S38" i="59"/>
  <c r="W49" i="59"/>
  <c r="X49" i="59"/>
  <c r="AB45" i="59"/>
  <c r="AC45" i="59"/>
  <c r="AG164" i="59"/>
  <c r="AH164" i="59"/>
  <c r="AL30" i="59"/>
  <c r="AM30" i="59"/>
  <c r="AQ85" i="59"/>
  <c r="AR85" i="59"/>
  <c r="AV126" i="59"/>
  <c r="AW126" i="59"/>
  <c r="BA137" i="59"/>
  <c r="BB137" i="59"/>
  <c r="BF61" i="59"/>
  <c r="BG61" i="59"/>
  <c r="BK65" i="59"/>
  <c r="BL65" i="59"/>
  <c r="BP53" i="59"/>
  <c r="BQ53" i="59"/>
  <c r="BU53" i="59"/>
  <c r="BV53" i="59"/>
  <c r="BZ73" i="59"/>
  <c r="CA73" i="59"/>
  <c r="CE73" i="59"/>
  <c r="CF73" i="59"/>
  <c r="CJ52" i="59"/>
  <c r="CK52" i="59"/>
  <c r="CO52" i="59"/>
  <c r="CP52" i="59"/>
  <c r="CT146" i="59"/>
  <c r="CU146" i="59"/>
  <c r="CY52" i="59"/>
  <c r="CZ52" i="59"/>
  <c r="DD49" i="59"/>
  <c r="DE49" i="59"/>
  <c r="DI188" i="59"/>
  <c r="DJ188" i="59"/>
  <c r="DN23" i="59"/>
  <c r="DO23" i="59"/>
  <c r="DS101" i="59"/>
  <c r="DT101" i="59"/>
  <c r="DX58" i="59"/>
  <c r="DY58" i="59"/>
  <c r="EC58" i="59"/>
  <c r="ED58" i="59"/>
  <c r="H38" i="59"/>
  <c r="I38" i="59"/>
  <c r="M48" i="59"/>
  <c r="N48" i="59"/>
  <c r="R70" i="59"/>
  <c r="S70" i="59"/>
  <c r="W39" i="59"/>
  <c r="X39" i="59"/>
  <c r="AB83" i="59"/>
  <c r="AC83" i="59"/>
  <c r="AG50" i="59"/>
  <c r="AH50" i="59"/>
  <c r="AL81" i="59"/>
  <c r="AM81" i="59"/>
  <c r="AQ39" i="59"/>
  <c r="AR39" i="59"/>
  <c r="AV38" i="59"/>
  <c r="AW38" i="59"/>
  <c r="BA61" i="59"/>
  <c r="BB61" i="59"/>
  <c r="BF48" i="59"/>
  <c r="BG48" i="59"/>
  <c r="BK84" i="59"/>
  <c r="BL84" i="59"/>
  <c r="BP54" i="59"/>
  <c r="BQ54" i="59"/>
  <c r="BU54" i="59"/>
  <c r="BV54" i="59"/>
  <c r="BZ74" i="59"/>
  <c r="CA74" i="59"/>
  <c r="CE74" i="59"/>
  <c r="CF74" i="59"/>
  <c r="CJ53" i="59"/>
  <c r="CK53" i="59"/>
  <c r="CO53" i="59"/>
  <c r="CP53" i="59"/>
  <c r="CT45" i="59"/>
  <c r="CU45" i="59"/>
  <c r="CY79" i="59"/>
  <c r="CZ79" i="59"/>
  <c r="DD100" i="59"/>
  <c r="DE100" i="59"/>
  <c r="DI189" i="59"/>
  <c r="DJ189" i="59"/>
  <c r="DN101" i="59"/>
  <c r="DO101" i="59"/>
  <c r="DS20" i="59"/>
  <c r="DT20" i="59"/>
  <c r="DX59" i="59"/>
  <c r="DY59" i="59"/>
  <c r="EC59" i="59"/>
  <c r="ED59" i="59"/>
  <c r="H51" i="59"/>
  <c r="I51" i="59"/>
  <c r="M52" i="59"/>
  <c r="N52" i="59"/>
  <c r="R61" i="59"/>
  <c r="S61" i="59"/>
  <c r="W53" i="59"/>
  <c r="X53" i="59"/>
  <c r="AB215" i="59"/>
  <c r="AC215" i="59"/>
  <c r="AG36" i="59"/>
  <c r="AH36" i="59"/>
  <c r="AL49" i="59"/>
  <c r="AM49" i="59"/>
  <c r="AQ31" i="59"/>
  <c r="AR31" i="59"/>
  <c r="AV154" i="59"/>
  <c r="AW154" i="59"/>
  <c r="BA98" i="59"/>
  <c r="BB98" i="59"/>
  <c r="BF84" i="59"/>
  <c r="BG84" i="59"/>
  <c r="BK113" i="59"/>
  <c r="BL113" i="59"/>
  <c r="BP55" i="59"/>
  <c r="BQ55" i="59"/>
  <c r="BU55" i="59"/>
  <c r="BV55" i="59"/>
  <c r="BZ75" i="59"/>
  <c r="CA75" i="59"/>
  <c r="CE75" i="59"/>
  <c r="CF75" i="59"/>
  <c r="CJ54" i="59"/>
  <c r="CK54" i="59"/>
  <c r="CO54" i="59"/>
  <c r="CP54" i="59"/>
  <c r="CT49" i="59"/>
  <c r="CU49" i="59"/>
  <c r="CY46" i="59"/>
  <c r="CZ46" i="59"/>
  <c r="DD48" i="59"/>
  <c r="DE48" i="59"/>
  <c r="DI61" i="59"/>
  <c r="DJ61" i="59"/>
  <c r="DN88" i="59"/>
  <c r="DO88" i="59"/>
  <c r="DS106" i="59"/>
  <c r="DT106" i="59"/>
  <c r="DX60" i="59"/>
  <c r="DY60" i="59"/>
  <c r="EC60" i="59"/>
  <c r="ED60" i="59"/>
  <c r="H53" i="59"/>
  <c r="I53" i="59"/>
  <c r="M62" i="59"/>
  <c r="N62" i="59"/>
  <c r="R39" i="59"/>
  <c r="S39" i="59"/>
  <c r="W61" i="59"/>
  <c r="X61" i="59"/>
  <c r="AB51" i="59"/>
  <c r="AC51" i="59"/>
  <c r="AG46" i="59"/>
  <c r="AH46" i="59"/>
  <c r="AL26" i="59"/>
  <c r="AM26" i="59"/>
  <c r="AQ72" i="59"/>
  <c r="AR72" i="59"/>
  <c r="AV88" i="59"/>
  <c r="AW88" i="59"/>
  <c r="BA31" i="59"/>
  <c r="BB31" i="59"/>
  <c r="BF113" i="59"/>
  <c r="BG113" i="59"/>
  <c r="BK47" i="59"/>
  <c r="BL47" i="59"/>
  <c r="BP56" i="59"/>
  <c r="BQ56" i="59"/>
  <c r="BU56" i="59"/>
  <c r="BV56" i="59"/>
  <c r="BZ76" i="59"/>
  <c r="CA76" i="59"/>
  <c r="CE76" i="59"/>
  <c r="CF76" i="59"/>
  <c r="CJ55" i="59"/>
  <c r="CK55" i="59"/>
  <c r="CO55" i="59"/>
  <c r="CP55" i="59"/>
  <c r="CT33" i="59"/>
  <c r="CU33" i="59"/>
  <c r="CY40" i="59"/>
  <c r="CZ40" i="59"/>
  <c r="DD205" i="59"/>
  <c r="DE205" i="59"/>
  <c r="DI66" i="59"/>
  <c r="DJ66" i="59"/>
  <c r="DN59" i="59"/>
  <c r="DO59" i="59"/>
  <c r="DS25" i="59"/>
  <c r="DT25" i="59"/>
  <c r="DX61" i="59"/>
  <c r="DY61" i="59"/>
  <c r="EC61" i="59"/>
  <c r="ED61" i="59"/>
  <c r="H60" i="59"/>
  <c r="I60" i="59"/>
  <c r="M63" i="59"/>
  <c r="N63" i="59"/>
  <c r="R56" i="59"/>
  <c r="S56" i="59"/>
  <c r="W66" i="59"/>
  <c r="X66" i="59"/>
  <c r="AB37" i="59"/>
  <c r="AC37" i="59"/>
  <c r="AG104" i="59"/>
  <c r="AH104" i="59"/>
  <c r="AL54" i="59"/>
  <c r="AM54" i="59"/>
  <c r="AQ117" i="59"/>
  <c r="AR117" i="59"/>
  <c r="AV35" i="59"/>
  <c r="AW35" i="59"/>
  <c r="BA148" i="59"/>
  <c r="BB148" i="59"/>
  <c r="BF57" i="59"/>
  <c r="BG57" i="59"/>
  <c r="BK37" i="59"/>
  <c r="BL37" i="59"/>
  <c r="BP57" i="59"/>
  <c r="BQ57" i="59"/>
  <c r="BU57" i="59"/>
  <c r="BV57" i="59"/>
  <c r="BZ32" i="59"/>
  <c r="CA32" i="59"/>
  <c r="CE31" i="59"/>
  <c r="CF31" i="59"/>
  <c r="CJ56" i="59"/>
  <c r="CK56" i="59"/>
  <c r="CO56" i="59"/>
  <c r="CP56" i="59"/>
  <c r="CT154" i="59"/>
  <c r="CU154" i="59"/>
  <c r="CY154" i="59"/>
  <c r="CZ154" i="59"/>
  <c r="DD189" i="59"/>
  <c r="DE189" i="59"/>
  <c r="DI136" i="59"/>
  <c r="DJ136" i="59"/>
  <c r="DN106" i="59"/>
  <c r="DO106" i="59"/>
  <c r="DS107" i="59"/>
  <c r="DT107" i="59"/>
  <c r="DX62" i="59"/>
  <c r="DY62" i="59"/>
  <c r="EC62" i="59"/>
  <c r="ED62" i="59"/>
  <c r="H57" i="59"/>
  <c r="I57" i="59"/>
  <c r="M64" i="59"/>
  <c r="N64" i="59"/>
  <c r="R63" i="59"/>
  <c r="S63" i="59"/>
  <c r="W52" i="59"/>
  <c r="X52" i="59"/>
  <c r="AB66" i="59"/>
  <c r="AC66" i="59"/>
  <c r="AG65" i="59"/>
  <c r="AH65" i="59"/>
  <c r="AL86" i="59"/>
  <c r="AM86" i="59"/>
  <c r="AQ52" i="59"/>
  <c r="AR52" i="59"/>
  <c r="AV192" i="59"/>
  <c r="AW192" i="59"/>
  <c r="BA192" i="59"/>
  <c r="BB192" i="59"/>
  <c r="BF39" i="59"/>
  <c r="BG39" i="59"/>
  <c r="BK68" i="59"/>
  <c r="BL68" i="59"/>
  <c r="BP58" i="59"/>
  <c r="BQ58" i="59"/>
  <c r="BU58" i="59"/>
  <c r="BV58" i="59"/>
  <c r="BZ77" i="59"/>
  <c r="CA77" i="59"/>
  <c r="CE77" i="59"/>
  <c r="CF77" i="59"/>
  <c r="CJ57" i="59"/>
  <c r="CK57" i="59"/>
  <c r="CO57" i="59"/>
  <c r="CP57" i="59"/>
  <c r="CT65" i="59"/>
  <c r="CU65" i="59"/>
  <c r="CY50" i="59"/>
  <c r="CZ50" i="59"/>
  <c r="DD188" i="59"/>
  <c r="DE188" i="59"/>
  <c r="DI38" i="59"/>
  <c r="DJ38" i="59"/>
  <c r="DN79" i="59"/>
  <c r="DO79" i="59"/>
  <c r="DS59" i="59"/>
  <c r="DT59" i="59"/>
  <c r="DX63" i="59"/>
  <c r="DY63" i="59"/>
  <c r="EC63" i="59"/>
  <c r="ED63" i="59"/>
  <c r="H52" i="59"/>
  <c r="I52" i="59"/>
  <c r="M45" i="59"/>
  <c r="N45" i="59"/>
  <c r="R37" i="59"/>
  <c r="S37" i="59"/>
  <c r="W59" i="59"/>
  <c r="X59" i="59"/>
  <c r="AB49" i="59"/>
  <c r="AC49" i="59"/>
  <c r="AG79" i="59"/>
  <c r="AH79" i="59"/>
  <c r="AL62" i="59"/>
  <c r="AM62" i="59"/>
  <c r="AQ90" i="59"/>
  <c r="AR90" i="59"/>
  <c r="AV193" i="59"/>
  <c r="AW193" i="59"/>
  <c r="BA48" i="59"/>
  <c r="BB48" i="59"/>
  <c r="BF124" i="59"/>
  <c r="BG124" i="59"/>
  <c r="BK124" i="59"/>
  <c r="BL124" i="59"/>
  <c r="BP59" i="59"/>
  <c r="BQ59" i="59"/>
  <c r="BU59" i="59"/>
  <c r="BV59" i="59"/>
  <c r="BZ78" i="59"/>
  <c r="CA78" i="59"/>
  <c r="CE78" i="59"/>
  <c r="CF78" i="59"/>
  <c r="CJ58" i="59"/>
  <c r="CK58" i="59"/>
  <c r="CO58" i="59"/>
  <c r="CP58" i="59"/>
  <c r="CT48" i="59"/>
  <c r="CU48" i="59"/>
  <c r="CY69" i="59"/>
  <c r="CZ69" i="59"/>
  <c r="DD149" i="59"/>
  <c r="DE149" i="59"/>
  <c r="DI60" i="59"/>
  <c r="DJ60" i="59"/>
  <c r="DN50" i="59"/>
  <c r="DO50" i="59"/>
  <c r="DS88" i="59"/>
  <c r="DT88" i="59"/>
  <c r="DX64" i="59"/>
  <c r="DY64" i="59"/>
  <c r="EC64" i="59"/>
  <c r="ED64" i="59"/>
  <c r="H80" i="59"/>
  <c r="I80" i="59"/>
  <c r="M58" i="59"/>
  <c r="N58" i="59"/>
  <c r="R55" i="59"/>
  <c r="S55" i="59"/>
  <c r="W37" i="59"/>
  <c r="X37" i="59"/>
  <c r="AB113" i="59"/>
  <c r="AC113" i="59"/>
  <c r="AG137" i="59"/>
  <c r="AH137" i="59"/>
  <c r="AL117" i="59"/>
  <c r="AM117" i="59"/>
  <c r="AQ33" i="59"/>
  <c r="AR33" i="59"/>
  <c r="AV194" i="59"/>
  <c r="AW194" i="59"/>
  <c r="BA193" i="59"/>
  <c r="BB193" i="59"/>
  <c r="BF47" i="59"/>
  <c r="BG47" i="59"/>
  <c r="BK59" i="59"/>
  <c r="BL59" i="59"/>
  <c r="BP60" i="59"/>
  <c r="BQ60" i="59"/>
  <c r="BU60" i="59"/>
  <c r="BV60" i="59"/>
  <c r="BZ79" i="59"/>
  <c r="CA79" i="59"/>
  <c r="CE79" i="59"/>
  <c r="CF79" i="59"/>
  <c r="CJ59" i="59"/>
  <c r="CK59" i="59"/>
  <c r="CO59" i="59"/>
  <c r="CP59" i="59"/>
  <c r="CT25" i="59"/>
  <c r="CU25" i="59"/>
  <c r="CY66" i="59"/>
  <c r="CZ66" i="59"/>
  <c r="DD53" i="59"/>
  <c r="DE53" i="59"/>
  <c r="DI206" i="59"/>
  <c r="DJ206" i="59"/>
  <c r="DN81" i="59"/>
  <c r="DO81" i="59"/>
  <c r="DS79" i="59"/>
  <c r="DT79" i="59"/>
  <c r="DX65" i="59"/>
  <c r="DY65" i="59"/>
  <c r="EC65" i="59"/>
  <c r="ED65" i="59"/>
  <c r="H62" i="59"/>
  <c r="I62" i="59"/>
  <c r="M56" i="59"/>
  <c r="N56" i="59"/>
  <c r="R57" i="59"/>
  <c r="S57" i="59"/>
  <c r="W72" i="59"/>
  <c r="X72" i="59"/>
  <c r="AB75" i="59"/>
  <c r="AC75" i="59"/>
  <c r="AG49" i="59"/>
  <c r="AH49" i="59"/>
  <c r="AL28" i="59"/>
  <c r="AM28" i="59"/>
  <c r="AQ60" i="59"/>
  <c r="AR60" i="59"/>
  <c r="AV31" i="59"/>
  <c r="AW31" i="59"/>
  <c r="BA194" i="59"/>
  <c r="BB194" i="59"/>
  <c r="BF114" i="59"/>
  <c r="BG114" i="59"/>
  <c r="BK62" i="59"/>
  <c r="BL62" i="59"/>
  <c r="BP61" i="59"/>
  <c r="BQ61" i="59"/>
  <c r="BU61" i="59"/>
  <c r="BV61" i="59"/>
  <c r="BZ80" i="59"/>
  <c r="CA80" i="59"/>
  <c r="CE80" i="59"/>
  <c r="CF80" i="59"/>
  <c r="CJ60" i="59"/>
  <c r="CK60" i="59"/>
  <c r="CO60" i="59"/>
  <c r="CP60" i="59"/>
  <c r="CT60" i="59"/>
  <c r="CU60" i="59"/>
  <c r="CY29" i="59"/>
  <c r="CZ29" i="59"/>
  <c r="DD98" i="59"/>
  <c r="DE98" i="59"/>
  <c r="DI50" i="59"/>
  <c r="DJ50" i="59"/>
  <c r="DN29" i="59"/>
  <c r="DO29" i="59"/>
  <c r="DS90" i="59"/>
  <c r="DT90" i="59"/>
  <c r="DX66" i="59"/>
  <c r="DY66" i="59"/>
  <c r="EC66" i="59"/>
  <c r="ED66" i="59"/>
  <c r="H43" i="59"/>
  <c r="I43" i="59"/>
  <c r="M67" i="59"/>
  <c r="N67" i="59"/>
  <c r="R52" i="59"/>
  <c r="S52" i="59"/>
  <c r="W57" i="59"/>
  <c r="X57" i="59"/>
  <c r="AB105" i="59"/>
  <c r="AC105" i="59"/>
  <c r="AG75" i="59"/>
  <c r="AH75" i="59"/>
  <c r="AL55" i="59"/>
  <c r="AM55" i="59"/>
  <c r="AQ70" i="59"/>
  <c r="AR70" i="59"/>
  <c r="AV100" i="59"/>
  <c r="AW100" i="59"/>
  <c r="BA104" i="59"/>
  <c r="BB104" i="59"/>
  <c r="BF90" i="59"/>
  <c r="BG90" i="59"/>
  <c r="BK114" i="59"/>
  <c r="BL114" i="59"/>
  <c r="BP62" i="59"/>
  <c r="BQ62" i="59"/>
  <c r="BU62" i="59"/>
  <c r="BV62" i="59"/>
  <c r="BZ29" i="59"/>
  <c r="CA29" i="59"/>
  <c r="CE29" i="59"/>
  <c r="CF29" i="59"/>
  <c r="CJ61" i="59"/>
  <c r="CK61" i="59"/>
  <c r="CO61" i="59"/>
  <c r="CP61" i="59"/>
  <c r="CT57" i="59"/>
  <c r="CU57" i="59"/>
  <c r="CY57" i="59"/>
  <c r="CZ57" i="59"/>
  <c r="DD92" i="59"/>
  <c r="DE92" i="59"/>
  <c r="DI31" i="59"/>
  <c r="DJ31" i="59"/>
  <c r="DN107" i="59"/>
  <c r="DO107" i="59"/>
  <c r="DS108" i="59"/>
  <c r="DT108" i="59"/>
  <c r="DX67" i="59"/>
  <c r="DY67" i="59"/>
  <c r="EC67" i="59"/>
  <c r="ED67" i="59"/>
  <c r="H41" i="59"/>
  <c r="I41" i="59"/>
  <c r="M96" i="59"/>
  <c r="N96" i="59"/>
  <c r="R95" i="59"/>
  <c r="S95" i="59"/>
  <c r="W55" i="59"/>
  <c r="X55" i="59"/>
  <c r="AB97" i="59"/>
  <c r="AC97" i="59"/>
  <c r="AG199" i="59"/>
  <c r="AH199" i="59"/>
  <c r="AL83" i="59"/>
  <c r="AM83" i="59"/>
  <c r="AQ111" i="59"/>
  <c r="AR111" i="59"/>
  <c r="AV121" i="59"/>
  <c r="AW121" i="59"/>
  <c r="BA22" i="59"/>
  <c r="BB22" i="59"/>
  <c r="BF68" i="59"/>
  <c r="BG68" i="59"/>
  <c r="BK128" i="59"/>
  <c r="BL128" i="59"/>
  <c r="BP63" i="59"/>
  <c r="BQ63" i="59"/>
  <c r="BU63" i="59"/>
  <c r="BV63" i="59"/>
  <c r="BZ81" i="59"/>
  <c r="CA81" i="59"/>
  <c r="CE81" i="59"/>
  <c r="CF81" i="59"/>
  <c r="CJ62" i="59"/>
  <c r="CK62" i="59"/>
  <c r="CO62" i="59"/>
  <c r="CP62" i="59"/>
  <c r="CT55" i="59"/>
  <c r="CU55" i="59"/>
  <c r="CY58" i="59"/>
  <c r="CZ58" i="59"/>
  <c r="DD206" i="59"/>
  <c r="DE206" i="59"/>
  <c r="DI30" i="59"/>
  <c r="DJ30" i="59"/>
  <c r="DN91" i="59"/>
  <c r="DO91" i="59"/>
  <c r="DS91" i="59"/>
  <c r="DT91" i="59"/>
  <c r="DX68" i="59"/>
  <c r="DY68" i="59"/>
  <c r="EC68" i="59"/>
  <c r="ED68" i="59"/>
  <c r="H66" i="59"/>
  <c r="I66" i="59"/>
  <c r="M39" i="59"/>
  <c r="N39" i="59"/>
  <c r="R77" i="59"/>
  <c r="S77" i="59"/>
  <c r="W81" i="59"/>
  <c r="X81" i="59"/>
  <c r="AB61" i="59"/>
  <c r="AC61" i="59"/>
  <c r="AG91" i="59"/>
  <c r="AH91" i="59"/>
  <c r="AL58" i="59"/>
  <c r="AM58" i="59"/>
  <c r="AQ48" i="59"/>
  <c r="AR48" i="59"/>
  <c r="AV22" i="59"/>
  <c r="AW22" i="59"/>
  <c r="BA181" i="59"/>
  <c r="BB181" i="59"/>
  <c r="BF96" i="59"/>
  <c r="BG96" i="59"/>
  <c r="BK69" i="59"/>
  <c r="BL69" i="59"/>
  <c r="BP64" i="59"/>
  <c r="BQ64" i="59"/>
  <c r="BU64" i="59"/>
  <c r="BV64" i="59"/>
  <c r="BZ82" i="59"/>
  <c r="CA82" i="59"/>
  <c r="CE82" i="59"/>
  <c r="CF82" i="59"/>
  <c r="CJ63" i="59"/>
  <c r="CK63" i="59"/>
  <c r="CO63" i="59"/>
  <c r="CP63" i="59"/>
  <c r="CT37" i="59"/>
  <c r="CU37" i="59"/>
  <c r="CY67" i="59"/>
  <c r="CZ67" i="59"/>
  <c r="DD51" i="59"/>
  <c r="DE51" i="59"/>
  <c r="DI25" i="59"/>
  <c r="DJ25" i="59"/>
  <c r="DN24" i="59"/>
  <c r="DO24" i="59"/>
  <c r="DS31" i="59"/>
  <c r="DT31" i="59"/>
  <c r="DX69" i="59"/>
  <c r="DY69" i="59"/>
  <c r="EC69" i="59"/>
  <c r="ED69" i="59"/>
  <c r="H64" i="59"/>
  <c r="I64" i="59"/>
  <c r="M55" i="59"/>
  <c r="N55" i="59"/>
  <c r="R72" i="59"/>
  <c r="S72" i="59"/>
  <c r="W54" i="59"/>
  <c r="X54" i="59"/>
  <c r="AB53" i="59"/>
  <c r="AC53" i="59"/>
  <c r="AG72" i="59"/>
  <c r="AH72" i="59"/>
  <c r="AL34" i="59"/>
  <c r="AM34" i="59"/>
  <c r="AQ94" i="59"/>
  <c r="AR94" i="59"/>
  <c r="AV61" i="59"/>
  <c r="AW61" i="59"/>
  <c r="BA41" i="59"/>
  <c r="BB41" i="59"/>
  <c r="BF127" i="59"/>
  <c r="BG127" i="59"/>
  <c r="BK52" i="59"/>
  <c r="BL52" i="59"/>
  <c r="BP65" i="59"/>
  <c r="BQ65" i="59"/>
  <c r="BU65" i="59"/>
  <c r="BV65" i="59"/>
  <c r="BZ83" i="59"/>
  <c r="CA83" i="59"/>
  <c r="CE83" i="59"/>
  <c r="CF83" i="59"/>
  <c r="CJ64" i="59"/>
  <c r="CK64" i="59"/>
  <c r="CO64" i="59"/>
  <c r="CP64" i="59"/>
  <c r="CT59" i="59"/>
  <c r="CU59" i="59"/>
  <c r="CY59" i="59"/>
  <c r="CZ59" i="59"/>
  <c r="DD81" i="59"/>
  <c r="DE81" i="59"/>
  <c r="DI11" i="59"/>
  <c r="DJ11" i="59"/>
  <c r="DN108" i="59"/>
  <c r="DO108" i="59"/>
  <c r="DS50" i="59"/>
  <c r="DT50" i="59"/>
  <c r="DX70" i="59"/>
  <c r="DY70" i="59"/>
  <c r="EC70" i="59"/>
  <c r="ED70" i="59"/>
  <c r="H61" i="59"/>
  <c r="I61" i="59"/>
  <c r="M77" i="59"/>
  <c r="N77" i="59"/>
  <c r="R82" i="59"/>
  <c r="S82" i="59"/>
  <c r="W96" i="59"/>
  <c r="X96" i="59"/>
  <c r="AB54" i="59"/>
  <c r="AC54" i="59"/>
  <c r="AG34" i="59"/>
  <c r="AH34" i="59"/>
  <c r="AL47" i="59"/>
  <c r="AM47" i="59"/>
  <c r="AQ135" i="59"/>
  <c r="AR135" i="59"/>
  <c r="AV75" i="59"/>
  <c r="AW75" i="59"/>
  <c r="BA113" i="59"/>
  <c r="BB113" i="59"/>
  <c r="BF31" i="59"/>
  <c r="BG31" i="59"/>
  <c r="BK90" i="59"/>
  <c r="BL90" i="59"/>
  <c r="BP66" i="59"/>
  <c r="BQ66" i="59"/>
  <c r="BU66" i="59"/>
  <c r="BV66" i="59"/>
  <c r="BZ84" i="59"/>
  <c r="CA84" i="59"/>
  <c r="CE84" i="59"/>
  <c r="CF84" i="59"/>
  <c r="CJ65" i="59"/>
  <c r="CK65" i="59"/>
  <c r="CO65" i="59"/>
  <c r="CP65" i="59"/>
  <c r="CT63" i="59"/>
  <c r="CU63" i="59"/>
  <c r="CY53" i="59"/>
  <c r="CZ53" i="59"/>
  <c r="DD132" i="59"/>
  <c r="DE132" i="59"/>
  <c r="DI49" i="59"/>
  <c r="DJ49" i="59"/>
  <c r="DN35" i="59"/>
  <c r="DO35" i="59"/>
  <c r="DS81" i="59"/>
  <c r="DT81" i="59"/>
  <c r="DX71" i="59"/>
  <c r="DY71" i="59"/>
  <c r="EC71" i="59"/>
  <c r="ED71" i="59"/>
  <c r="H73" i="59"/>
  <c r="I73" i="59"/>
  <c r="M80" i="59"/>
  <c r="N80" i="59"/>
  <c r="R53" i="59"/>
  <c r="S53" i="59"/>
  <c r="W78" i="59"/>
  <c r="X78" i="59"/>
  <c r="AB237" i="59"/>
  <c r="AC237" i="59"/>
  <c r="AG61" i="59"/>
  <c r="AH61" i="59"/>
  <c r="AL79" i="59"/>
  <c r="AM79" i="59"/>
  <c r="AQ75" i="59"/>
  <c r="AR75" i="59"/>
  <c r="AV136" i="59"/>
  <c r="AW136" i="59"/>
  <c r="BA77" i="59"/>
  <c r="BB77" i="59"/>
  <c r="BF87" i="59"/>
  <c r="BG87" i="59"/>
  <c r="BK96" i="59"/>
  <c r="BL96" i="59"/>
  <c r="BP67" i="59"/>
  <c r="BQ67" i="59"/>
  <c r="BU67" i="59"/>
  <c r="BV67" i="59"/>
  <c r="BZ85" i="59"/>
  <c r="CA85" i="59"/>
  <c r="CE85" i="59"/>
  <c r="CF85" i="59"/>
  <c r="CJ66" i="59"/>
  <c r="CK66" i="59"/>
  <c r="CO66" i="59"/>
  <c r="CP66" i="59"/>
  <c r="CT56" i="59"/>
  <c r="CU56" i="59"/>
  <c r="CY64" i="59"/>
  <c r="CZ64" i="59"/>
  <c r="DD50" i="59"/>
  <c r="DE50" i="59"/>
  <c r="DI207" i="59"/>
  <c r="DJ207" i="59"/>
  <c r="DN109" i="59"/>
  <c r="DO109" i="59"/>
  <c r="DS109" i="59"/>
  <c r="DT109" i="59"/>
  <c r="DX72" i="59"/>
  <c r="DY72" i="59"/>
  <c r="EC72" i="59"/>
  <c r="ED72" i="59"/>
  <c r="H69" i="59"/>
  <c r="I69" i="59"/>
  <c r="M221" i="59"/>
  <c r="N221" i="59"/>
  <c r="R58" i="59"/>
  <c r="S58" i="59"/>
  <c r="W218" i="59"/>
  <c r="X218" i="59"/>
  <c r="AB57" i="59"/>
  <c r="AC57" i="59"/>
  <c r="AG82" i="59"/>
  <c r="AH82" i="59"/>
  <c r="AL107" i="59"/>
  <c r="AM107" i="59"/>
  <c r="AQ45" i="59"/>
  <c r="AR45" i="59"/>
  <c r="AV34" i="59"/>
  <c r="AW34" i="59"/>
  <c r="BA29" i="59"/>
  <c r="BB29" i="59"/>
  <c r="BF44" i="59"/>
  <c r="BG44" i="59"/>
  <c r="BK64" i="59"/>
  <c r="BL64" i="59"/>
  <c r="BP68" i="59"/>
  <c r="BQ68" i="59"/>
  <c r="BU68" i="59"/>
  <c r="BV68" i="59"/>
  <c r="BZ31" i="59"/>
  <c r="CA31" i="59"/>
  <c r="CE33" i="59"/>
  <c r="CF33" i="59"/>
  <c r="CJ67" i="59"/>
  <c r="CK67" i="59"/>
  <c r="CO67" i="59"/>
  <c r="CP67" i="59"/>
  <c r="CT35" i="59"/>
  <c r="CU35" i="59"/>
  <c r="CY63" i="59"/>
  <c r="CZ63" i="59"/>
  <c r="DD24" i="59"/>
  <c r="DE24" i="59"/>
  <c r="DI193" i="59"/>
  <c r="DJ193" i="59"/>
  <c r="DN76" i="59"/>
  <c r="DO76" i="59"/>
  <c r="DS33" i="59"/>
  <c r="DT33" i="59"/>
  <c r="DX27" i="59"/>
  <c r="DY27" i="59"/>
  <c r="EC27" i="59"/>
  <c r="ED27" i="59"/>
  <c r="H90" i="59"/>
  <c r="I90" i="59"/>
  <c r="M60" i="59"/>
  <c r="N60" i="59"/>
  <c r="R112" i="59"/>
  <c r="S112" i="59"/>
  <c r="W70" i="59"/>
  <c r="X70" i="59"/>
  <c r="AB64" i="59"/>
  <c r="AC64" i="59"/>
  <c r="AG80" i="59"/>
  <c r="AH80" i="59"/>
  <c r="AL89" i="59"/>
  <c r="AM89" i="59"/>
  <c r="AQ108" i="59"/>
  <c r="AR108" i="59"/>
  <c r="AV179" i="59"/>
  <c r="AW179" i="59"/>
  <c r="BA47" i="59"/>
  <c r="BB47" i="59"/>
  <c r="BF128" i="59"/>
  <c r="BG128" i="59"/>
  <c r="BK115" i="59"/>
  <c r="BL115" i="59"/>
  <c r="BP69" i="59"/>
  <c r="BQ69" i="59"/>
  <c r="BU69" i="59"/>
  <c r="BV69" i="59"/>
  <c r="BZ86" i="59"/>
  <c r="CA86" i="59"/>
  <c r="CE86" i="59"/>
  <c r="CF86" i="59"/>
  <c r="CJ68" i="59"/>
  <c r="CK68" i="59"/>
  <c r="CO68" i="59"/>
  <c r="CP68" i="59"/>
  <c r="CT61" i="59"/>
  <c r="CU61" i="59"/>
  <c r="CY62" i="59"/>
  <c r="CZ62" i="59"/>
  <c r="DD11" i="59"/>
  <c r="DE11" i="59"/>
  <c r="DI24" i="59"/>
  <c r="DJ24" i="59"/>
  <c r="DN89" i="59"/>
  <c r="DO89" i="59"/>
  <c r="DS76" i="59"/>
  <c r="DT76" i="59"/>
  <c r="DX73" i="59"/>
  <c r="DY73" i="59"/>
  <c r="EC73" i="59"/>
  <c r="ED73" i="59"/>
  <c r="H72" i="59"/>
  <c r="I72" i="59"/>
  <c r="M86" i="59"/>
  <c r="N86" i="59"/>
  <c r="R218" i="59"/>
  <c r="S218" i="59"/>
  <c r="W71" i="59"/>
  <c r="X71" i="59"/>
  <c r="AB77" i="59"/>
  <c r="AC77" i="59"/>
  <c r="AG97" i="59"/>
  <c r="AH97" i="59"/>
  <c r="AL111" i="59"/>
  <c r="AM111" i="59"/>
  <c r="AQ121" i="59"/>
  <c r="AR121" i="59"/>
  <c r="AV27" i="59"/>
  <c r="AW27" i="59"/>
  <c r="BA156" i="59"/>
  <c r="BB156" i="59"/>
  <c r="BF63" i="59"/>
  <c r="BG63" i="59"/>
  <c r="BK32" i="59"/>
  <c r="BL32" i="59"/>
  <c r="BP70" i="59"/>
  <c r="BQ70" i="59"/>
  <c r="BU70" i="59"/>
  <c r="BV70" i="59"/>
  <c r="BZ13" i="59"/>
  <c r="CA13" i="59"/>
  <c r="CE13" i="59"/>
  <c r="CF13" i="59"/>
  <c r="CJ69" i="59"/>
  <c r="CK69" i="59"/>
  <c r="CO69" i="59"/>
  <c r="CP69" i="59"/>
  <c r="CT64" i="59"/>
  <c r="CU64" i="59"/>
  <c r="CY30" i="59"/>
  <c r="CZ30" i="59"/>
  <c r="DD59" i="59"/>
  <c r="DE59" i="59"/>
  <c r="DI237" i="59"/>
  <c r="DJ237" i="59"/>
  <c r="DN37" i="59"/>
  <c r="DO37" i="59"/>
  <c r="DS54" i="59"/>
  <c r="DT54" i="59"/>
  <c r="DX74" i="59"/>
  <c r="DY74" i="59"/>
  <c r="EC74" i="59"/>
  <c r="ED74" i="59"/>
  <c r="H98" i="59"/>
  <c r="I98" i="59"/>
  <c r="M66" i="59"/>
  <c r="N66" i="59"/>
  <c r="R88" i="59"/>
  <c r="S88" i="59"/>
  <c r="W76" i="59"/>
  <c r="X76" i="59"/>
  <c r="AB58" i="59"/>
  <c r="AC58" i="59"/>
  <c r="AG211" i="59"/>
  <c r="AH211" i="59"/>
  <c r="AL122" i="59"/>
  <c r="AM122" i="59"/>
  <c r="AQ59" i="59"/>
  <c r="AR59" i="59"/>
  <c r="AV153" i="59"/>
  <c r="AW153" i="59"/>
  <c r="BA82" i="59"/>
  <c r="BB82" i="59"/>
  <c r="BF92" i="59"/>
  <c r="BG92" i="59"/>
  <c r="BK87" i="59"/>
  <c r="BL87" i="59"/>
  <c r="BP71" i="59"/>
  <c r="BQ71" i="59"/>
  <c r="BU71" i="59"/>
  <c r="BV71" i="59"/>
  <c r="BZ87" i="59"/>
  <c r="CA87" i="59"/>
  <c r="CE87" i="59"/>
  <c r="CF87" i="59"/>
  <c r="CJ70" i="59"/>
  <c r="CK70" i="59"/>
  <c r="CO70" i="59"/>
  <c r="CP70" i="59"/>
  <c r="CT41" i="59"/>
  <c r="CU41" i="59"/>
  <c r="CY61" i="59"/>
  <c r="CZ61" i="59"/>
  <c r="DD208" i="59"/>
  <c r="DE208" i="59"/>
  <c r="DI63" i="59"/>
  <c r="DJ63" i="59"/>
  <c r="DN32" i="59"/>
  <c r="DO32" i="59"/>
  <c r="DS35" i="59"/>
  <c r="DT35" i="59"/>
  <c r="DX75" i="59"/>
  <c r="DY75" i="59"/>
  <c r="EC75" i="59"/>
  <c r="ED75" i="59"/>
  <c r="H67" i="59"/>
  <c r="I67" i="59"/>
  <c r="M81" i="59"/>
  <c r="N81" i="59"/>
  <c r="R92" i="59"/>
  <c r="S92" i="59"/>
  <c r="W94" i="59"/>
  <c r="X94" i="59"/>
  <c r="AB106" i="59"/>
  <c r="AC106" i="59"/>
  <c r="AG62" i="59"/>
  <c r="AH62" i="59"/>
  <c r="AL97" i="59"/>
  <c r="AM97" i="59"/>
  <c r="AQ83" i="59"/>
  <c r="AR83" i="59"/>
  <c r="AV148" i="59"/>
  <c r="AW148" i="59"/>
  <c r="BA122" i="59"/>
  <c r="BB122" i="59"/>
  <c r="BF129" i="59"/>
  <c r="BG129" i="59"/>
  <c r="BK93" i="59"/>
  <c r="BL93" i="59"/>
  <c r="BP72" i="59"/>
  <c r="BQ72" i="59"/>
  <c r="BU72" i="59"/>
  <c r="BV72" i="59"/>
  <c r="BZ88" i="59"/>
  <c r="CA88" i="59"/>
  <c r="CE88" i="59"/>
  <c r="CF88" i="59"/>
  <c r="CJ71" i="59"/>
  <c r="CK71" i="59"/>
  <c r="CO71" i="59"/>
  <c r="CP71" i="59"/>
  <c r="CT50" i="59"/>
  <c r="CU50" i="59"/>
  <c r="CY48" i="59"/>
  <c r="CZ48" i="59"/>
  <c r="DD21" i="59"/>
  <c r="DE21" i="59"/>
  <c r="DI57" i="59"/>
  <c r="DJ57" i="59"/>
  <c r="DN54" i="59"/>
  <c r="DO54" i="59"/>
  <c r="DS36" i="59"/>
  <c r="DT36" i="59"/>
  <c r="DX76" i="59"/>
  <c r="DY76" i="59"/>
  <c r="EC76" i="59"/>
  <c r="ED76" i="59"/>
  <c r="H63" i="59"/>
  <c r="I63" i="59"/>
  <c r="M74" i="59"/>
  <c r="N74" i="59"/>
  <c r="R81" i="59"/>
  <c r="S81" i="59"/>
  <c r="W121" i="59"/>
  <c r="X121" i="59"/>
  <c r="AB94" i="59"/>
  <c r="AC94" i="59"/>
  <c r="AG236" i="59"/>
  <c r="AH236" i="59"/>
  <c r="AL135" i="59"/>
  <c r="AM135" i="59"/>
  <c r="AQ122" i="59"/>
  <c r="AR122" i="59"/>
  <c r="AV125" i="59"/>
  <c r="AW125" i="59"/>
  <c r="BA210" i="59"/>
  <c r="BB210" i="59"/>
  <c r="BF130" i="59"/>
  <c r="BG130" i="59"/>
  <c r="BK125" i="59"/>
  <c r="BL125" i="59"/>
  <c r="BP73" i="59"/>
  <c r="BQ73" i="59"/>
  <c r="BU73" i="59"/>
  <c r="BV73" i="59"/>
  <c r="BZ89" i="59"/>
  <c r="CA89" i="59"/>
  <c r="CE89" i="59"/>
  <c r="CF89" i="59"/>
  <c r="CJ72" i="59"/>
  <c r="CK72" i="59"/>
  <c r="CO72" i="59"/>
  <c r="CP72" i="59"/>
  <c r="CT68" i="59"/>
  <c r="CU68" i="59"/>
  <c r="CY68" i="59"/>
  <c r="CZ68" i="59"/>
  <c r="DD184" i="59"/>
  <c r="DE184" i="59"/>
  <c r="DI96" i="59"/>
  <c r="DJ96" i="59"/>
  <c r="DN93" i="59"/>
  <c r="DO93" i="59"/>
  <c r="DS26" i="59"/>
  <c r="DT26" i="59"/>
  <c r="DX77" i="59"/>
  <c r="DY77" i="59"/>
  <c r="EC77" i="59"/>
  <c r="ED77" i="59"/>
  <c r="H226" i="59"/>
  <c r="I226" i="59"/>
  <c r="M61" i="59"/>
  <c r="N24" i="58" s="1"/>
  <c r="N61" i="59"/>
  <c r="R74" i="59"/>
  <c r="S74" i="59"/>
  <c r="W74" i="59"/>
  <c r="X74" i="59"/>
  <c r="AB55" i="59"/>
  <c r="AC55" i="59"/>
  <c r="AG167" i="59"/>
  <c r="AH167" i="59"/>
  <c r="AL27" i="59"/>
  <c r="AM27" i="59"/>
  <c r="AQ18" i="59"/>
  <c r="AR18" i="59"/>
  <c r="AV54" i="59"/>
  <c r="AW54" i="59"/>
  <c r="BA30" i="59"/>
  <c r="BB30" i="59"/>
  <c r="BF106" i="59"/>
  <c r="BG106" i="59"/>
  <c r="BK66" i="59"/>
  <c r="BL66" i="59"/>
  <c r="BP74" i="59"/>
  <c r="BQ74" i="59"/>
  <c r="BU74" i="59"/>
  <c r="BV74" i="59"/>
  <c r="BZ90" i="59"/>
  <c r="CA90" i="59"/>
  <c r="CE90" i="59"/>
  <c r="CF90" i="59"/>
  <c r="CJ73" i="59"/>
  <c r="CK73" i="59"/>
  <c r="CO73" i="59"/>
  <c r="CP73" i="59"/>
  <c r="CT54" i="59"/>
  <c r="CU54" i="59"/>
  <c r="CY55" i="59"/>
  <c r="CZ55" i="59"/>
  <c r="DD33" i="59"/>
  <c r="DE33" i="59"/>
  <c r="DI181" i="59"/>
  <c r="DJ181" i="59"/>
  <c r="DN25" i="59"/>
  <c r="DO25" i="59"/>
  <c r="DS51" i="59"/>
  <c r="DT51" i="59"/>
  <c r="DX78" i="59"/>
  <c r="DY78" i="59"/>
  <c r="EC78" i="59"/>
  <c r="ED78" i="59"/>
  <c r="H59" i="59"/>
  <c r="I59" i="59"/>
  <c r="M70" i="59"/>
  <c r="N70" i="59"/>
  <c r="R73" i="59"/>
  <c r="S73" i="59"/>
  <c r="W84" i="59"/>
  <c r="X84" i="59"/>
  <c r="AB120" i="59"/>
  <c r="AC120" i="59"/>
  <c r="AG52" i="59"/>
  <c r="AH52" i="59"/>
  <c r="AL59" i="59"/>
  <c r="AM59" i="59"/>
  <c r="AQ91" i="59"/>
  <c r="AR91" i="59"/>
  <c r="AV140" i="59"/>
  <c r="AW140" i="59"/>
  <c r="BA152" i="59"/>
  <c r="BB152" i="59"/>
  <c r="BF125" i="59"/>
  <c r="BG125" i="59"/>
  <c r="BK48" i="59"/>
  <c r="BL48" i="59"/>
  <c r="BP75" i="59"/>
  <c r="BQ75" i="59"/>
  <c r="BU75" i="59"/>
  <c r="BV75" i="59"/>
  <c r="BZ91" i="59"/>
  <c r="CA91" i="59"/>
  <c r="CE91" i="59"/>
  <c r="CF91" i="59"/>
  <c r="CJ74" i="59"/>
  <c r="CK74" i="59"/>
  <c r="CO74" i="59"/>
  <c r="CP74" i="59"/>
  <c r="CT71" i="59"/>
  <c r="CU71" i="59"/>
  <c r="CY39" i="59"/>
  <c r="CZ39" i="59"/>
  <c r="DD52" i="59"/>
  <c r="DE52" i="59"/>
  <c r="DI91" i="59"/>
  <c r="DJ91" i="59"/>
  <c r="DN51" i="59"/>
  <c r="DO51" i="59"/>
  <c r="DS39" i="59"/>
  <c r="DT39" i="59"/>
  <c r="DX79" i="59"/>
  <c r="DY79" i="59"/>
  <c r="EC79" i="59"/>
  <c r="ED79" i="59"/>
  <c r="H74" i="59"/>
  <c r="I74" i="59"/>
  <c r="M100" i="59"/>
  <c r="N100" i="59"/>
  <c r="R76" i="59"/>
  <c r="S76" i="59"/>
  <c r="W79" i="59"/>
  <c r="X79" i="59"/>
  <c r="AB86" i="59"/>
  <c r="AC86" i="59"/>
  <c r="AG60" i="59"/>
  <c r="AH60" i="59"/>
  <c r="AL105" i="59"/>
  <c r="AM105" i="59"/>
  <c r="AQ56" i="59"/>
  <c r="AR56" i="59"/>
  <c r="AV39" i="59"/>
  <c r="AW39" i="59"/>
  <c r="BA70" i="59"/>
  <c r="BB70" i="59"/>
  <c r="BF34" i="59"/>
  <c r="BG34" i="59"/>
  <c r="BK73" i="59"/>
  <c r="BL73" i="59"/>
  <c r="BP76" i="59"/>
  <c r="BQ76" i="59"/>
  <c r="BU76" i="59"/>
  <c r="BV76" i="59"/>
  <c r="BZ92" i="59"/>
  <c r="CA92" i="59"/>
  <c r="CE92" i="59"/>
  <c r="CF92" i="59"/>
  <c r="CJ75" i="59"/>
  <c r="CK75" i="59"/>
  <c r="CO75" i="59"/>
  <c r="CP75" i="59"/>
  <c r="CT53" i="59"/>
  <c r="CU53" i="59"/>
  <c r="CY47" i="59"/>
  <c r="CZ47" i="59"/>
  <c r="DD182" i="59"/>
  <c r="DE182" i="59"/>
  <c r="DI58" i="59"/>
  <c r="DJ58" i="59"/>
  <c r="DN95" i="59"/>
  <c r="DO95" i="59"/>
  <c r="DS94" i="59"/>
  <c r="DT94" i="59"/>
  <c r="DX80" i="59"/>
  <c r="DY80" i="59"/>
  <c r="EC80" i="59"/>
  <c r="ED80" i="59"/>
  <c r="H95" i="59"/>
  <c r="I95" i="59"/>
  <c r="M73" i="59"/>
  <c r="N73" i="59"/>
  <c r="R67" i="59"/>
  <c r="S67" i="59"/>
  <c r="W60" i="59"/>
  <c r="X60" i="59"/>
  <c r="AB43" i="59"/>
  <c r="AC43" i="59"/>
  <c r="AG73" i="59"/>
  <c r="AH73" i="59"/>
  <c r="AL123" i="59"/>
  <c r="AM123" i="59"/>
  <c r="AQ68" i="59"/>
  <c r="AR68" i="59"/>
  <c r="AV52" i="59"/>
  <c r="AW52" i="59"/>
  <c r="BA121" i="59"/>
  <c r="BB121" i="59"/>
  <c r="BF98" i="59"/>
  <c r="BG98" i="59"/>
  <c r="BK129" i="59"/>
  <c r="BL129" i="59"/>
  <c r="BP77" i="59"/>
  <c r="BQ77" i="59"/>
  <c r="BU77" i="59"/>
  <c r="BV77" i="59"/>
  <c r="BZ93" i="59"/>
  <c r="CA93" i="59"/>
  <c r="CE93" i="59"/>
  <c r="CF93" i="59"/>
  <c r="CJ76" i="59"/>
  <c r="CK76" i="59"/>
  <c r="CO76" i="59"/>
  <c r="CP76" i="59"/>
  <c r="CT70" i="59"/>
  <c r="CU70" i="59"/>
  <c r="CY72" i="59"/>
  <c r="CZ72" i="59"/>
  <c r="DD27" i="59"/>
  <c r="DE27" i="59"/>
  <c r="DI208" i="59"/>
  <c r="DJ208" i="59"/>
  <c r="DN43" i="59"/>
  <c r="DO43" i="59"/>
  <c r="DS42" i="59"/>
  <c r="DT42" i="59"/>
  <c r="DX81" i="59"/>
  <c r="DY81" i="59"/>
  <c r="EC81" i="59"/>
  <c r="ED81" i="59"/>
  <c r="H78" i="59"/>
  <c r="I78" i="59"/>
  <c r="M76" i="59"/>
  <c r="N76" i="59"/>
  <c r="R90" i="59"/>
  <c r="S90" i="59"/>
  <c r="W63" i="59"/>
  <c r="X63" i="59"/>
  <c r="AB109" i="59"/>
  <c r="AC109" i="59"/>
  <c r="AG90" i="59"/>
  <c r="AH90" i="59"/>
  <c r="AL69" i="59"/>
  <c r="AM69" i="59"/>
  <c r="AQ105" i="59"/>
  <c r="AR105" i="59"/>
  <c r="AV83" i="59"/>
  <c r="AW83" i="59"/>
  <c r="BA169" i="59"/>
  <c r="BB169" i="59"/>
  <c r="BF116" i="59"/>
  <c r="BG116" i="59"/>
  <c r="BK105" i="59"/>
  <c r="BL105" i="59"/>
  <c r="BP78" i="59"/>
  <c r="BQ78" i="59"/>
  <c r="BU78" i="59"/>
  <c r="BV78" i="59"/>
  <c r="BZ94" i="59"/>
  <c r="CA94" i="59"/>
  <c r="CE94" i="59"/>
  <c r="CF94" i="59"/>
  <c r="CJ77" i="59"/>
  <c r="CK77" i="59"/>
  <c r="CO77" i="59"/>
  <c r="CP77" i="59"/>
  <c r="CT73" i="59"/>
  <c r="CU73" i="59"/>
  <c r="CY81" i="59"/>
  <c r="CZ81" i="59"/>
  <c r="DD209" i="59"/>
  <c r="DE209" i="59"/>
  <c r="DI80" i="59"/>
  <c r="DJ80" i="59"/>
  <c r="DN97" i="59"/>
  <c r="DO97" i="59"/>
  <c r="DS55" i="59"/>
  <c r="DT55" i="59"/>
  <c r="DX82" i="59"/>
  <c r="DY82" i="59"/>
  <c r="EC82" i="59"/>
  <c r="ED82" i="59"/>
  <c r="H106" i="59"/>
  <c r="I106" i="59"/>
  <c r="M68" i="59"/>
  <c r="N68" i="59"/>
  <c r="R60" i="59"/>
  <c r="S60" i="59"/>
  <c r="W69" i="59"/>
  <c r="X69" i="59"/>
  <c r="AB211" i="59"/>
  <c r="AC211" i="59"/>
  <c r="AG55" i="59"/>
  <c r="AH55" i="59"/>
  <c r="AL126" i="59"/>
  <c r="AM126" i="59"/>
  <c r="AQ126" i="59"/>
  <c r="AR126" i="59"/>
  <c r="AV210" i="59"/>
  <c r="AW210" i="59"/>
  <c r="BA46" i="59"/>
  <c r="BB46" i="59"/>
  <c r="BF89" i="59"/>
  <c r="BG89" i="59"/>
  <c r="BK130" i="59"/>
  <c r="BL130" i="59"/>
  <c r="BP79" i="59"/>
  <c r="BQ79" i="59"/>
  <c r="BU79" i="59"/>
  <c r="BV79" i="59"/>
  <c r="BZ95" i="59"/>
  <c r="CA95" i="59"/>
  <c r="CE95" i="59"/>
  <c r="CF95" i="59"/>
  <c r="CJ78" i="59"/>
  <c r="CK78" i="59"/>
  <c r="CO78" i="59"/>
  <c r="CP78" i="59"/>
  <c r="CT82" i="59"/>
  <c r="CU82" i="59"/>
  <c r="CY71" i="59"/>
  <c r="CZ71" i="59"/>
  <c r="DD40" i="59"/>
  <c r="DE40" i="59"/>
  <c r="DI37" i="59"/>
  <c r="DJ37" i="59"/>
  <c r="DN40" i="59"/>
  <c r="DO40" i="59"/>
  <c r="DS38" i="59"/>
  <c r="DT38" i="59"/>
  <c r="DX83" i="59"/>
  <c r="DY83" i="59"/>
  <c r="EC83" i="59"/>
  <c r="ED83" i="59"/>
  <c r="H71" i="59"/>
  <c r="I71" i="59"/>
  <c r="M84" i="59"/>
  <c r="N84" i="59"/>
  <c r="R66" i="59"/>
  <c r="S66" i="59"/>
  <c r="W90" i="59"/>
  <c r="X90" i="59"/>
  <c r="AB80" i="59"/>
  <c r="AC80" i="59"/>
  <c r="AG78" i="59"/>
  <c r="AH78" i="59"/>
  <c r="AL136" i="59"/>
  <c r="AM136" i="59"/>
  <c r="AQ23" i="59"/>
  <c r="AR23" i="59"/>
  <c r="O77" i="58" s="1"/>
  <c r="AV124" i="59"/>
  <c r="AW124" i="59"/>
  <c r="BA21" i="59"/>
  <c r="BB21" i="59"/>
  <c r="BF131" i="59"/>
  <c r="BG131" i="59"/>
  <c r="BK63" i="59"/>
  <c r="BL63" i="59"/>
  <c r="BP80" i="59"/>
  <c r="BQ80" i="59"/>
  <c r="BU80" i="59"/>
  <c r="BV80" i="59"/>
  <c r="BZ96" i="59"/>
  <c r="CA96" i="59"/>
  <c r="CE96" i="59"/>
  <c r="CF96" i="59"/>
  <c r="CJ79" i="59"/>
  <c r="CK79" i="59"/>
  <c r="CO79" i="59"/>
  <c r="CP79" i="59"/>
  <c r="CT67" i="59"/>
  <c r="CU67" i="59"/>
  <c r="CY78" i="59"/>
  <c r="CZ78" i="59"/>
  <c r="DD210" i="59"/>
  <c r="DE210" i="59"/>
  <c r="DI109" i="59"/>
  <c r="DJ109" i="59"/>
  <c r="DN55" i="59"/>
  <c r="DO55" i="59"/>
  <c r="DS93" i="59"/>
  <c r="DT93" i="59"/>
  <c r="DX84" i="59"/>
  <c r="DY84" i="59"/>
  <c r="EC84" i="59"/>
  <c r="ED84" i="59"/>
  <c r="H119" i="59"/>
  <c r="I119" i="59"/>
  <c r="M101" i="59"/>
  <c r="N22" i="58" s="1"/>
  <c r="N101" i="59"/>
  <c r="R71" i="59"/>
  <c r="S71" i="59"/>
  <c r="W56" i="59"/>
  <c r="X56" i="59"/>
  <c r="AB148" i="59"/>
  <c r="AC148" i="59"/>
  <c r="AG89" i="59"/>
  <c r="AH89" i="59"/>
  <c r="O60" i="58" s="1"/>
  <c r="AL19" i="59"/>
  <c r="AM19" i="59"/>
  <c r="AQ106" i="59"/>
  <c r="AR106" i="59"/>
  <c r="AV44" i="59"/>
  <c r="AW44" i="59"/>
  <c r="BA125" i="59"/>
  <c r="BB125" i="59"/>
  <c r="BF117" i="59"/>
  <c r="BG117" i="59"/>
  <c r="BK80" i="59"/>
  <c r="BL80" i="59"/>
  <c r="BP81" i="59"/>
  <c r="BQ81" i="59"/>
  <c r="BU81" i="59"/>
  <c r="BV81" i="59"/>
  <c r="BZ97" i="59"/>
  <c r="CA97" i="59"/>
  <c r="CE97" i="59"/>
  <c r="CF97" i="59"/>
  <c r="CJ80" i="59"/>
  <c r="CK80" i="59"/>
  <c r="CO80" i="59"/>
  <c r="CP80" i="59"/>
  <c r="CT74" i="59"/>
  <c r="CU74" i="59"/>
  <c r="CY75" i="59"/>
  <c r="CZ75" i="59"/>
  <c r="DD216" i="59"/>
  <c r="DE216" i="59"/>
  <c r="DI165" i="59"/>
  <c r="DJ165" i="59"/>
  <c r="DN36" i="59"/>
  <c r="DO36" i="59"/>
  <c r="DS97" i="59"/>
  <c r="DT97" i="59"/>
  <c r="DX85" i="59"/>
  <c r="DY85" i="59"/>
  <c r="EC85" i="59"/>
  <c r="ED85" i="59"/>
  <c r="H55" i="59"/>
  <c r="I55" i="59"/>
  <c r="M75" i="59"/>
  <c r="N75" i="59"/>
  <c r="R54" i="59"/>
  <c r="S54" i="59"/>
  <c r="W75" i="59"/>
  <c r="X75" i="59"/>
  <c r="AB68" i="59"/>
  <c r="AC68" i="59"/>
  <c r="AG87" i="59"/>
  <c r="AH87" i="59"/>
  <c r="AL106" i="59"/>
  <c r="AM106" i="59"/>
  <c r="AQ136" i="59"/>
  <c r="AR136" i="59"/>
  <c r="AV160" i="59"/>
  <c r="AW160" i="59"/>
  <c r="BA96" i="59"/>
  <c r="BB96" i="59"/>
  <c r="BF107" i="59"/>
  <c r="BG107" i="59"/>
  <c r="BK97" i="59"/>
  <c r="BL97" i="59"/>
  <c r="BP82" i="59"/>
  <c r="BQ82" i="59"/>
  <c r="BU82" i="59"/>
  <c r="BV82" i="59"/>
  <c r="BZ98" i="59"/>
  <c r="CA98" i="59"/>
  <c r="CE98" i="59"/>
  <c r="CF98" i="59"/>
  <c r="CJ81" i="59"/>
  <c r="CK81" i="59"/>
  <c r="CO81" i="59"/>
  <c r="CP81" i="59"/>
  <c r="CT77" i="59"/>
  <c r="CU77" i="59"/>
  <c r="CY76" i="59"/>
  <c r="CZ76" i="59"/>
  <c r="DD145" i="59"/>
  <c r="DE145" i="59"/>
  <c r="DI62" i="59"/>
  <c r="DJ62" i="59"/>
  <c r="DN46" i="59"/>
  <c r="DO46" i="59"/>
  <c r="DS103" i="59"/>
  <c r="DT103" i="59"/>
  <c r="DX86" i="59"/>
  <c r="DY86" i="59"/>
  <c r="EC86" i="59"/>
  <c r="ED86" i="59"/>
  <c r="H128" i="59"/>
  <c r="I128" i="59"/>
  <c r="M57" i="59"/>
  <c r="N57" i="59"/>
  <c r="R136" i="59"/>
  <c r="S136" i="59"/>
  <c r="W142" i="59"/>
  <c r="X142" i="59"/>
  <c r="AB93" i="59"/>
  <c r="AC93" i="59"/>
  <c r="AG45" i="59"/>
  <c r="AH45" i="59"/>
  <c r="AL71" i="59"/>
  <c r="AM71" i="59"/>
  <c r="AQ79" i="59"/>
  <c r="AR79" i="59"/>
  <c r="AV190" i="59"/>
  <c r="AW190" i="59"/>
  <c r="BA166" i="59"/>
  <c r="BB166" i="59"/>
  <c r="BF71" i="59"/>
  <c r="BG71" i="59"/>
  <c r="BK70" i="59"/>
  <c r="BL70" i="59"/>
  <c r="BP83" i="59"/>
  <c r="BQ83" i="59"/>
  <c r="BU83" i="59"/>
  <c r="BV83" i="59"/>
  <c r="BZ99" i="59"/>
  <c r="CA99" i="59"/>
  <c r="CE99" i="59"/>
  <c r="CF99" i="59"/>
  <c r="CJ82" i="59"/>
  <c r="CK82" i="59"/>
  <c r="CO82" i="59"/>
  <c r="CP82" i="59"/>
  <c r="CT58" i="59"/>
  <c r="CU58" i="59"/>
  <c r="CY70" i="59"/>
  <c r="CZ70" i="59"/>
  <c r="DD37" i="59"/>
  <c r="DE37" i="59"/>
  <c r="DI209" i="59"/>
  <c r="DJ209" i="59"/>
  <c r="DN110" i="59"/>
  <c r="DO110" i="59"/>
  <c r="DS53" i="59"/>
  <c r="DT53" i="59"/>
  <c r="DX87" i="59"/>
  <c r="DY87" i="59"/>
  <c r="EC87" i="59"/>
  <c r="ED87" i="59"/>
  <c r="H68" i="59"/>
  <c r="I68" i="59"/>
  <c r="M88" i="59"/>
  <c r="N88" i="59"/>
  <c r="R79" i="59"/>
  <c r="S79" i="59"/>
  <c r="W77" i="59"/>
  <c r="X77" i="59"/>
  <c r="AB81" i="59"/>
  <c r="AC81" i="59"/>
  <c r="AG106" i="59"/>
  <c r="AH106" i="59"/>
  <c r="AL88" i="59"/>
  <c r="AM88" i="59"/>
  <c r="AQ127" i="59"/>
  <c r="AR127" i="59"/>
  <c r="AV102" i="59"/>
  <c r="AW102" i="59"/>
  <c r="BA36" i="59"/>
  <c r="BB36" i="59"/>
  <c r="BF119" i="59"/>
  <c r="BG119" i="59"/>
  <c r="BK117" i="59"/>
  <c r="BL117" i="59"/>
  <c r="BP84" i="59"/>
  <c r="BQ84" i="59"/>
  <c r="BU84" i="59"/>
  <c r="BV84" i="59"/>
  <c r="BZ100" i="59"/>
  <c r="CA100" i="59"/>
  <c r="CE100" i="59"/>
  <c r="CF100" i="59"/>
  <c r="CJ83" i="59"/>
  <c r="CK83" i="59"/>
  <c r="CO83" i="59"/>
  <c r="CP83" i="59"/>
  <c r="CT72" i="59"/>
  <c r="CU72" i="59"/>
  <c r="CY74" i="59"/>
  <c r="CZ74" i="59"/>
  <c r="DD194" i="59"/>
  <c r="DE194" i="59"/>
  <c r="DI145" i="59"/>
  <c r="DJ145" i="59"/>
  <c r="DN111" i="59"/>
  <c r="DO111" i="59"/>
  <c r="DS77" i="59"/>
  <c r="DT77" i="59"/>
  <c r="DX88" i="59"/>
  <c r="DY88" i="59"/>
  <c r="EC88" i="59"/>
  <c r="ED88" i="59"/>
  <c r="H85" i="59"/>
  <c r="I85" i="59"/>
  <c r="M136" i="59"/>
  <c r="N136" i="59"/>
  <c r="R100" i="59"/>
  <c r="S100" i="59"/>
  <c r="W87" i="59"/>
  <c r="X87" i="59"/>
  <c r="AB124" i="59"/>
  <c r="AC124" i="59"/>
  <c r="AG145" i="59"/>
  <c r="AH145" i="59"/>
  <c r="AL137" i="59"/>
  <c r="AM137" i="59"/>
  <c r="AQ92" i="59"/>
  <c r="AR92" i="59"/>
  <c r="AV166" i="59"/>
  <c r="AW166" i="59"/>
  <c r="BA119" i="59"/>
  <c r="BB119" i="59"/>
  <c r="BF53" i="59"/>
  <c r="BG53" i="59"/>
  <c r="BK118" i="59"/>
  <c r="BL118" i="59"/>
  <c r="BP85" i="59"/>
  <c r="BQ85" i="59"/>
  <c r="BU85" i="59"/>
  <c r="BV85" i="59"/>
  <c r="BZ101" i="59"/>
  <c r="CA101" i="59"/>
  <c r="CE101" i="59"/>
  <c r="CF101" i="59"/>
  <c r="CJ84" i="59"/>
  <c r="CK84" i="59"/>
  <c r="CO84" i="59"/>
  <c r="CP84" i="59"/>
  <c r="CT80" i="59"/>
  <c r="CU80" i="59"/>
  <c r="CY60" i="59"/>
  <c r="CZ60" i="59"/>
  <c r="DD54" i="59"/>
  <c r="DE54" i="59"/>
  <c r="DI154" i="59"/>
  <c r="DJ154" i="59"/>
  <c r="DN53" i="59"/>
  <c r="DO53" i="59"/>
  <c r="DS110" i="59"/>
  <c r="DT110" i="59"/>
  <c r="DX89" i="59"/>
  <c r="DY89" i="59"/>
  <c r="EC89" i="59"/>
  <c r="ED89" i="59"/>
  <c r="H70" i="59"/>
  <c r="I70" i="59"/>
  <c r="M102" i="59"/>
  <c r="N102" i="59"/>
  <c r="R75" i="59"/>
  <c r="S75" i="59"/>
  <c r="W80" i="59"/>
  <c r="X80" i="59"/>
  <c r="AB31" i="59"/>
  <c r="AC31" i="59"/>
  <c r="AG194" i="59"/>
  <c r="AH194" i="59"/>
  <c r="AL64" i="59"/>
  <c r="AM64" i="59"/>
  <c r="AQ58" i="59"/>
  <c r="AR58" i="59"/>
  <c r="AV174" i="59"/>
  <c r="AW174" i="59"/>
  <c r="BA157" i="59"/>
  <c r="BB157" i="59"/>
  <c r="BF100" i="59"/>
  <c r="BG100" i="59"/>
  <c r="BK116" i="59"/>
  <c r="BL116" i="59"/>
  <c r="BP86" i="59"/>
  <c r="BQ86" i="59"/>
  <c r="BU86" i="59"/>
  <c r="BV86" i="59"/>
  <c r="BZ102" i="59"/>
  <c r="CA102" i="59"/>
  <c r="CE102" i="59"/>
  <c r="CF102" i="59"/>
  <c r="CJ85" i="59"/>
  <c r="CK85" i="59"/>
  <c r="CO85" i="59"/>
  <c r="CP85" i="59"/>
  <c r="CT155" i="59"/>
  <c r="CU155" i="59"/>
  <c r="CY155" i="59"/>
  <c r="CZ155" i="59"/>
  <c r="DD212" i="59"/>
  <c r="DE212" i="59"/>
  <c r="DI130" i="59"/>
  <c r="DJ130" i="59"/>
  <c r="DN78" i="59"/>
  <c r="DO78" i="59"/>
  <c r="DS111" i="59"/>
  <c r="DT111" i="59"/>
  <c r="DX90" i="59"/>
  <c r="DY90" i="59"/>
  <c r="EC90" i="59"/>
  <c r="ED90" i="59"/>
  <c r="H82" i="59"/>
  <c r="I82" i="59"/>
  <c r="M79" i="59"/>
  <c r="N79" i="59"/>
  <c r="R36" i="59"/>
  <c r="S36" i="59"/>
  <c r="W106" i="59"/>
  <c r="X106" i="59"/>
  <c r="AB69" i="59"/>
  <c r="AC69" i="59"/>
  <c r="AG70" i="59"/>
  <c r="AH70" i="59"/>
  <c r="AL127" i="59"/>
  <c r="AM127" i="59"/>
  <c r="AQ137" i="59"/>
  <c r="AR137" i="59"/>
  <c r="AV65" i="59"/>
  <c r="AW65" i="59"/>
  <c r="BA124" i="59"/>
  <c r="BB124" i="59"/>
  <c r="BF132" i="59"/>
  <c r="BG132" i="59"/>
  <c r="BK71" i="59"/>
  <c r="BL71" i="59"/>
  <c r="BP87" i="59"/>
  <c r="BQ87" i="59"/>
  <c r="BU87" i="59"/>
  <c r="BV87" i="59"/>
  <c r="BZ103" i="59"/>
  <c r="CA103" i="59"/>
  <c r="CE103" i="59"/>
  <c r="CF103" i="59"/>
  <c r="CJ86" i="59"/>
  <c r="CK86" i="59"/>
  <c r="CO86" i="59"/>
  <c r="CP86" i="59"/>
  <c r="CT156" i="59"/>
  <c r="CU156" i="59"/>
  <c r="CY156" i="59"/>
  <c r="CZ156" i="59"/>
  <c r="DD213" i="59"/>
  <c r="DE213" i="59"/>
  <c r="DI215" i="59"/>
  <c r="DJ215" i="59"/>
  <c r="DN103" i="59"/>
  <c r="DO103" i="59"/>
  <c r="DS46" i="59"/>
  <c r="DT46" i="59"/>
  <c r="DX91" i="59"/>
  <c r="DY91" i="59"/>
  <c r="EC91" i="59"/>
  <c r="ED91" i="59"/>
  <c r="H112" i="59"/>
  <c r="I112" i="59"/>
  <c r="M59" i="59"/>
  <c r="N59" i="59"/>
  <c r="R64" i="59"/>
  <c r="S64" i="59"/>
  <c r="W35" i="59"/>
  <c r="X35" i="59"/>
  <c r="AB223" i="59"/>
  <c r="AC223" i="59"/>
  <c r="AG103" i="59"/>
  <c r="AH103" i="59"/>
  <c r="AL110" i="59"/>
  <c r="AM110" i="59"/>
  <c r="AQ110" i="59"/>
  <c r="AR110" i="59"/>
  <c r="AV13" i="59"/>
  <c r="AW13" i="59"/>
  <c r="BA188" i="59"/>
  <c r="BB188" i="59"/>
  <c r="BF104" i="59"/>
  <c r="BG104" i="59"/>
  <c r="BK38" i="59"/>
  <c r="BL38" i="59"/>
  <c r="BP88" i="59"/>
  <c r="BQ88" i="59"/>
  <c r="BU88" i="59"/>
  <c r="BV88" i="59"/>
  <c r="BZ104" i="59"/>
  <c r="CA104" i="59"/>
  <c r="CE104" i="59"/>
  <c r="CF104" i="59"/>
  <c r="CJ87" i="59"/>
  <c r="CK87" i="59"/>
  <c r="CO87" i="59"/>
  <c r="CP87" i="59"/>
  <c r="CT81" i="59"/>
  <c r="CU81" i="59"/>
  <c r="CY80" i="59"/>
  <c r="CZ80" i="59"/>
  <c r="DD227" i="59"/>
  <c r="DE227" i="59"/>
  <c r="DI56" i="59"/>
  <c r="DJ56" i="59"/>
  <c r="DN94" i="59"/>
  <c r="DO94" i="59"/>
  <c r="DS96" i="59"/>
  <c r="DT96" i="59"/>
  <c r="DX92" i="59"/>
  <c r="DY92" i="59"/>
  <c r="EC92" i="59"/>
  <c r="ED92" i="59"/>
  <c r="H58" i="59"/>
  <c r="I58" i="59"/>
  <c r="M128" i="59"/>
  <c r="N128" i="59"/>
  <c r="R85" i="59"/>
  <c r="S85" i="59"/>
  <c r="W64" i="59"/>
  <c r="N33" i="58" s="1"/>
  <c r="X64" i="59"/>
  <c r="AB62" i="59"/>
  <c r="AC62" i="59"/>
  <c r="AG171" i="59"/>
  <c r="AH171" i="59"/>
  <c r="AL100" i="59"/>
  <c r="AM100" i="59"/>
  <c r="AQ138" i="59"/>
  <c r="AR138" i="59"/>
  <c r="AV26" i="59"/>
  <c r="AW26" i="59"/>
  <c r="BA145" i="59"/>
  <c r="BB145" i="59"/>
  <c r="BF102" i="59"/>
  <c r="BG102" i="59"/>
  <c r="BK89" i="59"/>
  <c r="BL89" i="59"/>
  <c r="BP89" i="59"/>
  <c r="BQ89" i="59"/>
  <c r="BU89" i="59"/>
  <c r="BV89" i="59"/>
  <c r="BZ105" i="59"/>
  <c r="CA105" i="59"/>
  <c r="CE105" i="59"/>
  <c r="CF105" i="59"/>
  <c r="CJ88" i="59"/>
  <c r="CK88" i="59"/>
  <c r="CO88" i="59"/>
  <c r="CP88" i="59"/>
  <c r="CT78" i="59"/>
  <c r="CU78" i="59"/>
  <c r="CY82" i="59"/>
  <c r="CZ82" i="59"/>
  <c r="DD14" i="59"/>
  <c r="DE14" i="59"/>
  <c r="DI210" i="59"/>
  <c r="DJ210" i="59"/>
  <c r="DN112" i="59"/>
  <c r="DO112" i="59"/>
  <c r="DS112" i="59"/>
  <c r="DT112" i="59"/>
  <c r="DX93" i="59"/>
  <c r="DY93" i="59"/>
  <c r="EC93" i="59"/>
  <c r="ED93" i="59"/>
  <c r="H107" i="59"/>
  <c r="I107" i="59"/>
  <c r="M118" i="59"/>
  <c r="N118" i="59"/>
  <c r="R83" i="59"/>
  <c r="S83" i="59"/>
  <c r="W86" i="59"/>
  <c r="X86" i="59"/>
  <c r="AB79" i="59"/>
  <c r="AC79" i="59"/>
  <c r="AG116" i="59"/>
  <c r="AH116" i="59"/>
  <c r="AL44" i="59"/>
  <c r="AM44" i="59"/>
  <c r="AQ99" i="59"/>
  <c r="AR99" i="59"/>
  <c r="AV157" i="59"/>
  <c r="AW157" i="59"/>
  <c r="BA19" i="59"/>
  <c r="BB19" i="59"/>
  <c r="BF133" i="59"/>
  <c r="BG133" i="59"/>
  <c r="BK75" i="59"/>
  <c r="BL75" i="59"/>
  <c r="BP90" i="59"/>
  <c r="BQ90" i="59"/>
  <c r="BU90" i="59"/>
  <c r="BV90" i="59"/>
  <c r="BZ106" i="59"/>
  <c r="CA106" i="59"/>
  <c r="CE106" i="59"/>
  <c r="CF106" i="59"/>
  <c r="CJ89" i="59"/>
  <c r="CK89" i="59"/>
  <c r="CO89" i="59"/>
  <c r="CP89" i="59"/>
  <c r="CT79" i="59"/>
  <c r="CU79" i="59"/>
  <c r="CY84" i="59"/>
  <c r="CZ84" i="59"/>
  <c r="DD68" i="59"/>
  <c r="DE68" i="59"/>
  <c r="DI124" i="59"/>
  <c r="DJ124" i="59"/>
  <c r="DN113" i="59"/>
  <c r="DO113" i="59"/>
  <c r="DS78" i="59"/>
  <c r="DT78" i="59"/>
  <c r="DX24" i="59"/>
  <c r="DY24" i="59"/>
  <c r="EC25" i="59"/>
  <c r="ED25" i="59"/>
  <c r="H117" i="59"/>
  <c r="I117" i="59"/>
  <c r="M114" i="59"/>
  <c r="N114" i="59"/>
  <c r="R86" i="59"/>
  <c r="S86" i="59"/>
  <c r="W125" i="59"/>
  <c r="X125" i="59"/>
  <c r="AB88" i="59"/>
  <c r="AC88" i="59"/>
  <c r="AG129" i="59"/>
  <c r="AH129" i="59"/>
  <c r="AL138" i="59"/>
  <c r="AM138" i="59"/>
  <c r="AQ69" i="59"/>
  <c r="AR69" i="59"/>
  <c r="AV123" i="59"/>
  <c r="AW123" i="59"/>
  <c r="BA150" i="59"/>
  <c r="BB150" i="59"/>
  <c r="BF105" i="59"/>
  <c r="BG105" i="59"/>
  <c r="BK41" i="59"/>
  <c r="BL41" i="59"/>
  <c r="BP91" i="59"/>
  <c r="BQ91" i="59"/>
  <c r="BU91" i="59"/>
  <c r="BV91" i="59"/>
  <c r="BZ107" i="59"/>
  <c r="CA107" i="59"/>
  <c r="CE107" i="59"/>
  <c r="CF107" i="59"/>
  <c r="CJ90" i="59"/>
  <c r="CK90" i="59"/>
  <c r="CO90" i="59"/>
  <c r="CP90" i="59"/>
  <c r="CT157" i="59"/>
  <c r="CU157" i="59"/>
  <c r="CY157" i="59"/>
  <c r="CZ157" i="59"/>
  <c r="DD71" i="59"/>
  <c r="DE71" i="59"/>
  <c r="DI186" i="59"/>
  <c r="DJ186" i="59"/>
  <c r="DN77" i="59"/>
  <c r="DO77" i="59"/>
  <c r="DS113" i="59"/>
  <c r="DT113" i="59"/>
  <c r="DX94" i="59"/>
  <c r="DY94" i="59"/>
  <c r="EC94" i="59"/>
  <c r="ED94" i="59"/>
  <c r="H101" i="59"/>
  <c r="I101" i="59"/>
  <c r="M131" i="59"/>
  <c r="N131" i="59"/>
  <c r="R121" i="59"/>
  <c r="S121" i="59"/>
  <c r="W91" i="59"/>
  <c r="X91" i="59"/>
  <c r="AB187" i="59"/>
  <c r="AC187" i="59"/>
  <c r="AG123" i="59"/>
  <c r="AH123" i="59"/>
  <c r="AL87" i="59"/>
  <c r="AM87" i="59"/>
  <c r="AQ89" i="59"/>
  <c r="AR89" i="59"/>
  <c r="AV21" i="59"/>
  <c r="AW21" i="59"/>
  <c r="BA28" i="59"/>
  <c r="BB28" i="59"/>
  <c r="BF111" i="59"/>
  <c r="BG111" i="59"/>
  <c r="BK131" i="59"/>
  <c r="BL131" i="59"/>
  <c r="BP92" i="59"/>
  <c r="BQ92" i="59"/>
  <c r="BU92" i="59"/>
  <c r="BV92" i="59"/>
  <c r="BZ108" i="59"/>
  <c r="CA108" i="59"/>
  <c r="CE108" i="59"/>
  <c r="CF108" i="59"/>
  <c r="CJ91" i="59"/>
  <c r="CK91" i="59"/>
  <c r="CO91" i="59"/>
  <c r="CP91" i="59"/>
  <c r="CT147" i="59"/>
  <c r="CU147" i="59"/>
  <c r="CY147" i="59"/>
  <c r="CZ147" i="59"/>
  <c r="DD42" i="59"/>
  <c r="DE42" i="59"/>
  <c r="DI14" i="59"/>
  <c r="DJ14" i="59"/>
  <c r="DN104" i="59"/>
  <c r="DO104" i="59"/>
  <c r="DS104" i="59"/>
  <c r="DT104" i="59"/>
  <c r="DX95" i="59"/>
  <c r="DY95" i="59"/>
  <c r="EC95" i="59"/>
  <c r="ED95" i="59"/>
  <c r="H79" i="59"/>
  <c r="I79" i="59"/>
  <c r="M105" i="59"/>
  <c r="N105" i="59"/>
  <c r="R126" i="59"/>
  <c r="S126" i="59"/>
  <c r="W85" i="59"/>
  <c r="X85" i="59"/>
  <c r="AB157" i="59"/>
  <c r="AC157" i="59"/>
  <c r="AG76" i="59"/>
  <c r="AH76" i="59"/>
  <c r="AL139" i="59"/>
  <c r="AM139" i="59"/>
  <c r="AQ139" i="59"/>
  <c r="AR139" i="59"/>
  <c r="AV17" i="59"/>
  <c r="AW17" i="59"/>
  <c r="BA40" i="59"/>
  <c r="BB40" i="59"/>
  <c r="BF118" i="59"/>
  <c r="BG118" i="59"/>
  <c r="BK81" i="59"/>
  <c r="BL81" i="59"/>
  <c r="BP93" i="59"/>
  <c r="BQ93" i="59"/>
  <c r="BU93" i="59"/>
  <c r="BV93" i="59"/>
  <c r="BZ34" i="59"/>
  <c r="CA34" i="59"/>
  <c r="CE34" i="59"/>
  <c r="CF34" i="59"/>
  <c r="CJ92" i="59"/>
  <c r="CK92" i="59"/>
  <c r="CO92" i="59"/>
  <c r="CP92" i="59"/>
  <c r="CT83" i="59"/>
  <c r="CU83" i="59"/>
  <c r="CY95" i="59"/>
  <c r="CZ95" i="59"/>
  <c r="DD129" i="59"/>
  <c r="DE129" i="59"/>
  <c r="DI162" i="59"/>
  <c r="DJ162" i="59"/>
  <c r="DN99" i="59"/>
  <c r="DO99" i="59"/>
  <c r="DS40" i="59"/>
  <c r="DT40" i="59"/>
  <c r="DX96" i="59"/>
  <c r="DY96" i="59"/>
  <c r="EC96" i="59"/>
  <c r="ED96" i="59"/>
  <c r="M112" i="59"/>
  <c r="N112" i="59"/>
  <c r="R80" i="59"/>
  <c r="S80" i="59"/>
  <c r="W124" i="59"/>
  <c r="X124" i="59"/>
  <c r="AB74" i="59"/>
  <c r="AC74" i="59"/>
  <c r="AG94" i="59"/>
  <c r="AH94" i="59"/>
  <c r="AL128" i="59"/>
  <c r="AM128" i="59"/>
  <c r="AQ128" i="59"/>
  <c r="AR128" i="59"/>
  <c r="AV14" i="59"/>
  <c r="F94" i="58" s="1"/>
  <c r="AW14" i="59"/>
  <c r="BA136" i="59"/>
  <c r="BB136" i="59"/>
  <c r="BF120" i="59"/>
  <c r="BG120" i="59"/>
  <c r="BK54" i="59"/>
  <c r="BL54" i="59"/>
  <c r="BP94" i="59"/>
  <c r="BQ94" i="59"/>
  <c r="BU94" i="59"/>
  <c r="BV94" i="59"/>
  <c r="BZ109" i="59"/>
  <c r="CA109" i="59"/>
  <c r="CE109" i="59"/>
  <c r="CF109" i="59"/>
  <c r="CJ93" i="59"/>
  <c r="CK93" i="59"/>
  <c r="CO93" i="59"/>
  <c r="CP93" i="59"/>
  <c r="CT95" i="59"/>
  <c r="CU95" i="59"/>
  <c r="CY87" i="59"/>
  <c r="CZ87" i="59"/>
  <c r="DD203" i="59"/>
  <c r="DE203" i="59"/>
  <c r="DI127" i="59"/>
  <c r="DJ127" i="59"/>
  <c r="DN39" i="59"/>
  <c r="DO39" i="59"/>
  <c r="DS98" i="59"/>
  <c r="DT98" i="59"/>
  <c r="DX97" i="59"/>
  <c r="DY97" i="59"/>
  <c r="EC97" i="59"/>
  <c r="ED97" i="59"/>
  <c r="H104" i="59"/>
  <c r="I104" i="59"/>
  <c r="M90" i="59"/>
  <c r="N90" i="59"/>
  <c r="R108" i="59"/>
  <c r="S108" i="59"/>
  <c r="W100" i="59"/>
  <c r="X100" i="59"/>
  <c r="AB135" i="59"/>
  <c r="AC135" i="59"/>
  <c r="AG187" i="59"/>
  <c r="AH187" i="59"/>
  <c r="AL140" i="59"/>
  <c r="AM140" i="59"/>
  <c r="AQ140" i="59"/>
  <c r="AR140" i="59"/>
  <c r="AV112" i="59"/>
  <c r="AW112" i="59"/>
  <c r="BA13" i="59"/>
  <c r="N92" i="58" s="1"/>
  <c r="BB13" i="59"/>
  <c r="BF134" i="59"/>
  <c r="BG134" i="59"/>
  <c r="BK74" i="59"/>
  <c r="BL74" i="59"/>
  <c r="BP95" i="59"/>
  <c r="BQ95" i="59"/>
  <c r="BU95" i="59"/>
  <c r="BV95" i="59"/>
  <c r="BZ110" i="59"/>
  <c r="CA110" i="59"/>
  <c r="CE110" i="59"/>
  <c r="CF110" i="59"/>
  <c r="CJ94" i="59"/>
  <c r="CK94" i="59"/>
  <c r="CO94" i="59"/>
  <c r="CP94" i="59"/>
  <c r="CT86" i="59"/>
  <c r="CU86" i="59"/>
  <c r="CY170" i="59"/>
  <c r="CZ170" i="59"/>
  <c r="DD163" i="59"/>
  <c r="DE163" i="59"/>
  <c r="DI43" i="59"/>
  <c r="DJ43" i="59"/>
  <c r="DN98" i="59"/>
  <c r="DO98" i="59"/>
  <c r="DS47" i="59"/>
  <c r="DT47" i="59"/>
  <c r="DX98" i="59"/>
  <c r="DY98" i="59"/>
  <c r="EC98" i="59"/>
  <c r="ED98" i="59"/>
  <c r="H125" i="59"/>
  <c r="I125" i="59"/>
  <c r="M138" i="59"/>
  <c r="N138" i="59"/>
  <c r="R94" i="59"/>
  <c r="S94" i="59"/>
  <c r="W113" i="59"/>
  <c r="X113" i="59"/>
  <c r="AB114" i="59"/>
  <c r="AC114" i="59"/>
  <c r="AG128" i="59"/>
  <c r="AH128" i="59"/>
  <c r="AL35" i="59"/>
  <c r="AM35" i="59"/>
  <c r="AQ129" i="59"/>
  <c r="AR129" i="59"/>
  <c r="AV80" i="59"/>
  <c r="AW80" i="59"/>
  <c r="BA146" i="59"/>
  <c r="BB146" i="59"/>
  <c r="BF65" i="59"/>
  <c r="BG65" i="59"/>
  <c r="BK100" i="59"/>
  <c r="BL100" i="59"/>
  <c r="BP96" i="59"/>
  <c r="BQ96" i="59"/>
  <c r="BU96" i="59"/>
  <c r="BV96" i="59"/>
  <c r="BZ111" i="59"/>
  <c r="CA111" i="59"/>
  <c r="CE111" i="59"/>
  <c r="CF111" i="59"/>
  <c r="CJ95" i="59"/>
  <c r="CK95" i="59"/>
  <c r="CO95" i="59"/>
  <c r="CP95" i="59"/>
  <c r="CT170" i="59"/>
  <c r="CU170" i="59"/>
  <c r="CY85" i="59"/>
  <c r="CZ85" i="59"/>
  <c r="DD142" i="59"/>
  <c r="DE142" i="59"/>
  <c r="DI212" i="59"/>
  <c r="DJ212" i="59"/>
  <c r="DN57" i="59"/>
  <c r="DO57" i="59"/>
  <c r="DS99" i="59"/>
  <c r="DT99" i="59"/>
  <c r="DX99" i="59"/>
  <c r="DY99" i="59"/>
  <c r="EC99" i="59"/>
  <c r="ED99" i="59"/>
  <c r="H124" i="59"/>
  <c r="I124" i="59"/>
  <c r="M34" i="59"/>
  <c r="N34" i="59"/>
  <c r="R93" i="59"/>
  <c r="S93" i="59"/>
  <c r="W102" i="59"/>
  <c r="X102" i="59"/>
  <c r="AB59" i="59"/>
  <c r="AC59" i="59"/>
  <c r="AG184" i="59"/>
  <c r="AH184" i="59"/>
  <c r="AL130" i="59"/>
  <c r="AM130" i="59"/>
  <c r="AQ141" i="59"/>
  <c r="AR141" i="59"/>
  <c r="AV51" i="59"/>
  <c r="AW51" i="59"/>
  <c r="BA27" i="59"/>
  <c r="BB27" i="59"/>
  <c r="BF67" i="59"/>
  <c r="BG67" i="59"/>
  <c r="BK107" i="59"/>
  <c r="BL107" i="59"/>
  <c r="BP97" i="59"/>
  <c r="BQ97" i="59"/>
  <c r="BU97" i="59"/>
  <c r="BV97" i="59"/>
  <c r="BZ112" i="59"/>
  <c r="CA112" i="59"/>
  <c r="CE112" i="59"/>
  <c r="CF112" i="59"/>
  <c r="CJ96" i="59"/>
  <c r="CK96" i="59"/>
  <c r="CO96" i="59"/>
  <c r="CP96" i="59"/>
  <c r="CT85" i="59"/>
  <c r="CU85" i="59"/>
  <c r="CY89" i="59"/>
  <c r="CZ89" i="59"/>
  <c r="DD93" i="59"/>
  <c r="DE93" i="59"/>
  <c r="DI213" i="59"/>
  <c r="DJ213" i="59"/>
  <c r="DN47" i="59"/>
  <c r="DO47" i="59"/>
  <c r="DS58" i="59"/>
  <c r="DT58" i="59"/>
  <c r="DX100" i="59"/>
  <c r="DY100" i="59"/>
  <c r="EC100" i="59"/>
  <c r="ED100" i="59"/>
  <c r="H105" i="59"/>
  <c r="I105" i="59"/>
  <c r="M110" i="59"/>
  <c r="N110" i="59"/>
  <c r="R78" i="59"/>
  <c r="S78" i="59"/>
  <c r="W82" i="59"/>
  <c r="X82" i="59"/>
  <c r="AB197" i="59"/>
  <c r="AC197" i="59"/>
  <c r="AG98" i="59"/>
  <c r="AH98" i="59"/>
  <c r="AL101" i="59"/>
  <c r="AM101" i="59"/>
  <c r="AQ32" i="59"/>
  <c r="AR32" i="59"/>
  <c r="AV149" i="59"/>
  <c r="AW149" i="59"/>
  <c r="BA23" i="59"/>
  <c r="BB23" i="59"/>
  <c r="BF101" i="59"/>
  <c r="BG101" i="59"/>
  <c r="BK106" i="59"/>
  <c r="BL106" i="59"/>
  <c r="BP98" i="59"/>
  <c r="BQ98" i="59"/>
  <c r="BU98" i="59"/>
  <c r="BV98" i="59"/>
  <c r="BZ113" i="59"/>
  <c r="CA113" i="59"/>
  <c r="CE113" i="59"/>
  <c r="CF113" i="59"/>
  <c r="CJ97" i="59"/>
  <c r="CK97" i="59"/>
  <c r="CO97" i="59"/>
  <c r="CP97" i="59"/>
  <c r="CT76" i="59"/>
  <c r="CU76" i="59"/>
  <c r="CY90" i="59"/>
  <c r="CZ90" i="59"/>
  <c r="DD99" i="59"/>
  <c r="DE99" i="59"/>
  <c r="DI141" i="59"/>
  <c r="DJ141" i="59"/>
  <c r="DN49" i="59"/>
  <c r="DO49" i="59"/>
  <c r="G38" i="62" s="1"/>
  <c r="DS49" i="59"/>
  <c r="DT49" i="59"/>
  <c r="O38" i="62" s="1"/>
  <c r="DX101" i="59"/>
  <c r="DY101" i="59"/>
  <c r="EC101" i="59"/>
  <c r="ED101" i="59"/>
  <c r="H87" i="59"/>
  <c r="I87" i="59"/>
  <c r="M83" i="59"/>
  <c r="N83" i="59"/>
  <c r="R69" i="59"/>
  <c r="S69" i="59"/>
  <c r="W68" i="59"/>
  <c r="X68" i="59"/>
  <c r="AB127" i="59"/>
  <c r="AC127" i="59"/>
  <c r="AG150" i="59"/>
  <c r="AH150" i="59"/>
  <c r="AL131" i="59"/>
  <c r="AM131" i="59"/>
  <c r="AQ101" i="59"/>
  <c r="AR101" i="59"/>
  <c r="AV28" i="59"/>
  <c r="AW28" i="59"/>
  <c r="BA100" i="59"/>
  <c r="N97" i="58" s="1"/>
  <c r="BB100" i="59"/>
  <c r="BF72" i="59"/>
  <c r="BG72" i="59"/>
  <c r="BK102" i="59"/>
  <c r="BL102" i="59"/>
  <c r="BP99" i="59"/>
  <c r="BQ99" i="59"/>
  <c r="BU99" i="59"/>
  <c r="BV99" i="59"/>
  <c r="BZ114" i="59"/>
  <c r="CA114" i="59"/>
  <c r="CE114" i="59"/>
  <c r="CF114" i="59"/>
  <c r="CJ98" i="59"/>
  <c r="CK98" i="59"/>
  <c r="CO98" i="59"/>
  <c r="CP98" i="59"/>
  <c r="CT92" i="59"/>
  <c r="CU92" i="59"/>
  <c r="CY171" i="59"/>
  <c r="CZ171" i="59"/>
  <c r="DD75" i="59"/>
  <c r="DE75" i="59"/>
  <c r="DI101" i="59"/>
  <c r="DJ101" i="59"/>
  <c r="DN114" i="59"/>
  <c r="DO114" i="59"/>
  <c r="DS114" i="59"/>
  <c r="DT114" i="59"/>
  <c r="DX102" i="59"/>
  <c r="DY102" i="59"/>
  <c r="EC102" i="59"/>
  <c r="ED102" i="59"/>
  <c r="H92" i="59"/>
  <c r="I92" i="59"/>
  <c r="M95" i="59"/>
  <c r="N95" i="59"/>
  <c r="R104" i="59"/>
  <c r="S104" i="59"/>
  <c r="W107" i="59"/>
  <c r="X107" i="59"/>
  <c r="AB186" i="59"/>
  <c r="AC186" i="59"/>
  <c r="AG208" i="59"/>
  <c r="AH208" i="59"/>
  <c r="AL141" i="59"/>
  <c r="AM141" i="59"/>
  <c r="AQ131" i="59"/>
  <c r="AR131" i="59"/>
  <c r="AV118" i="59"/>
  <c r="AW118" i="59"/>
  <c r="BA84" i="59"/>
  <c r="BB84" i="59"/>
  <c r="BF66" i="59"/>
  <c r="BG66" i="59"/>
  <c r="BK119" i="59"/>
  <c r="BL119" i="59"/>
  <c r="BP100" i="59"/>
  <c r="BQ100" i="59"/>
  <c r="BU100" i="59"/>
  <c r="BV100" i="59"/>
  <c r="BZ115" i="59"/>
  <c r="CA115" i="59"/>
  <c r="CE115" i="59"/>
  <c r="CF115" i="59"/>
  <c r="CJ99" i="59"/>
  <c r="CK99" i="59"/>
  <c r="CO99" i="59"/>
  <c r="CP99" i="59"/>
  <c r="CT88" i="59"/>
  <c r="CU88" i="59"/>
  <c r="CY77" i="59"/>
  <c r="CZ77" i="59"/>
  <c r="DD95" i="59"/>
  <c r="DE95" i="59"/>
  <c r="DI40" i="59"/>
  <c r="DJ40" i="59"/>
  <c r="DN18" i="59"/>
  <c r="DO18" i="59"/>
  <c r="DS17" i="59"/>
  <c r="DT17" i="59"/>
  <c r="DX103" i="59"/>
  <c r="DY103" i="59"/>
  <c r="EC103" i="59"/>
  <c r="ED103" i="59"/>
  <c r="H91" i="59"/>
  <c r="I91" i="59"/>
  <c r="M120" i="59"/>
  <c r="N120" i="59"/>
  <c r="R87" i="59"/>
  <c r="S87" i="59"/>
  <c r="W89" i="59"/>
  <c r="X89" i="59"/>
  <c r="AB73" i="59"/>
  <c r="AC73" i="59"/>
  <c r="AG85" i="59"/>
  <c r="AH85" i="59"/>
  <c r="AL142" i="59"/>
  <c r="AM142" i="59"/>
  <c r="AQ142" i="59"/>
  <c r="AR142" i="59"/>
  <c r="AV47" i="59"/>
  <c r="AW47" i="59"/>
  <c r="BA189" i="59"/>
  <c r="BB189" i="59"/>
  <c r="BF135" i="59"/>
  <c r="BG135" i="59"/>
  <c r="BK72" i="59"/>
  <c r="BL72" i="59"/>
  <c r="BP101" i="59"/>
  <c r="BQ101" i="59"/>
  <c r="BU101" i="59"/>
  <c r="BV101" i="59"/>
  <c r="BZ116" i="59"/>
  <c r="CA116" i="59"/>
  <c r="CE116" i="59"/>
  <c r="CF116" i="59"/>
  <c r="CJ100" i="59"/>
  <c r="CK100" i="59"/>
  <c r="CO100" i="59"/>
  <c r="CP100" i="59"/>
  <c r="CT159" i="59"/>
  <c r="CU159" i="59"/>
  <c r="CY173" i="59"/>
  <c r="CZ173" i="59"/>
  <c r="DD174" i="59"/>
  <c r="DE174" i="59"/>
  <c r="DI81" i="59"/>
  <c r="DJ81" i="59"/>
  <c r="DN115" i="59"/>
  <c r="DO115" i="59"/>
  <c r="DS115" i="59"/>
  <c r="DT115" i="59"/>
  <c r="DX104" i="59"/>
  <c r="DY104" i="59"/>
  <c r="EC104" i="59"/>
  <c r="ED104" i="59"/>
  <c r="H86" i="59"/>
  <c r="I86" i="59"/>
  <c r="M85" i="59"/>
  <c r="N85" i="59"/>
  <c r="R117" i="59"/>
  <c r="S117" i="59"/>
  <c r="W99" i="59"/>
  <c r="X99" i="59"/>
  <c r="AB160" i="59"/>
  <c r="AC160" i="59"/>
  <c r="AG134" i="59"/>
  <c r="N58" i="58" s="1"/>
  <c r="AH134" i="59"/>
  <c r="AL124" i="59"/>
  <c r="AM124" i="59"/>
  <c r="AQ55" i="59"/>
  <c r="AR55" i="59"/>
  <c r="AV58" i="59"/>
  <c r="AW58" i="59"/>
  <c r="BA65" i="59"/>
  <c r="BB65" i="59"/>
  <c r="BF79" i="59"/>
  <c r="BG79" i="59"/>
  <c r="BK43" i="59"/>
  <c r="BL43" i="59"/>
  <c r="BP102" i="59"/>
  <c r="BQ102" i="59"/>
  <c r="BU102" i="59"/>
  <c r="BV102" i="59"/>
  <c r="BZ117" i="59"/>
  <c r="CA117" i="59"/>
  <c r="CE117" i="59"/>
  <c r="CF117" i="59"/>
  <c r="CJ101" i="59"/>
  <c r="CK101" i="59"/>
  <c r="CO101" i="59"/>
  <c r="CP101" i="59"/>
  <c r="CT160" i="59"/>
  <c r="CU160" i="59"/>
  <c r="CY91" i="59"/>
  <c r="CZ91" i="59"/>
  <c r="DD107" i="59"/>
  <c r="DE107" i="59"/>
  <c r="DI20" i="59"/>
  <c r="DJ20" i="59"/>
  <c r="DN116" i="59"/>
  <c r="DO116" i="59"/>
  <c r="DS116" i="59"/>
  <c r="DT116" i="59"/>
  <c r="DX105" i="59"/>
  <c r="DY105" i="59"/>
  <c r="EC105" i="59"/>
  <c r="ED105" i="59"/>
  <c r="H84" i="59"/>
  <c r="I84" i="59"/>
  <c r="M94" i="59"/>
  <c r="N94" i="59"/>
  <c r="R68" i="59"/>
  <c r="S68" i="59"/>
  <c r="W114" i="59"/>
  <c r="X114" i="59"/>
  <c r="AB76" i="59"/>
  <c r="AC76" i="59"/>
  <c r="AG154" i="59"/>
  <c r="AH154" i="59"/>
  <c r="AL113" i="59"/>
  <c r="AM113" i="59"/>
  <c r="AQ125" i="59"/>
  <c r="AR125" i="59"/>
  <c r="AV97" i="59"/>
  <c r="AW97" i="59"/>
  <c r="BA151" i="59"/>
  <c r="BB151" i="59"/>
  <c r="BF136" i="59"/>
  <c r="BG136" i="59"/>
  <c r="BK132" i="59"/>
  <c r="BL132" i="59"/>
  <c r="BP103" i="59"/>
  <c r="BQ103" i="59"/>
  <c r="BU103" i="59"/>
  <c r="BV103" i="59"/>
  <c r="BZ15" i="59"/>
  <c r="CA15" i="59"/>
  <c r="CE15" i="59"/>
  <c r="CF15" i="59"/>
  <c r="CJ102" i="59"/>
  <c r="CK102" i="59"/>
  <c r="CO102" i="59"/>
  <c r="CP102" i="59"/>
  <c r="CT202" i="59"/>
  <c r="CU202" i="59"/>
  <c r="CY172" i="59"/>
  <c r="CZ172" i="59"/>
  <c r="DD167" i="59"/>
  <c r="DE167" i="59"/>
  <c r="DI74" i="59"/>
  <c r="DJ74" i="59"/>
  <c r="DN117" i="59"/>
  <c r="DO117" i="59"/>
  <c r="DS117" i="59"/>
  <c r="DT117" i="59"/>
  <c r="DX106" i="59"/>
  <c r="DY106" i="59"/>
  <c r="EC106" i="59"/>
  <c r="ED106" i="59"/>
  <c r="H191" i="59"/>
  <c r="I191" i="59"/>
  <c r="M87" i="59"/>
  <c r="N87" i="59"/>
  <c r="R89" i="59"/>
  <c r="S89" i="59"/>
  <c r="W103" i="59"/>
  <c r="X103" i="59"/>
  <c r="AB213" i="59"/>
  <c r="AC213" i="59"/>
  <c r="AG121" i="59"/>
  <c r="AH121" i="59"/>
  <c r="AL66" i="59"/>
  <c r="AM66" i="59"/>
  <c r="AQ113" i="59"/>
  <c r="AR113" i="59"/>
  <c r="AV144" i="59"/>
  <c r="AW144" i="59"/>
  <c r="BA69" i="59"/>
  <c r="BB69" i="59"/>
  <c r="BF70" i="59"/>
  <c r="BG70" i="59"/>
  <c r="BK133" i="59"/>
  <c r="BL133" i="59"/>
  <c r="BP104" i="59"/>
  <c r="BQ104" i="59"/>
  <c r="BU104" i="59"/>
  <c r="BV104" i="59"/>
  <c r="BZ118" i="59"/>
  <c r="CA118" i="59"/>
  <c r="CE118" i="59"/>
  <c r="CF118" i="59"/>
  <c r="CJ103" i="59"/>
  <c r="CK103" i="59"/>
  <c r="CO103" i="59"/>
  <c r="CP103" i="59"/>
  <c r="CT171" i="59"/>
  <c r="CU171" i="59"/>
  <c r="CY159" i="59"/>
  <c r="CZ159" i="59"/>
  <c r="DD39" i="59"/>
  <c r="DE39" i="59"/>
  <c r="DI115" i="59"/>
  <c r="DJ115" i="59"/>
  <c r="DN118" i="59"/>
  <c r="DO118" i="59"/>
  <c r="DS118" i="59"/>
  <c r="DT118" i="59"/>
  <c r="DX107" i="59"/>
  <c r="DY107" i="59"/>
  <c r="EC107" i="59"/>
  <c r="ED107" i="59"/>
  <c r="H83" i="59"/>
  <c r="I83" i="59"/>
  <c r="M98" i="59"/>
  <c r="N98" i="59"/>
  <c r="R111" i="59"/>
  <c r="S111" i="59"/>
  <c r="W88" i="59"/>
  <c r="X88" i="59"/>
  <c r="AB126" i="59"/>
  <c r="AC126" i="59"/>
  <c r="AG242" i="59"/>
  <c r="AH242" i="59"/>
  <c r="AL132" i="59"/>
  <c r="AM132" i="59"/>
  <c r="AQ87" i="59"/>
  <c r="AR87" i="59"/>
  <c r="AV137" i="59"/>
  <c r="AW137" i="59"/>
  <c r="BA73" i="59"/>
  <c r="BB73" i="59"/>
  <c r="BF76" i="59"/>
  <c r="BG76" i="59"/>
  <c r="BK104" i="59"/>
  <c r="BL104" i="59"/>
  <c r="BP31" i="59"/>
  <c r="BQ31" i="59"/>
  <c r="BU31" i="59"/>
  <c r="BV31" i="59"/>
  <c r="BZ119" i="59"/>
  <c r="CA119" i="59"/>
  <c r="CE119" i="59"/>
  <c r="CF119" i="59"/>
  <c r="CJ104" i="59"/>
  <c r="CK104" i="59"/>
  <c r="CO104" i="59"/>
  <c r="CP104" i="59"/>
  <c r="CT75" i="59"/>
  <c r="CU75" i="59"/>
  <c r="CY93" i="59"/>
  <c r="CZ93" i="59"/>
  <c r="DD215" i="59"/>
  <c r="DE215" i="59"/>
  <c r="DI227" i="59"/>
  <c r="DJ227" i="59"/>
  <c r="DN119" i="59"/>
  <c r="DO119" i="59"/>
  <c r="DS119" i="59"/>
  <c r="DT119" i="59"/>
  <c r="DX108" i="59"/>
  <c r="DY108" i="59"/>
  <c r="EC108" i="59"/>
  <c r="ED108" i="59"/>
  <c r="H116" i="59"/>
  <c r="I116" i="59"/>
  <c r="M71" i="59"/>
  <c r="N71" i="59"/>
  <c r="R91" i="59"/>
  <c r="S91" i="59"/>
  <c r="W95" i="59"/>
  <c r="X95" i="59"/>
  <c r="AB125" i="59"/>
  <c r="AC125" i="59"/>
  <c r="AG95" i="59"/>
  <c r="AH95" i="59"/>
  <c r="AL143" i="59"/>
  <c r="AM143" i="59"/>
  <c r="AQ132" i="59"/>
  <c r="AR132" i="59"/>
  <c r="AV146" i="59"/>
  <c r="AW146" i="59"/>
  <c r="BA39" i="59"/>
  <c r="BB39" i="59"/>
  <c r="BF64" i="59"/>
  <c r="BG64" i="59"/>
  <c r="BK67" i="59"/>
  <c r="BL67" i="59"/>
  <c r="BP105" i="59"/>
  <c r="BQ105" i="59"/>
  <c r="BU105" i="59"/>
  <c r="BV105" i="59"/>
  <c r="BZ120" i="59"/>
  <c r="CA120" i="59"/>
  <c r="CE120" i="59"/>
  <c r="CF120" i="59"/>
  <c r="CJ105" i="59"/>
  <c r="CK105" i="59"/>
  <c r="CO105" i="59"/>
  <c r="CP105" i="59"/>
  <c r="CT175" i="59"/>
  <c r="CU175" i="59"/>
  <c r="CY202" i="59"/>
  <c r="CZ202" i="59"/>
  <c r="DD19" i="59"/>
  <c r="DE19" i="59"/>
  <c r="DI205" i="59"/>
  <c r="DJ205" i="59"/>
  <c r="DN120" i="59"/>
  <c r="DO120" i="59"/>
  <c r="DS120" i="59"/>
  <c r="DT120" i="59"/>
  <c r="DX109" i="59"/>
  <c r="DY109" i="59"/>
  <c r="EC109" i="59"/>
  <c r="ED109" i="59"/>
  <c r="H97" i="59"/>
  <c r="I97" i="59"/>
  <c r="M104" i="59"/>
  <c r="N104" i="59"/>
  <c r="R114" i="59"/>
  <c r="S114" i="59"/>
  <c r="W58" i="59"/>
  <c r="X58" i="59"/>
  <c r="AB242" i="59"/>
  <c r="AC242" i="59"/>
  <c r="AG113" i="59"/>
  <c r="AH113" i="59"/>
  <c r="AL74" i="59"/>
  <c r="AM74" i="59"/>
  <c r="AQ143" i="59"/>
  <c r="AR143" i="59"/>
  <c r="AV150" i="59"/>
  <c r="AW150" i="59"/>
  <c r="BA116" i="59"/>
  <c r="BB116" i="59"/>
  <c r="BF137" i="59"/>
  <c r="BG137" i="59"/>
  <c r="BK134" i="59"/>
  <c r="BL134" i="59"/>
  <c r="BP106" i="59"/>
  <c r="BQ106" i="59"/>
  <c r="BU106" i="59"/>
  <c r="BV106" i="59"/>
  <c r="BZ121" i="59"/>
  <c r="CA121" i="59"/>
  <c r="CE121" i="59"/>
  <c r="CF121" i="59"/>
  <c r="CJ106" i="59"/>
  <c r="CK106" i="59"/>
  <c r="CO106" i="59"/>
  <c r="CP106" i="59"/>
  <c r="CT176" i="59"/>
  <c r="CU176" i="59"/>
  <c r="CY148" i="59"/>
  <c r="CZ148" i="59"/>
  <c r="DD143" i="59"/>
  <c r="DE143" i="59"/>
  <c r="DI71" i="59"/>
  <c r="DJ71" i="59"/>
  <c r="DN121" i="59"/>
  <c r="DO121" i="59"/>
  <c r="DS121" i="59"/>
  <c r="DT121" i="59"/>
  <c r="DX110" i="59"/>
  <c r="DY110" i="59"/>
  <c r="EC110" i="59"/>
  <c r="ED110" i="59"/>
  <c r="H77" i="59"/>
  <c r="I77" i="59"/>
  <c r="M82" i="59"/>
  <c r="N82" i="59"/>
  <c r="R130" i="59"/>
  <c r="S130" i="59"/>
  <c r="W112" i="59"/>
  <c r="X112" i="59"/>
  <c r="AB204" i="59"/>
  <c r="AC204" i="59"/>
  <c r="AG102" i="59"/>
  <c r="AH102" i="59"/>
  <c r="AL85" i="59"/>
  <c r="AM85" i="59"/>
  <c r="AQ123" i="59"/>
  <c r="AR123" i="59"/>
  <c r="AV187" i="59"/>
  <c r="AW187" i="59"/>
  <c r="BA161" i="59"/>
  <c r="BB161" i="59"/>
  <c r="BF83" i="59"/>
  <c r="BG83" i="59"/>
  <c r="BK120" i="59"/>
  <c r="BL120" i="59"/>
  <c r="BP107" i="59"/>
  <c r="BQ107" i="59"/>
  <c r="BU107" i="59"/>
  <c r="BV107" i="59"/>
  <c r="BZ122" i="59"/>
  <c r="CA122" i="59"/>
  <c r="CE122" i="59"/>
  <c r="CF122" i="59"/>
  <c r="CJ107" i="59"/>
  <c r="CK107" i="59"/>
  <c r="CO107" i="59"/>
  <c r="CP107" i="59"/>
  <c r="CT172" i="59"/>
  <c r="CU172" i="59"/>
  <c r="CY94" i="59"/>
  <c r="CZ94" i="59"/>
  <c r="DD69" i="59"/>
  <c r="DE69" i="59"/>
  <c r="DI214" i="59"/>
  <c r="DJ214" i="59"/>
  <c r="DN122" i="59"/>
  <c r="DO122" i="59"/>
  <c r="DS122" i="59"/>
  <c r="DT122" i="59"/>
  <c r="DX111" i="59"/>
  <c r="DY111" i="59"/>
  <c r="EC111" i="59"/>
  <c r="ED111" i="59"/>
  <c r="H102" i="59"/>
  <c r="I102" i="59"/>
  <c r="M97" i="59"/>
  <c r="N97" i="59"/>
  <c r="R160" i="59"/>
  <c r="S160" i="59"/>
  <c r="W136" i="59"/>
  <c r="X136" i="59"/>
  <c r="AB87" i="59"/>
  <c r="AC87" i="59"/>
  <c r="AG119" i="59"/>
  <c r="AH119" i="59"/>
  <c r="AL144" i="59"/>
  <c r="AM144" i="59"/>
  <c r="AQ144" i="59"/>
  <c r="AR144" i="59"/>
  <c r="AV50" i="59"/>
  <c r="AW50" i="59"/>
  <c r="BA50" i="59"/>
  <c r="BB50" i="59"/>
  <c r="BF138" i="59"/>
  <c r="BG138" i="59"/>
  <c r="BK101" i="59"/>
  <c r="BL101" i="59"/>
  <c r="BP108" i="59"/>
  <c r="BQ108" i="59"/>
  <c r="BU108" i="59"/>
  <c r="BV108" i="59"/>
  <c r="BZ123" i="59"/>
  <c r="CA123" i="59"/>
  <c r="CE123" i="59"/>
  <c r="CF123" i="59"/>
  <c r="CJ108" i="59"/>
  <c r="CK108" i="59"/>
  <c r="CO108" i="59"/>
  <c r="CP108" i="59"/>
  <c r="CT148" i="59"/>
  <c r="CU148" i="59"/>
  <c r="CY161" i="59"/>
  <c r="CZ161" i="59"/>
  <c r="DD115" i="59"/>
  <c r="DE115" i="59"/>
  <c r="DI78" i="59"/>
  <c r="DJ78" i="59"/>
  <c r="DN123" i="59"/>
  <c r="DO123" i="59"/>
  <c r="DS123" i="59"/>
  <c r="DT123" i="59"/>
  <c r="DX112" i="59"/>
  <c r="DY112" i="59"/>
  <c r="EC112" i="59"/>
  <c r="ED112" i="59"/>
  <c r="H88" i="59"/>
  <c r="I88" i="59"/>
  <c r="M125" i="59"/>
  <c r="N125" i="59"/>
  <c r="R118" i="59"/>
  <c r="S118" i="59"/>
  <c r="W118" i="59"/>
  <c r="X118" i="59"/>
  <c r="AB48" i="59"/>
  <c r="AC48" i="59"/>
  <c r="AG107" i="59"/>
  <c r="AH107" i="59"/>
  <c r="AL145" i="59"/>
  <c r="AM145" i="59"/>
  <c r="AQ74" i="59"/>
  <c r="AR74" i="59"/>
  <c r="AV151" i="59"/>
  <c r="AW151" i="59"/>
  <c r="BA95" i="59"/>
  <c r="BB95" i="59"/>
  <c r="BF43" i="59"/>
  <c r="BG43" i="59"/>
  <c r="BK111" i="59"/>
  <c r="BL111" i="59"/>
  <c r="BP109" i="59"/>
  <c r="BQ109" i="59"/>
  <c r="BU109" i="59"/>
  <c r="BV109" i="59"/>
  <c r="BZ124" i="59"/>
  <c r="CA124" i="59"/>
  <c r="CE124" i="59"/>
  <c r="CF124" i="59"/>
  <c r="CJ109" i="59"/>
  <c r="CK109" i="59"/>
  <c r="CO109" i="59"/>
  <c r="CP109" i="59"/>
  <c r="CT106" i="59"/>
  <c r="CU106" i="59"/>
  <c r="CY196" i="59"/>
  <c r="CZ196" i="59"/>
  <c r="DD207" i="59"/>
  <c r="DE207" i="59"/>
  <c r="DI121" i="59"/>
  <c r="DJ121" i="59"/>
  <c r="DN124" i="59"/>
  <c r="DO124" i="59"/>
  <c r="DS124" i="59"/>
  <c r="DT124" i="59"/>
  <c r="DX113" i="59"/>
  <c r="DY113" i="59"/>
  <c r="EC113" i="59"/>
  <c r="ED113" i="59"/>
  <c r="H114" i="59"/>
  <c r="I114" i="59"/>
  <c r="M103" i="59"/>
  <c r="N103" i="59"/>
  <c r="R115" i="59"/>
  <c r="S115" i="59"/>
  <c r="W111" i="59"/>
  <c r="X111" i="59"/>
  <c r="AB139" i="59"/>
  <c r="AC139" i="59"/>
  <c r="AG35" i="59"/>
  <c r="AH35" i="59"/>
  <c r="AL146" i="59"/>
  <c r="AM146" i="59"/>
  <c r="AQ145" i="59"/>
  <c r="AR145" i="59"/>
  <c r="AV95" i="59"/>
  <c r="AW95" i="59"/>
  <c r="BA195" i="59"/>
  <c r="BB195" i="59"/>
  <c r="BF139" i="59"/>
  <c r="BG139" i="59"/>
  <c r="BK135" i="59"/>
  <c r="BL135" i="59"/>
  <c r="BP40" i="59"/>
  <c r="BQ40" i="59"/>
  <c r="BU40" i="59"/>
  <c r="BV40" i="59"/>
  <c r="BZ125" i="59"/>
  <c r="CA125" i="59"/>
  <c r="CE125" i="59"/>
  <c r="CF125" i="59"/>
  <c r="CJ110" i="59"/>
  <c r="CK110" i="59"/>
  <c r="CO110" i="59"/>
  <c r="CP110" i="59"/>
  <c r="CT200" i="59"/>
  <c r="CU200" i="59"/>
  <c r="CY73" i="59"/>
  <c r="CZ73" i="59"/>
  <c r="DD88" i="59"/>
  <c r="DE88" i="59"/>
  <c r="DI16" i="59"/>
  <c r="DJ16" i="59"/>
  <c r="DN125" i="59"/>
  <c r="DO125" i="59"/>
  <c r="DS125" i="59"/>
  <c r="DT125" i="59"/>
  <c r="DX114" i="59"/>
  <c r="DY114" i="59"/>
  <c r="EC114" i="59"/>
  <c r="ED114" i="59"/>
  <c r="H93" i="59"/>
  <c r="I93" i="59"/>
  <c r="M107" i="59"/>
  <c r="N107" i="59"/>
  <c r="R105" i="59"/>
  <c r="S105" i="59"/>
  <c r="W163" i="59"/>
  <c r="X163" i="59"/>
  <c r="AB36" i="59"/>
  <c r="AC36" i="59"/>
  <c r="AG93" i="59"/>
  <c r="AH93" i="59"/>
  <c r="AL147" i="59"/>
  <c r="AM147" i="59"/>
  <c r="AQ146" i="59"/>
  <c r="AR146" i="59"/>
  <c r="AV195" i="59"/>
  <c r="AW195" i="59"/>
  <c r="BA74" i="59"/>
  <c r="BB74" i="59"/>
  <c r="BF78" i="59"/>
  <c r="BG78" i="59"/>
  <c r="BK136" i="59"/>
  <c r="BL136" i="59"/>
  <c r="BP110" i="59"/>
  <c r="BQ110" i="59"/>
  <c r="BU110" i="59"/>
  <c r="BV110" i="59"/>
  <c r="BZ126" i="59"/>
  <c r="CA126" i="59"/>
  <c r="CE126" i="59"/>
  <c r="CF126" i="59"/>
  <c r="CJ111" i="59"/>
  <c r="CK111" i="59"/>
  <c r="CO111" i="59"/>
  <c r="CP111" i="59"/>
  <c r="CT94" i="59"/>
  <c r="CU94" i="59"/>
  <c r="CY176" i="59"/>
  <c r="CZ176" i="59"/>
  <c r="DD62" i="59"/>
  <c r="DE62" i="59"/>
  <c r="DI111" i="59"/>
  <c r="DJ111" i="59"/>
  <c r="DN126" i="59"/>
  <c r="DO126" i="59"/>
  <c r="DS126" i="59"/>
  <c r="DT126" i="59"/>
  <c r="DX115" i="59"/>
  <c r="DY115" i="59"/>
  <c r="EC115" i="59"/>
  <c r="ED115" i="59"/>
  <c r="H115" i="59"/>
  <c r="I115" i="59"/>
  <c r="M106" i="59"/>
  <c r="N106" i="59"/>
  <c r="R103" i="59"/>
  <c r="S103" i="59"/>
  <c r="W122" i="59"/>
  <c r="X122" i="59"/>
  <c r="AB84" i="59"/>
  <c r="AC84" i="59"/>
  <c r="AG63" i="59"/>
  <c r="AH63" i="59"/>
  <c r="AL121" i="59"/>
  <c r="AM121" i="59"/>
  <c r="AQ147" i="59"/>
  <c r="AR147" i="59"/>
  <c r="AV67" i="59"/>
  <c r="AW67" i="59"/>
  <c r="BA63" i="59"/>
  <c r="BB63" i="59"/>
  <c r="BF73" i="59"/>
  <c r="BG73" i="59"/>
  <c r="BK108" i="59"/>
  <c r="BL108" i="59"/>
  <c r="BP111" i="59"/>
  <c r="BQ111" i="59"/>
  <c r="BU111" i="59"/>
  <c r="BV111" i="59"/>
  <c r="BZ127" i="59"/>
  <c r="CA127" i="59"/>
  <c r="CE127" i="59"/>
  <c r="CF127" i="59"/>
  <c r="CJ112" i="59"/>
  <c r="CK112" i="59"/>
  <c r="CO112" i="59"/>
  <c r="CP112" i="59"/>
  <c r="CT174" i="59"/>
  <c r="CU174" i="59"/>
  <c r="CY97" i="59"/>
  <c r="CZ97" i="59"/>
  <c r="DD87" i="59"/>
  <c r="DE87" i="59"/>
  <c r="DI159" i="59"/>
  <c r="DJ159" i="59"/>
  <c r="DN127" i="59"/>
  <c r="DO127" i="59"/>
  <c r="DS127" i="59"/>
  <c r="DT127" i="59"/>
  <c r="DX116" i="59"/>
  <c r="DY116" i="59"/>
  <c r="EC116" i="59"/>
  <c r="ED116" i="59"/>
  <c r="H118" i="59"/>
  <c r="I118" i="59"/>
  <c r="M89" i="59"/>
  <c r="N89" i="59"/>
  <c r="R65" i="59"/>
  <c r="S65" i="59"/>
  <c r="W119" i="59"/>
  <c r="X119" i="59"/>
  <c r="AB152" i="59"/>
  <c r="AC152" i="59"/>
  <c r="AG67" i="59"/>
  <c r="AH67" i="59"/>
  <c r="AL148" i="59"/>
  <c r="AM148" i="59"/>
  <c r="AQ148" i="59"/>
  <c r="AR148" i="59"/>
  <c r="AV211" i="59"/>
  <c r="AW211" i="59"/>
  <c r="BA64" i="59"/>
  <c r="BB64" i="59"/>
  <c r="BF108" i="59"/>
  <c r="BG108" i="59"/>
  <c r="BK137" i="59"/>
  <c r="BL137" i="59"/>
  <c r="BP112" i="59"/>
  <c r="BQ112" i="59"/>
  <c r="BU112" i="59"/>
  <c r="BV112" i="59"/>
  <c r="BZ128" i="59"/>
  <c r="CA128" i="59"/>
  <c r="CE128" i="59"/>
  <c r="CF128" i="59"/>
  <c r="CJ113" i="59"/>
  <c r="CK113" i="59"/>
  <c r="CO113" i="59"/>
  <c r="CP113" i="59"/>
  <c r="CT93" i="59"/>
  <c r="CU93" i="59"/>
  <c r="CY98" i="59"/>
  <c r="CZ98" i="59"/>
  <c r="DD125" i="59"/>
  <c r="DE125" i="59"/>
  <c r="DI106" i="59"/>
  <c r="DJ106" i="59"/>
  <c r="DN128" i="59"/>
  <c r="DO128" i="59"/>
  <c r="DS128" i="59"/>
  <c r="DT128" i="59"/>
  <c r="DX117" i="59"/>
  <c r="DY117" i="59"/>
  <c r="EC117" i="59"/>
  <c r="ED117" i="59"/>
  <c r="H186" i="59"/>
  <c r="I186" i="59"/>
  <c r="M108" i="59"/>
  <c r="N108" i="59"/>
  <c r="R102" i="59"/>
  <c r="S102" i="59"/>
  <c r="W140" i="59"/>
  <c r="X140" i="59"/>
  <c r="AB118" i="59"/>
  <c r="AC118" i="59"/>
  <c r="AG151" i="59"/>
  <c r="AH151" i="59"/>
  <c r="AL42" i="59"/>
  <c r="AM42" i="59"/>
  <c r="AQ50" i="59"/>
  <c r="AR50" i="59"/>
  <c r="AV128" i="59"/>
  <c r="AW128" i="59"/>
  <c r="BA163" i="59"/>
  <c r="BB163" i="59"/>
  <c r="BF42" i="59"/>
  <c r="BG42" i="59"/>
  <c r="BK92" i="59"/>
  <c r="BL92" i="59"/>
  <c r="BP113" i="59"/>
  <c r="BQ113" i="59"/>
  <c r="BU113" i="59"/>
  <c r="BV113" i="59"/>
  <c r="BZ129" i="59"/>
  <c r="CA129" i="59"/>
  <c r="CE129" i="59"/>
  <c r="CF129" i="59"/>
  <c r="CJ114" i="59"/>
  <c r="CK114" i="59"/>
  <c r="CO114" i="59"/>
  <c r="CP114" i="59"/>
  <c r="CT96" i="59"/>
  <c r="CU96" i="59"/>
  <c r="CY96" i="59"/>
  <c r="CZ96" i="59"/>
  <c r="DD103" i="59"/>
  <c r="DE103" i="59"/>
  <c r="DI76" i="59"/>
  <c r="DJ76" i="59"/>
  <c r="DN129" i="59"/>
  <c r="DO129" i="59"/>
  <c r="DS129" i="59"/>
  <c r="DT129" i="59"/>
  <c r="DX118" i="59"/>
  <c r="DY118" i="59"/>
  <c r="EC118" i="59"/>
  <c r="ED118" i="59"/>
  <c r="H156" i="59"/>
  <c r="I156" i="59"/>
  <c r="M65" i="59"/>
  <c r="N65" i="59"/>
  <c r="R50" i="59"/>
  <c r="S50" i="59"/>
  <c r="W65" i="59"/>
  <c r="N42" i="58" s="1"/>
  <c r="X65" i="59"/>
  <c r="O42" i="58" s="1"/>
  <c r="AB168" i="59"/>
  <c r="AC168" i="59"/>
  <c r="AG115" i="59"/>
  <c r="AH115" i="59"/>
  <c r="O56" i="58" s="1"/>
  <c r="AL102" i="59"/>
  <c r="AM102" i="59"/>
  <c r="AQ102" i="59"/>
  <c r="AR102" i="59"/>
  <c r="AV76" i="59"/>
  <c r="AW76" i="59"/>
  <c r="BA79" i="59"/>
  <c r="BB79" i="59"/>
  <c r="BF69" i="59"/>
  <c r="BG69" i="59"/>
  <c r="BK138" i="59"/>
  <c r="BL138" i="59"/>
  <c r="BP114" i="59"/>
  <c r="BQ114" i="59"/>
  <c r="BU114" i="59"/>
  <c r="BV114" i="59"/>
  <c r="BZ130" i="59"/>
  <c r="CA130" i="59"/>
  <c r="CE130" i="59"/>
  <c r="CF130" i="59"/>
  <c r="CJ115" i="59"/>
  <c r="CK115" i="59"/>
  <c r="CO115" i="59"/>
  <c r="CP115" i="59"/>
  <c r="CT195" i="59"/>
  <c r="CU195" i="59"/>
  <c r="CY109" i="59"/>
  <c r="CZ109" i="59"/>
  <c r="DD198" i="59"/>
  <c r="DE198" i="59"/>
  <c r="DI88" i="59"/>
  <c r="DJ88" i="59"/>
  <c r="DN130" i="59"/>
  <c r="DO130" i="59"/>
  <c r="DS130" i="59"/>
  <c r="DT130" i="59"/>
  <c r="DX119" i="59"/>
  <c r="DY119" i="59"/>
  <c r="EC119" i="59"/>
  <c r="ED119" i="59"/>
  <c r="H96" i="59"/>
  <c r="I96" i="59"/>
  <c r="M111" i="59"/>
  <c r="N111" i="59"/>
  <c r="R98" i="59"/>
  <c r="S98" i="59"/>
  <c r="W109" i="59"/>
  <c r="X109" i="59"/>
  <c r="AB103" i="59"/>
  <c r="AC103" i="59"/>
  <c r="AG117" i="59"/>
  <c r="AH117" i="59"/>
  <c r="AL36" i="59"/>
  <c r="AM36" i="59"/>
  <c r="AQ38" i="59"/>
  <c r="AR38" i="59"/>
  <c r="AV163" i="59"/>
  <c r="AW163" i="59"/>
  <c r="BA138" i="59"/>
  <c r="BB138" i="59"/>
  <c r="BF121" i="59"/>
  <c r="BG121" i="59"/>
  <c r="BK139" i="59"/>
  <c r="BL139" i="59"/>
  <c r="BP115" i="59"/>
  <c r="BQ115" i="59"/>
  <c r="BU115" i="59"/>
  <c r="BV115" i="59"/>
  <c r="BZ131" i="59"/>
  <c r="CA131" i="59"/>
  <c r="CE131" i="59"/>
  <c r="CF131" i="59"/>
  <c r="CJ116" i="59"/>
  <c r="CK116" i="59"/>
  <c r="CO116" i="59"/>
  <c r="CP116" i="59"/>
  <c r="CT161" i="59"/>
  <c r="CU161" i="59"/>
  <c r="CY178" i="59"/>
  <c r="CZ178" i="59"/>
  <c r="DD16" i="59"/>
  <c r="DE16" i="59"/>
  <c r="DI179" i="59"/>
  <c r="DJ179" i="59"/>
  <c r="DN131" i="59"/>
  <c r="DO131" i="59"/>
  <c r="DS131" i="59"/>
  <c r="DT131" i="59"/>
  <c r="DX120" i="59"/>
  <c r="DY120" i="59"/>
  <c r="EC120" i="59"/>
  <c r="ED120" i="59"/>
  <c r="H113" i="59"/>
  <c r="I113" i="59"/>
  <c r="M78" i="59"/>
  <c r="N78" i="59"/>
  <c r="R131" i="59"/>
  <c r="S131" i="59"/>
  <c r="W48" i="59"/>
  <c r="X48" i="59"/>
  <c r="AB91" i="59"/>
  <c r="AC91" i="59"/>
  <c r="AG212" i="59"/>
  <c r="AH212" i="59"/>
  <c r="AL57" i="59"/>
  <c r="AM57" i="59"/>
  <c r="AQ63" i="59"/>
  <c r="N78" i="58" s="1"/>
  <c r="AR63" i="59"/>
  <c r="O78" i="58" s="1"/>
  <c r="AV79" i="59"/>
  <c r="AW79" i="59"/>
  <c r="BA196" i="59"/>
  <c r="BB196" i="59"/>
  <c r="BF74" i="59"/>
  <c r="BG74" i="59"/>
  <c r="BK140" i="59"/>
  <c r="BL140" i="59"/>
  <c r="BP116" i="59"/>
  <c r="BQ116" i="59"/>
  <c r="BU116" i="59"/>
  <c r="BV116" i="59"/>
  <c r="BZ132" i="59"/>
  <c r="CA132" i="59"/>
  <c r="CE132" i="59"/>
  <c r="CF132" i="59"/>
  <c r="CJ117" i="59"/>
  <c r="CK117" i="59"/>
  <c r="CO117" i="59"/>
  <c r="CP117" i="59"/>
  <c r="CT178" i="59"/>
  <c r="CU178" i="59"/>
  <c r="CY101" i="59"/>
  <c r="CZ101" i="59"/>
  <c r="DD111" i="59"/>
  <c r="DE111" i="59"/>
  <c r="DI28" i="59"/>
  <c r="DJ28" i="59"/>
  <c r="DN132" i="59"/>
  <c r="DO132" i="59"/>
  <c r="DS132" i="59"/>
  <c r="DT132" i="59"/>
  <c r="DX121" i="59"/>
  <c r="DY121" i="59"/>
  <c r="EC121" i="59"/>
  <c r="ED121" i="59"/>
  <c r="H81" i="59"/>
  <c r="I81" i="59"/>
  <c r="M109" i="59"/>
  <c r="N109" i="59"/>
  <c r="R107" i="59"/>
  <c r="S107" i="59"/>
  <c r="W73" i="59"/>
  <c r="X73" i="59"/>
  <c r="O40" i="58" s="1"/>
  <c r="AB98" i="59"/>
  <c r="AC98" i="59"/>
  <c r="AG156" i="59"/>
  <c r="AH156" i="59"/>
  <c r="AL149" i="59"/>
  <c r="AM149" i="59"/>
  <c r="AQ149" i="59"/>
  <c r="AR149" i="59"/>
  <c r="AV196" i="59"/>
  <c r="AW196" i="59"/>
  <c r="BA71" i="59"/>
  <c r="BB71" i="59"/>
  <c r="BF140" i="59"/>
  <c r="BG140" i="59"/>
  <c r="BK77" i="59"/>
  <c r="BL77" i="59"/>
  <c r="BP117" i="59"/>
  <c r="BQ117" i="59"/>
  <c r="BU117" i="59"/>
  <c r="BV117" i="59"/>
  <c r="BZ21" i="59"/>
  <c r="CA21" i="59"/>
  <c r="CE23" i="59"/>
  <c r="CF23" i="59"/>
  <c r="CJ118" i="59"/>
  <c r="CK118" i="59"/>
  <c r="CO118" i="59"/>
  <c r="CP118" i="59"/>
  <c r="CT173" i="59"/>
  <c r="CU173" i="59"/>
  <c r="CY174" i="59"/>
  <c r="CZ174" i="59"/>
  <c r="DD78" i="59"/>
  <c r="DE78" i="59"/>
  <c r="DI219" i="59"/>
  <c r="DJ219" i="59"/>
  <c r="DN133" i="59"/>
  <c r="DO133" i="59"/>
  <c r="DS133" i="59"/>
  <c r="DT133" i="59"/>
  <c r="DX122" i="59"/>
  <c r="DY122" i="59"/>
  <c r="EC122" i="59"/>
  <c r="ED122" i="59"/>
  <c r="H149" i="59"/>
  <c r="I149" i="59"/>
  <c r="M141" i="59"/>
  <c r="N141" i="59"/>
  <c r="R99" i="59"/>
  <c r="S99" i="59"/>
  <c r="W101" i="59"/>
  <c r="X101" i="59"/>
  <c r="AB104" i="59"/>
  <c r="AC104" i="59"/>
  <c r="AG39" i="59"/>
  <c r="AH39" i="59"/>
  <c r="AL109" i="59"/>
  <c r="AM109" i="59"/>
  <c r="AQ109" i="59"/>
  <c r="AR109" i="59"/>
  <c r="AV91" i="59"/>
  <c r="AW91" i="59"/>
  <c r="BA108" i="59"/>
  <c r="BB108" i="59"/>
  <c r="BF103" i="59"/>
  <c r="BG103" i="59"/>
  <c r="BK103" i="59"/>
  <c r="BL103" i="59"/>
  <c r="BP118" i="59"/>
  <c r="BQ118" i="59"/>
  <c r="BU118" i="59"/>
  <c r="BV118" i="59"/>
  <c r="BZ133" i="59"/>
  <c r="CA133" i="59"/>
  <c r="CE133" i="59"/>
  <c r="CF133" i="59"/>
  <c r="CJ119" i="59"/>
  <c r="CK119" i="59"/>
  <c r="CO119" i="59"/>
  <c r="CP119" i="59"/>
  <c r="CT137" i="59"/>
  <c r="CU137" i="59"/>
  <c r="CY175" i="59"/>
  <c r="CZ175" i="59"/>
  <c r="DD22" i="59"/>
  <c r="DE22" i="59"/>
  <c r="DI144" i="59"/>
  <c r="DJ144" i="59"/>
  <c r="DN134" i="59"/>
  <c r="DO134" i="59"/>
  <c r="DS134" i="59"/>
  <c r="DT134" i="59"/>
  <c r="DX123" i="59"/>
  <c r="DY123" i="59"/>
  <c r="EC123" i="59"/>
  <c r="ED123" i="59"/>
  <c r="H75" i="59"/>
  <c r="I75" i="59"/>
  <c r="M129" i="59"/>
  <c r="N129" i="59"/>
  <c r="R59" i="59"/>
  <c r="S59" i="59"/>
  <c r="W144" i="59"/>
  <c r="X144" i="59"/>
  <c r="AB154" i="59"/>
  <c r="AC154" i="59"/>
  <c r="AG122" i="59"/>
  <c r="AH122" i="59"/>
  <c r="AL150" i="59"/>
  <c r="AM150" i="59"/>
  <c r="AQ150" i="59"/>
  <c r="AR150" i="59"/>
  <c r="AV85" i="59"/>
  <c r="AW85" i="59"/>
  <c r="BA211" i="59"/>
  <c r="BB211" i="59"/>
  <c r="BF141" i="59"/>
  <c r="BG141" i="59"/>
  <c r="BK141" i="59"/>
  <c r="BL141" i="59"/>
  <c r="BP119" i="59"/>
  <c r="BQ119" i="59"/>
  <c r="BU119" i="59"/>
  <c r="BV119" i="59"/>
  <c r="BZ134" i="59"/>
  <c r="CA134" i="59"/>
  <c r="CE134" i="59"/>
  <c r="CF134" i="59"/>
  <c r="CJ120" i="59"/>
  <c r="CK120" i="59"/>
  <c r="CO120" i="59"/>
  <c r="CP120" i="59"/>
  <c r="CT98" i="59"/>
  <c r="CU98" i="59"/>
  <c r="CY115" i="59"/>
  <c r="CZ115" i="59"/>
  <c r="DD223" i="59"/>
  <c r="DE223" i="59"/>
  <c r="DI45" i="59"/>
  <c r="DJ45" i="59"/>
  <c r="DN135" i="59"/>
  <c r="DO135" i="59"/>
  <c r="DS135" i="59"/>
  <c r="DT135" i="59"/>
  <c r="DX40" i="59"/>
  <c r="DY40" i="59"/>
  <c r="EC43" i="59"/>
  <c r="ED43" i="59"/>
  <c r="H109" i="59"/>
  <c r="I109" i="59"/>
  <c r="M126" i="59"/>
  <c r="N126" i="59"/>
  <c r="R124" i="59"/>
  <c r="S124" i="59"/>
  <c r="W83" i="59"/>
  <c r="X83" i="59"/>
  <c r="AB107" i="59"/>
  <c r="AC107" i="59"/>
  <c r="AG57" i="59"/>
  <c r="AH57" i="59"/>
  <c r="AL133" i="59"/>
  <c r="AM133" i="59"/>
  <c r="AQ133" i="59"/>
  <c r="AR133" i="59"/>
  <c r="AV223" i="59"/>
  <c r="AW223" i="59"/>
  <c r="BA14" i="59"/>
  <c r="BB14" i="59"/>
  <c r="BF142" i="59"/>
  <c r="BG142" i="59"/>
  <c r="BK142" i="59"/>
  <c r="BL142" i="59"/>
  <c r="BP120" i="59"/>
  <c r="BQ120" i="59"/>
  <c r="BU120" i="59"/>
  <c r="BV120" i="59"/>
  <c r="BZ135" i="59"/>
  <c r="CA135" i="59"/>
  <c r="CE135" i="59"/>
  <c r="CF135" i="59"/>
  <c r="CJ121" i="59"/>
  <c r="CK121" i="59"/>
  <c r="CO121" i="59"/>
  <c r="CP121" i="59"/>
  <c r="CT97" i="59"/>
  <c r="CU97" i="59"/>
  <c r="CY106" i="59"/>
  <c r="CZ106" i="59"/>
  <c r="DD82" i="59"/>
  <c r="DE82" i="59"/>
  <c r="DI216" i="59"/>
  <c r="DJ216" i="59"/>
  <c r="DN63" i="59"/>
  <c r="DO63" i="59"/>
  <c r="DS63" i="59"/>
  <c r="DT63" i="59"/>
  <c r="DX124" i="59"/>
  <c r="DY124" i="59"/>
  <c r="EC124" i="59"/>
  <c r="ED124" i="59"/>
  <c r="H103" i="59"/>
  <c r="I103" i="59"/>
  <c r="M50" i="59"/>
  <c r="N50" i="59"/>
  <c r="R141" i="59"/>
  <c r="S141" i="59"/>
  <c r="W105" i="59"/>
  <c r="X105" i="59"/>
  <c r="AB96" i="59"/>
  <c r="AC96" i="59"/>
  <c r="AG146" i="59"/>
  <c r="AH146" i="59"/>
  <c r="AL151" i="59"/>
  <c r="AM151" i="59"/>
  <c r="AQ151" i="59"/>
  <c r="AR151" i="59"/>
  <c r="AV59" i="59"/>
  <c r="AW59" i="59"/>
  <c r="BA35" i="59"/>
  <c r="BB35" i="59"/>
  <c r="BF93" i="59"/>
  <c r="BG93" i="59"/>
  <c r="BK109" i="59"/>
  <c r="BL109" i="59"/>
  <c r="BP121" i="59"/>
  <c r="BQ121" i="59"/>
  <c r="BU121" i="59"/>
  <c r="BV121" i="59"/>
  <c r="BZ136" i="59"/>
  <c r="CA136" i="59"/>
  <c r="CE136" i="59"/>
  <c r="CF136" i="59"/>
  <c r="CJ122" i="59"/>
  <c r="CK122" i="59"/>
  <c r="CO122" i="59"/>
  <c r="CP122" i="59"/>
  <c r="CT162" i="59"/>
  <c r="CU162" i="59"/>
  <c r="CY200" i="59"/>
  <c r="CZ200" i="59"/>
  <c r="DD156" i="59"/>
  <c r="DE156" i="59"/>
  <c r="DI46" i="59"/>
  <c r="DJ46" i="59"/>
  <c r="DN136" i="59"/>
  <c r="DO136" i="59"/>
  <c r="DS136" i="59"/>
  <c r="DT136" i="59"/>
  <c r="DX125" i="59"/>
  <c r="DY125" i="59"/>
  <c r="EC125" i="59"/>
  <c r="ED125" i="59"/>
  <c r="H135" i="59"/>
  <c r="I135" i="59"/>
  <c r="M72" i="59"/>
  <c r="N72" i="59"/>
  <c r="R84" i="59"/>
  <c r="S84" i="59"/>
  <c r="W129" i="59"/>
  <c r="X129" i="59"/>
  <c r="AB133" i="59"/>
  <c r="AC133" i="59"/>
  <c r="AG138" i="59"/>
  <c r="AH138" i="59"/>
  <c r="AL39" i="59"/>
  <c r="AM39" i="59"/>
  <c r="AQ44" i="59"/>
  <c r="AR44" i="59"/>
  <c r="AV72" i="59"/>
  <c r="AW72" i="59"/>
  <c r="BA131" i="59"/>
  <c r="BB131" i="59"/>
  <c r="BF109" i="59"/>
  <c r="BG109" i="59"/>
  <c r="BK110" i="59"/>
  <c r="BL110" i="59"/>
  <c r="BP42" i="59"/>
  <c r="BQ42" i="59"/>
  <c r="BU42" i="59"/>
  <c r="BV42" i="59"/>
  <c r="BZ137" i="59"/>
  <c r="CA137" i="59"/>
  <c r="CE137" i="59"/>
  <c r="CF137" i="59"/>
  <c r="CJ123" i="59"/>
  <c r="CK123" i="59"/>
  <c r="CO123" i="59"/>
  <c r="CP123" i="59"/>
  <c r="CT90" i="59"/>
  <c r="CU90" i="59"/>
  <c r="CY150" i="59"/>
  <c r="CZ150" i="59"/>
  <c r="DD73" i="59"/>
  <c r="DE73" i="59"/>
  <c r="DI84" i="59"/>
  <c r="DJ84" i="59"/>
  <c r="DN137" i="59"/>
  <c r="DO137" i="59"/>
  <c r="DS137" i="59"/>
  <c r="DT137" i="59"/>
  <c r="DX126" i="59"/>
  <c r="DY126" i="59"/>
  <c r="EC126" i="59"/>
  <c r="ED126" i="59"/>
  <c r="H147" i="59"/>
  <c r="I147" i="59"/>
  <c r="M137" i="59"/>
  <c r="N137" i="59"/>
  <c r="R203" i="59"/>
  <c r="S203" i="59"/>
  <c r="W132" i="59"/>
  <c r="X132" i="59"/>
  <c r="AB92" i="59"/>
  <c r="AC92" i="59"/>
  <c r="AG86" i="59"/>
  <c r="AH86" i="59"/>
  <c r="AL152" i="59"/>
  <c r="AM152" i="59"/>
  <c r="AQ152" i="59"/>
  <c r="AR152" i="59"/>
  <c r="AV99" i="59"/>
  <c r="AW99" i="59"/>
  <c r="BF110" i="59"/>
  <c r="BG110" i="59"/>
  <c r="BK121" i="59"/>
  <c r="BL121" i="59"/>
  <c r="BP122" i="59"/>
  <c r="BQ122" i="59"/>
  <c r="BU122" i="59"/>
  <c r="BV122" i="59"/>
  <c r="BZ138" i="59"/>
  <c r="CA138" i="59"/>
  <c r="CE138" i="59"/>
  <c r="CF138" i="59"/>
  <c r="CJ124" i="59"/>
  <c r="CK124" i="59"/>
  <c r="CO124" i="59"/>
  <c r="CP124" i="59"/>
  <c r="CT179" i="59"/>
  <c r="CU179" i="59"/>
  <c r="CY100" i="59"/>
  <c r="CZ100" i="59"/>
  <c r="DD70" i="59"/>
  <c r="DE70" i="59"/>
  <c r="DI153" i="59"/>
  <c r="DJ153" i="59"/>
  <c r="DN138" i="59"/>
  <c r="DO138" i="59"/>
  <c r="DS138" i="59"/>
  <c r="DT138" i="59"/>
  <c r="DX127" i="59"/>
  <c r="DY127" i="59"/>
  <c r="EC127" i="59"/>
  <c r="ED127" i="59"/>
  <c r="H194" i="59"/>
  <c r="I194" i="59"/>
  <c r="M144" i="59"/>
  <c r="N144" i="59"/>
  <c r="R156" i="59"/>
  <c r="S156" i="59"/>
  <c r="W202" i="59"/>
  <c r="X202" i="59"/>
  <c r="AB136" i="59"/>
  <c r="AC136" i="59"/>
  <c r="AG99" i="59"/>
  <c r="AH99" i="59"/>
  <c r="AL65" i="59"/>
  <c r="AM65" i="59"/>
  <c r="AQ53" i="59"/>
  <c r="AR53" i="59"/>
  <c r="AV139" i="59"/>
  <c r="AW139" i="59"/>
  <c r="BA180" i="59"/>
  <c r="BB180" i="59"/>
  <c r="BF143" i="59"/>
  <c r="BG143" i="59"/>
  <c r="BK143" i="59"/>
  <c r="BL143" i="59"/>
  <c r="BP123" i="59"/>
  <c r="BQ123" i="59"/>
  <c r="BU123" i="59"/>
  <c r="BV123" i="59"/>
  <c r="BZ139" i="59"/>
  <c r="CA139" i="59"/>
  <c r="CE139" i="59"/>
  <c r="CF139" i="59"/>
  <c r="CJ125" i="59"/>
  <c r="CK125" i="59"/>
  <c r="CO125" i="59"/>
  <c r="CP125" i="59"/>
  <c r="CT135" i="59"/>
  <c r="CU135" i="59"/>
  <c r="CY104" i="59"/>
  <c r="CZ104" i="59"/>
  <c r="DD32" i="59"/>
  <c r="DE32" i="59"/>
  <c r="DI107" i="59"/>
  <c r="DJ107" i="59"/>
  <c r="DN139" i="59"/>
  <c r="DO139" i="59"/>
  <c r="DS139" i="59"/>
  <c r="DT139" i="59"/>
  <c r="DX128" i="59"/>
  <c r="DY128" i="59"/>
  <c r="EC128" i="59"/>
  <c r="ED128" i="59"/>
  <c r="H76" i="59"/>
  <c r="I76" i="59"/>
  <c r="M117" i="59"/>
  <c r="N117" i="59"/>
  <c r="R101" i="59"/>
  <c r="S101" i="59"/>
  <c r="W133" i="59"/>
  <c r="X133" i="59"/>
  <c r="AB99" i="59"/>
  <c r="AC99" i="59"/>
  <c r="AG114" i="59"/>
  <c r="AH114" i="59"/>
  <c r="AL153" i="59"/>
  <c r="AM153" i="59"/>
  <c r="AQ153" i="59"/>
  <c r="AR153" i="59"/>
  <c r="AV203" i="59"/>
  <c r="AW203" i="59"/>
  <c r="BA160" i="59"/>
  <c r="BB160" i="59"/>
  <c r="BF81" i="59"/>
  <c r="BG81" i="59"/>
  <c r="BK82" i="59"/>
  <c r="BL82" i="59"/>
  <c r="BP124" i="59"/>
  <c r="BQ124" i="59"/>
  <c r="BU124" i="59"/>
  <c r="BV124" i="59"/>
  <c r="BZ140" i="59"/>
  <c r="CA140" i="59"/>
  <c r="CE140" i="59"/>
  <c r="CF140" i="59"/>
  <c r="CJ126" i="59"/>
  <c r="CK126" i="59"/>
  <c r="CO126" i="59"/>
  <c r="CP126" i="59"/>
  <c r="CT150" i="59"/>
  <c r="CU150" i="59"/>
  <c r="CY180" i="59"/>
  <c r="CZ180" i="59"/>
  <c r="DD191" i="59"/>
  <c r="DE191" i="59"/>
  <c r="DI72" i="59"/>
  <c r="DJ72" i="59"/>
  <c r="DN140" i="59"/>
  <c r="DO140" i="59"/>
  <c r="DS140" i="59"/>
  <c r="DT140" i="59"/>
  <c r="DX129" i="59"/>
  <c r="DY129" i="59"/>
  <c r="EC129" i="59"/>
  <c r="ED129" i="59"/>
  <c r="H150" i="59"/>
  <c r="I150" i="59"/>
  <c r="M180" i="59"/>
  <c r="N180" i="59"/>
  <c r="R127" i="59"/>
  <c r="S127" i="59"/>
  <c r="W134" i="59"/>
  <c r="X134" i="59"/>
  <c r="AB123" i="59"/>
  <c r="AC123" i="59"/>
  <c r="AG84" i="59"/>
  <c r="AH84" i="59"/>
  <c r="AL154" i="59"/>
  <c r="AM154" i="59"/>
  <c r="AQ154" i="59"/>
  <c r="AR154" i="59"/>
  <c r="AV82" i="59"/>
  <c r="AW82" i="59"/>
  <c r="BA60" i="59"/>
  <c r="BB60" i="59"/>
  <c r="BF144" i="59"/>
  <c r="BG144" i="59"/>
  <c r="BK144" i="59"/>
  <c r="BL144" i="59"/>
  <c r="BP125" i="59"/>
  <c r="BQ125" i="59"/>
  <c r="BU125" i="59"/>
  <c r="BV125" i="59"/>
  <c r="BZ141" i="59"/>
  <c r="CA141" i="59"/>
  <c r="CE141" i="59"/>
  <c r="CF141" i="59"/>
  <c r="CJ127" i="59"/>
  <c r="CK127" i="59"/>
  <c r="CO127" i="59"/>
  <c r="CP127" i="59"/>
  <c r="CT125" i="59"/>
  <c r="CU125" i="59"/>
  <c r="CY103" i="59"/>
  <c r="CZ103" i="59"/>
  <c r="DD43" i="59"/>
  <c r="DE43" i="59"/>
  <c r="DI70" i="59"/>
  <c r="DJ70" i="59"/>
  <c r="DN141" i="59"/>
  <c r="DO141" i="59"/>
  <c r="DS141" i="59"/>
  <c r="DT141" i="59"/>
  <c r="DX130" i="59"/>
  <c r="DY130" i="59"/>
  <c r="EC130" i="59"/>
  <c r="ED130" i="59"/>
  <c r="H174" i="59"/>
  <c r="I174" i="59"/>
  <c r="M115" i="59"/>
  <c r="N115" i="59"/>
  <c r="R133" i="59"/>
  <c r="S133" i="59"/>
  <c r="W165" i="59"/>
  <c r="X165" i="59"/>
  <c r="AB119" i="59"/>
  <c r="AC119" i="59"/>
  <c r="AG141" i="59"/>
  <c r="AH141" i="59"/>
  <c r="AL155" i="59"/>
  <c r="AM155" i="59"/>
  <c r="AQ155" i="59"/>
  <c r="AR155" i="59"/>
  <c r="AV20" i="59"/>
  <c r="AW20" i="59"/>
  <c r="BA129" i="59"/>
  <c r="BB129" i="59"/>
  <c r="BF145" i="59"/>
  <c r="BG145" i="59"/>
  <c r="BK145" i="59"/>
  <c r="BL145" i="59"/>
  <c r="BP126" i="59"/>
  <c r="BQ126" i="59"/>
  <c r="BU126" i="59"/>
  <c r="BV126" i="59"/>
  <c r="BZ24" i="59"/>
  <c r="CA24" i="59"/>
  <c r="CE25" i="59"/>
  <c r="CF25" i="59"/>
  <c r="CJ128" i="59"/>
  <c r="CK128" i="59"/>
  <c r="CO128" i="59"/>
  <c r="CP128" i="59"/>
  <c r="CT118" i="59"/>
  <c r="CU118" i="59"/>
  <c r="CY160" i="59"/>
  <c r="CZ160" i="59"/>
  <c r="DD218" i="59"/>
  <c r="DE218" i="59"/>
  <c r="DI34" i="59"/>
  <c r="DJ34" i="59"/>
  <c r="DN142" i="59"/>
  <c r="DO142" i="59"/>
  <c r="DS142" i="59"/>
  <c r="DT142" i="59"/>
  <c r="DX131" i="59"/>
  <c r="DY131" i="59"/>
  <c r="EC131" i="59"/>
  <c r="ED131" i="59"/>
  <c r="H89" i="59"/>
  <c r="I89" i="59"/>
  <c r="M151" i="59"/>
  <c r="N151" i="59"/>
  <c r="R120" i="59"/>
  <c r="S120" i="59"/>
  <c r="W98" i="59"/>
  <c r="X98" i="59"/>
  <c r="AB180" i="59"/>
  <c r="AC180" i="59"/>
  <c r="AG217" i="59"/>
  <c r="AH217" i="59"/>
  <c r="AL156" i="59"/>
  <c r="AM156" i="59"/>
  <c r="AQ156" i="59"/>
  <c r="AR156" i="59"/>
  <c r="AV74" i="59"/>
  <c r="AW74" i="59"/>
  <c r="BA155" i="59"/>
  <c r="BB155" i="59"/>
  <c r="BF146" i="59"/>
  <c r="BG146" i="59"/>
  <c r="BK146" i="59"/>
  <c r="BL146" i="59"/>
  <c r="BP127" i="59"/>
  <c r="BQ127" i="59"/>
  <c r="BU127" i="59"/>
  <c r="BV127" i="59"/>
  <c r="BZ39" i="59"/>
  <c r="CA39" i="59"/>
  <c r="CE39" i="59"/>
  <c r="CF39" i="59"/>
  <c r="CJ129" i="59"/>
  <c r="CK129" i="59"/>
  <c r="CO129" i="59"/>
  <c r="CP129" i="59"/>
  <c r="CT104" i="59"/>
  <c r="CU104" i="59"/>
  <c r="CY201" i="59"/>
  <c r="CZ201" i="59"/>
  <c r="DD130" i="59"/>
  <c r="DE130" i="59"/>
  <c r="DI198" i="59"/>
  <c r="DJ198" i="59"/>
  <c r="DN143" i="59"/>
  <c r="DO143" i="59"/>
  <c r="DS143" i="59"/>
  <c r="DT143" i="59"/>
  <c r="DX132" i="59"/>
  <c r="DY132" i="59"/>
  <c r="EC132" i="59"/>
  <c r="ED132" i="59"/>
  <c r="H54" i="59"/>
  <c r="I54" i="59"/>
  <c r="M155" i="59"/>
  <c r="N155" i="59"/>
  <c r="R128" i="59"/>
  <c r="S128" i="59"/>
  <c r="W115" i="59"/>
  <c r="X115" i="59"/>
  <c r="AB138" i="59"/>
  <c r="AC138" i="59"/>
  <c r="AG81" i="59"/>
  <c r="AH81" i="59"/>
  <c r="AL157" i="59"/>
  <c r="AM157" i="59"/>
  <c r="AQ157" i="59"/>
  <c r="AR157" i="59"/>
  <c r="AV180" i="59"/>
  <c r="AW180" i="59"/>
  <c r="BA24" i="59"/>
  <c r="BB24" i="59"/>
  <c r="BF147" i="59"/>
  <c r="BG147" i="59"/>
  <c r="BK147" i="59"/>
  <c r="BL147" i="59"/>
  <c r="BP128" i="59"/>
  <c r="BQ128" i="59"/>
  <c r="BU128" i="59"/>
  <c r="BV128" i="59"/>
  <c r="BZ142" i="59"/>
  <c r="CA142" i="59"/>
  <c r="CE142" i="59"/>
  <c r="CF142" i="59"/>
  <c r="CJ130" i="59"/>
  <c r="CK130" i="59"/>
  <c r="CO130" i="59"/>
  <c r="CP130" i="59"/>
  <c r="CT182" i="59"/>
  <c r="CU182" i="59"/>
  <c r="CY86" i="59"/>
  <c r="CZ86" i="59"/>
  <c r="DD44" i="59"/>
  <c r="DE44" i="59"/>
  <c r="DI191" i="59"/>
  <c r="DJ191" i="59"/>
  <c r="DN144" i="59"/>
  <c r="DO144" i="59"/>
  <c r="DS144" i="59"/>
  <c r="DT144" i="59"/>
  <c r="DX133" i="59"/>
  <c r="DY133" i="59"/>
  <c r="EC133" i="59"/>
  <c r="ED133" i="59"/>
  <c r="H122" i="59"/>
  <c r="I122" i="59"/>
  <c r="M113" i="59"/>
  <c r="N113" i="59"/>
  <c r="R109" i="59"/>
  <c r="S109" i="59"/>
  <c r="W203" i="59"/>
  <c r="X203" i="59"/>
  <c r="AB100" i="59"/>
  <c r="AC100" i="59"/>
  <c r="AG109" i="59"/>
  <c r="AH109" i="59"/>
  <c r="AL158" i="59"/>
  <c r="AM158" i="59"/>
  <c r="AQ158" i="59"/>
  <c r="AR158" i="59"/>
  <c r="AV130" i="59"/>
  <c r="AW130" i="59"/>
  <c r="BA135" i="59"/>
  <c r="BB135" i="59"/>
  <c r="BF148" i="59"/>
  <c r="BG148" i="59"/>
  <c r="BK148" i="59"/>
  <c r="BL148" i="59"/>
  <c r="BP129" i="59"/>
  <c r="BQ129" i="59"/>
  <c r="BU129" i="59"/>
  <c r="BV129" i="59"/>
  <c r="BZ16" i="59"/>
  <c r="CA16" i="59"/>
  <c r="CE14" i="59"/>
  <c r="CF14" i="59"/>
  <c r="CJ131" i="59"/>
  <c r="CK131" i="59"/>
  <c r="CO131" i="59"/>
  <c r="CP131" i="59"/>
  <c r="CT187" i="59"/>
  <c r="CU187" i="59"/>
  <c r="CY105" i="59"/>
  <c r="CZ105" i="59"/>
  <c r="DD74" i="59"/>
  <c r="DE74" i="59"/>
  <c r="DI217" i="59"/>
  <c r="DJ217" i="59"/>
  <c r="DN145" i="59"/>
  <c r="DO145" i="59"/>
  <c r="DS145" i="59"/>
  <c r="DT145" i="59"/>
  <c r="DX134" i="59"/>
  <c r="DY134" i="59"/>
  <c r="EC134" i="59"/>
  <c r="ED134" i="59"/>
  <c r="H187" i="59"/>
  <c r="I187" i="59"/>
  <c r="M92" i="59"/>
  <c r="N21" i="58" s="1"/>
  <c r="N92" i="59"/>
  <c r="R144" i="59"/>
  <c r="S144" i="59"/>
  <c r="W154" i="59"/>
  <c r="X154" i="59"/>
  <c r="AB89" i="59"/>
  <c r="AC89" i="59"/>
  <c r="AG32" i="59"/>
  <c r="AH32" i="59"/>
  <c r="AL114" i="59"/>
  <c r="AM114" i="59"/>
  <c r="AQ114" i="59"/>
  <c r="AR114" i="59"/>
  <c r="AV156" i="59"/>
  <c r="AW156" i="59"/>
  <c r="BA174" i="59"/>
  <c r="BB174" i="59"/>
  <c r="BF149" i="59"/>
  <c r="BG149" i="59"/>
  <c r="BK149" i="59"/>
  <c r="BL149" i="59"/>
  <c r="BP130" i="59"/>
  <c r="BQ130" i="59"/>
  <c r="BU130" i="59"/>
  <c r="BV130" i="59"/>
  <c r="BZ143" i="59"/>
  <c r="CA143" i="59"/>
  <c r="CE143" i="59"/>
  <c r="CF143" i="59"/>
  <c r="CJ132" i="59"/>
  <c r="CK132" i="59"/>
  <c r="CO132" i="59"/>
  <c r="CP132" i="59"/>
  <c r="CT99" i="59"/>
  <c r="CU99" i="59"/>
  <c r="CY108" i="59"/>
  <c r="CZ108" i="59"/>
  <c r="DD217" i="59"/>
  <c r="DE217" i="59"/>
  <c r="DI83" i="59"/>
  <c r="DJ83" i="59"/>
  <c r="DN146" i="59"/>
  <c r="DO146" i="59"/>
  <c r="DS146" i="59"/>
  <c r="DT146" i="59"/>
  <c r="DX135" i="59"/>
  <c r="DY135" i="59"/>
  <c r="EC135" i="59"/>
  <c r="ED135" i="59"/>
  <c r="H110" i="59"/>
  <c r="I110" i="59"/>
  <c r="M191" i="59"/>
  <c r="N191" i="59"/>
  <c r="R204" i="59"/>
  <c r="S204" i="59"/>
  <c r="W141" i="59"/>
  <c r="X141" i="59"/>
  <c r="AB111" i="59"/>
  <c r="AC111" i="59"/>
  <c r="AG127" i="59"/>
  <c r="AH127" i="59"/>
  <c r="AL159" i="59"/>
  <c r="AM159" i="59"/>
  <c r="AQ159" i="59"/>
  <c r="AR159" i="59"/>
  <c r="AV25" i="59"/>
  <c r="AW25" i="59"/>
  <c r="BA130" i="59"/>
  <c r="BB130" i="59"/>
  <c r="BF150" i="59"/>
  <c r="BG150" i="59"/>
  <c r="BK150" i="59"/>
  <c r="BL150" i="59"/>
  <c r="BP131" i="59"/>
  <c r="BQ131" i="59"/>
  <c r="BU131" i="59"/>
  <c r="BV131" i="59"/>
  <c r="BZ144" i="59"/>
  <c r="CA144" i="59"/>
  <c r="CE144" i="59"/>
  <c r="CF144" i="59"/>
  <c r="CJ133" i="59"/>
  <c r="CK133" i="59"/>
  <c r="CO133" i="59"/>
  <c r="CP133" i="59"/>
  <c r="CT180" i="59"/>
  <c r="CU180" i="59"/>
  <c r="CY179" i="59"/>
  <c r="CZ179" i="59"/>
  <c r="DD124" i="59"/>
  <c r="DE124" i="59"/>
  <c r="DI68" i="59"/>
  <c r="DJ68" i="59"/>
  <c r="DN147" i="59"/>
  <c r="DO147" i="59"/>
  <c r="DS147" i="59"/>
  <c r="DT147" i="59"/>
  <c r="DX136" i="59"/>
  <c r="DY136" i="59"/>
  <c r="EC136" i="59"/>
  <c r="ED136" i="59"/>
  <c r="H141" i="59"/>
  <c r="I141" i="59"/>
  <c r="M217" i="59"/>
  <c r="N217" i="59"/>
  <c r="R143" i="59"/>
  <c r="S143" i="59"/>
  <c r="W92" i="59"/>
  <c r="X92" i="59"/>
  <c r="AB141" i="59"/>
  <c r="AC141" i="59"/>
  <c r="AG162" i="59"/>
  <c r="AH162" i="59"/>
  <c r="AL160" i="59"/>
  <c r="AM160" i="59"/>
  <c r="AQ160" i="59"/>
  <c r="AR160" i="59"/>
  <c r="AV171" i="59"/>
  <c r="AW171" i="59"/>
  <c r="BA241" i="59"/>
  <c r="BB241" i="59"/>
  <c r="BF151" i="59"/>
  <c r="BG151" i="59"/>
  <c r="BK151" i="59"/>
  <c r="BL151" i="59"/>
  <c r="BP132" i="59"/>
  <c r="BQ132" i="59"/>
  <c r="BU132" i="59"/>
  <c r="BV132" i="59"/>
  <c r="BZ145" i="59"/>
  <c r="CA145" i="59"/>
  <c r="CE145" i="59"/>
  <c r="CF145" i="59"/>
  <c r="CJ134" i="59"/>
  <c r="CK134" i="59"/>
  <c r="CO134" i="59"/>
  <c r="CP134" i="59"/>
  <c r="CT181" i="59"/>
  <c r="CU181" i="59"/>
  <c r="CY113" i="59"/>
  <c r="CZ113" i="59"/>
  <c r="DD90" i="59"/>
  <c r="DE90" i="59"/>
  <c r="DI79" i="59"/>
  <c r="DJ79" i="59"/>
  <c r="DN148" i="59"/>
  <c r="DO148" i="59"/>
  <c r="DS148" i="59"/>
  <c r="DT148" i="59"/>
  <c r="DX137" i="59"/>
  <c r="DY137" i="59"/>
  <c r="EC137" i="59"/>
  <c r="ED137" i="59"/>
  <c r="H159" i="59"/>
  <c r="I159" i="59"/>
  <c r="M162" i="59"/>
  <c r="N162" i="59"/>
  <c r="R185" i="59"/>
  <c r="S185" i="59"/>
  <c r="W159" i="59"/>
  <c r="X159" i="59"/>
  <c r="AB90" i="59"/>
  <c r="AC90" i="59"/>
  <c r="AG179" i="59"/>
  <c r="AH179" i="59"/>
  <c r="AL161" i="59"/>
  <c r="AM161" i="59"/>
  <c r="AQ161" i="59"/>
  <c r="AR161" i="59"/>
  <c r="AV131" i="59"/>
  <c r="AW131" i="59"/>
  <c r="BA93" i="59"/>
  <c r="BB93" i="59"/>
  <c r="BF152" i="59"/>
  <c r="BG152" i="59"/>
  <c r="BK152" i="59"/>
  <c r="BL152" i="59"/>
  <c r="BP133" i="59"/>
  <c r="BQ133" i="59"/>
  <c r="BU133" i="59"/>
  <c r="BV133" i="59"/>
  <c r="BZ146" i="59"/>
  <c r="CA146" i="59"/>
  <c r="CE146" i="59"/>
  <c r="CF146" i="59"/>
  <c r="CJ135" i="59"/>
  <c r="CK135" i="59"/>
  <c r="CO135" i="59"/>
  <c r="CP135" i="59"/>
  <c r="CT183" i="59"/>
  <c r="CU183" i="59"/>
  <c r="CY203" i="59"/>
  <c r="CZ203" i="59"/>
  <c r="DD80" i="59"/>
  <c r="DE80" i="59"/>
  <c r="DI95" i="59"/>
  <c r="DJ95" i="59"/>
  <c r="DN149" i="59"/>
  <c r="DO149" i="59"/>
  <c r="DS149" i="59"/>
  <c r="DT149" i="59"/>
  <c r="DX138" i="59"/>
  <c r="DY138" i="59"/>
  <c r="EC138" i="59"/>
  <c r="ED138" i="59"/>
  <c r="H136" i="59"/>
  <c r="I136" i="59"/>
  <c r="M182" i="59"/>
  <c r="N182" i="59"/>
  <c r="R154" i="59"/>
  <c r="S154" i="59"/>
  <c r="W126" i="59"/>
  <c r="X126" i="59"/>
  <c r="AB172" i="59"/>
  <c r="AC172" i="59"/>
  <c r="AG68" i="59"/>
  <c r="AH68" i="59"/>
  <c r="AL162" i="59"/>
  <c r="AM162" i="59"/>
  <c r="AQ162" i="59"/>
  <c r="AR162" i="59"/>
  <c r="AV41" i="59"/>
  <c r="AW41" i="59"/>
  <c r="BA42" i="59"/>
  <c r="BB42" i="59"/>
  <c r="BF153" i="59"/>
  <c r="BG153" i="59"/>
  <c r="BK153" i="59"/>
  <c r="BL153" i="59"/>
  <c r="BP134" i="59"/>
  <c r="BQ134" i="59"/>
  <c r="BU134" i="59"/>
  <c r="BV134" i="59"/>
  <c r="BZ147" i="59"/>
  <c r="CA147" i="59"/>
  <c r="CE147" i="59"/>
  <c r="CF147" i="59"/>
  <c r="CJ136" i="59"/>
  <c r="CK136" i="59"/>
  <c r="CO136" i="59"/>
  <c r="CP136" i="59"/>
  <c r="CT112" i="59"/>
  <c r="CU112" i="59"/>
  <c r="CY137" i="59"/>
  <c r="CZ137" i="59"/>
  <c r="DD89" i="59"/>
  <c r="DE89" i="59"/>
  <c r="DI105" i="59"/>
  <c r="DJ105" i="59"/>
  <c r="DN150" i="59"/>
  <c r="DO150" i="59"/>
  <c r="DS150" i="59"/>
  <c r="DT150" i="59"/>
  <c r="DX139" i="59"/>
  <c r="DY139" i="59"/>
  <c r="EC139" i="59"/>
  <c r="ED139" i="59"/>
  <c r="H130" i="59"/>
  <c r="I130" i="59"/>
  <c r="M159" i="59"/>
  <c r="N159" i="59"/>
  <c r="R138" i="59"/>
  <c r="S138" i="59"/>
  <c r="W127" i="59"/>
  <c r="X127" i="59"/>
  <c r="AB101" i="59"/>
  <c r="AC101" i="59"/>
  <c r="AG126" i="59"/>
  <c r="AH126" i="59"/>
  <c r="AL67" i="59"/>
  <c r="AM67" i="59"/>
  <c r="AQ67" i="59"/>
  <c r="AR67" i="59"/>
  <c r="AV224" i="59"/>
  <c r="AW224" i="59"/>
  <c r="BA87" i="59"/>
  <c r="BB87" i="59"/>
  <c r="BF154" i="59"/>
  <c r="BG154" i="59"/>
  <c r="BK154" i="59"/>
  <c r="BL154" i="59"/>
  <c r="BP135" i="59"/>
  <c r="BQ135" i="59"/>
  <c r="BU135" i="59"/>
  <c r="BV135" i="59"/>
  <c r="BZ148" i="59"/>
  <c r="CA148" i="59"/>
  <c r="CE148" i="59"/>
  <c r="CF148" i="59"/>
  <c r="CJ137" i="59"/>
  <c r="CK137" i="59"/>
  <c r="CO137" i="59"/>
  <c r="CP137" i="59"/>
  <c r="CT203" i="59"/>
  <c r="CU203" i="59"/>
  <c r="CY181" i="59"/>
  <c r="CZ181" i="59"/>
  <c r="DD214" i="59"/>
  <c r="DE214" i="59"/>
  <c r="DI94" i="59"/>
  <c r="DJ94" i="59"/>
  <c r="DN151" i="59"/>
  <c r="DO151" i="59"/>
  <c r="DS151" i="59"/>
  <c r="DT151" i="59"/>
  <c r="DX140" i="59"/>
  <c r="DY140" i="59"/>
  <c r="EC140" i="59"/>
  <c r="ED140" i="59"/>
  <c r="H134" i="59"/>
  <c r="I134" i="59"/>
  <c r="M127" i="59"/>
  <c r="N127" i="59"/>
  <c r="R116" i="59"/>
  <c r="S116" i="59"/>
  <c r="W166" i="59"/>
  <c r="X166" i="59"/>
  <c r="AB121" i="59"/>
  <c r="AC121" i="59"/>
  <c r="AG175" i="59"/>
  <c r="AH175" i="59"/>
  <c r="AL163" i="59"/>
  <c r="AM163" i="59"/>
  <c r="AQ163" i="59"/>
  <c r="AR163" i="59"/>
  <c r="AV40" i="59"/>
  <c r="AW40" i="59"/>
  <c r="BA103" i="59"/>
  <c r="BB103" i="59"/>
  <c r="BF155" i="59"/>
  <c r="BG155" i="59"/>
  <c r="BK155" i="59"/>
  <c r="BL155" i="59"/>
  <c r="BP136" i="59"/>
  <c r="BQ136" i="59"/>
  <c r="BU136" i="59"/>
  <c r="BV136" i="59"/>
  <c r="BZ36" i="59"/>
  <c r="CA36" i="59"/>
  <c r="CE36" i="59"/>
  <c r="CF36" i="59"/>
  <c r="CJ138" i="59"/>
  <c r="CK138" i="59"/>
  <c r="CO138" i="59"/>
  <c r="CP138" i="59"/>
  <c r="CT138" i="59"/>
  <c r="CU138" i="59"/>
  <c r="CY162" i="59"/>
  <c r="CZ162" i="59"/>
  <c r="DD220" i="59"/>
  <c r="DE220" i="59"/>
  <c r="DI135" i="59"/>
  <c r="DJ135" i="59"/>
  <c r="DN152" i="59"/>
  <c r="DO152" i="59"/>
  <c r="DS152" i="59"/>
  <c r="DT152" i="59"/>
  <c r="DX141" i="59"/>
  <c r="DY141" i="59"/>
  <c r="EC141" i="59"/>
  <c r="ED141" i="59"/>
  <c r="H111" i="59"/>
  <c r="I111" i="59"/>
  <c r="M133" i="59"/>
  <c r="N133" i="59"/>
  <c r="R145" i="59"/>
  <c r="S145" i="59"/>
  <c r="W152" i="59"/>
  <c r="X152" i="59"/>
  <c r="AB216" i="59"/>
  <c r="AC216" i="59"/>
  <c r="AG105" i="59"/>
  <c r="AH105" i="59"/>
  <c r="AL164" i="59"/>
  <c r="AM164" i="59"/>
  <c r="AQ164" i="59"/>
  <c r="AR164" i="59"/>
  <c r="AV105" i="59"/>
  <c r="AW105" i="59"/>
  <c r="BA20" i="59"/>
  <c r="BB20" i="59"/>
  <c r="BF156" i="59"/>
  <c r="BG156" i="59"/>
  <c r="BK156" i="59"/>
  <c r="BL156" i="59"/>
  <c r="BP137" i="59"/>
  <c r="BQ137" i="59"/>
  <c r="BU137" i="59"/>
  <c r="BV137" i="59"/>
  <c r="BZ149" i="59"/>
  <c r="CA149" i="59"/>
  <c r="CE149" i="59"/>
  <c r="CF149" i="59"/>
  <c r="CJ139" i="59"/>
  <c r="CK139" i="59"/>
  <c r="CO139" i="59"/>
  <c r="CP139" i="59"/>
  <c r="CT123" i="59"/>
  <c r="CU123" i="59"/>
  <c r="CY152" i="59"/>
  <c r="CZ152" i="59"/>
  <c r="DD199" i="59"/>
  <c r="DE199" i="59"/>
  <c r="DI103" i="59"/>
  <c r="DJ103" i="59"/>
  <c r="DN153" i="59"/>
  <c r="DO153" i="59"/>
  <c r="DS153" i="59"/>
  <c r="DT153" i="59"/>
  <c r="DX142" i="59"/>
  <c r="DY142" i="59"/>
  <c r="EC142" i="59"/>
  <c r="ED142" i="59"/>
  <c r="H145" i="59"/>
  <c r="I145" i="59"/>
  <c r="M197" i="59"/>
  <c r="N197" i="59"/>
  <c r="R153" i="59"/>
  <c r="S153" i="59"/>
  <c r="W67" i="59"/>
  <c r="X67" i="59"/>
  <c r="AB134" i="59"/>
  <c r="AC134" i="59"/>
  <c r="AG172" i="59"/>
  <c r="AH172" i="59"/>
  <c r="AL165" i="59"/>
  <c r="AM165" i="59"/>
  <c r="AQ165" i="59"/>
  <c r="AR165" i="59"/>
  <c r="AV177" i="59"/>
  <c r="AW177" i="59"/>
  <c r="BA78" i="59"/>
  <c r="BB78" i="59"/>
  <c r="BF157" i="59"/>
  <c r="BG157" i="59"/>
  <c r="BK157" i="59"/>
  <c r="BL157" i="59"/>
  <c r="BP138" i="59"/>
  <c r="BQ138" i="59"/>
  <c r="BU138" i="59"/>
  <c r="BV138" i="59"/>
  <c r="BZ150" i="59"/>
  <c r="CA150" i="59"/>
  <c r="CE150" i="59"/>
  <c r="CF150" i="59"/>
  <c r="CJ140" i="59"/>
  <c r="CK140" i="59"/>
  <c r="CO140" i="59"/>
  <c r="CP140" i="59"/>
  <c r="CT201" i="59"/>
  <c r="CU201" i="59"/>
  <c r="CY99" i="59"/>
  <c r="CZ99" i="59"/>
  <c r="DD211" i="59"/>
  <c r="DE211" i="59"/>
  <c r="DI220" i="59"/>
  <c r="DJ220" i="59"/>
  <c r="DN154" i="59"/>
  <c r="DO154" i="59"/>
  <c r="DS154" i="59"/>
  <c r="DT154" i="59"/>
  <c r="DX143" i="59"/>
  <c r="DY143" i="59"/>
  <c r="EC143" i="59"/>
  <c r="ED143" i="59"/>
  <c r="H133" i="59"/>
  <c r="I133" i="59"/>
  <c r="M91" i="59"/>
  <c r="N91" i="59"/>
  <c r="R201" i="59"/>
  <c r="S201" i="59"/>
  <c r="W150" i="59"/>
  <c r="X150" i="59"/>
  <c r="AB144" i="59"/>
  <c r="AC144" i="59"/>
  <c r="AG250" i="59"/>
  <c r="AH250" i="59"/>
  <c r="AL166" i="59"/>
  <c r="AM166" i="59"/>
  <c r="AQ166" i="59"/>
  <c r="AR166" i="59"/>
  <c r="AV162" i="59"/>
  <c r="AW162" i="59"/>
  <c r="BA203" i="59"/>
  <c r="BB203" i="59"/>
  <c r="BF158" i="59"/>
  <c r="BG158" i="59"/>
  <c r="BK158" i="59"/>
  <c r="BL158" i="59"/>
  <c r="BP139" i="59"/>
  <c r="BQ139" i="59"/>
  <c r="BU139" i="59"/>
  <c r="BV139" i="59"/>
  <c r="BZ151" i="59"/>
  <c r="CA151" i="59"/>
  <c r="CE151" i="59"/>
  <c r="CF151" i="59"/>
  <c r="CJ141" i="59"/>
  <c r="CK141" i="59"/>
  <c r="CO141" i="59"/>
  <c r="CP141" i="59"/>
  <c r="CT185" i="59"/>
  <c r="CU185" i="59"/>
  <c r="CY182" i="59"/>
  <c r="CZ182" i="59"/>
  <c r="DD180" i="59"/>
  <c r="DE180" i="59"/>
  <c r="DI199" i="59"/>
  <c r="DJ199" i="59"/>
  <c r="DN155" i="59"/>
  <c r="DO155" i="59"/>
  <c r="DS155" i="59"/>
  <c r="DT155" i="59"/>
  <c r="DX144" i="59"/>
  <c r="DY144" i="59"/>
  <c r="EC144" i="59"/>
  <c r="ED144" i="59"/>
  <c r="H127" i="59"/>
  <c r="I127" i="59"/>
  <c r="M179" i="59"/>
  <c r="N179" i="59"/>
  <c r="R106" i="59"/>
  <c r="S106" i="59"/>
  <c r="W143" i="59"/>
  <c r="X143" i="59"/>
  <c r="AB250" i="59"/>
  <c r="AC250" i="59"/>
  <c r="AG139" i="59"/>
  <c r="N57" i="58" s="1"/>
  <c r="AH139" i="59"/>
  <c r="AL167" i="59"/>
  <c r="AM167" i="59"/>
  <c r="AQ167" i="59"/>
  <c r="AR167" i="59"/>
  <c r="AV104" i="59"/>
  <c r="AW104" i="59"/>
  <c r="BA222" i="59"/>
  <c r="BB222" i="59"/>
  <c r="BF159" i="59"/>
  <c r="BG159" i="59"/>
  <c r="BK159" i="59"/>
  <c r="BL159" i="59"/>
  <c r="BP140" i="59"/>
  <c r="BQ140" i="59"/>
  <c r="BU140" i="59"/>
  <c r="BV140" i="59"/>
  <c r="BZ152" i="59"/>
  <c r="CA152" i="59"/>
  <c r="CE152" i="59"/>
  <c r="CF152" i="59"/>
  <c r="CJ142" i="59"/>
  <c r="CK142" i="59"/>
  <c r="CO142" i="59"/>
  <c r="CP142" i="59"/>
  <c r="CT184" i="59"/>
  <c r="CU184" i="59"/>
  <c r="CY163" i="59"/>
  <c r="CZ163" i="59"/>
  <c r="DD110" i="59"/>
  <c r="DE110" i="59"/>
  <c r="DI86" i="59"/>
  <c r="DJ86" i="59"/>
  <c r="DN92" i="59"/>
  <c r="DO92" i="59"/>
  <c r="DS92" i="59"/>
  <c r="DT92" i="59"/>
  <c r="DX145" i="59"/>
  <c r="DY145" i="59"/>
  <c r="EC145" i="59"/>
  <c r="ED145" i="59"/>
  <c r="H131" i="59"/>
  <c r="I131" i="59"/>
  <c r="M132" i="59"/>
  <c r="N132" i="59"/>
  <c r="R166" i="59"/>
  <c r="S166" i="59"/>
  <c r="W194" i="59"/>
  <c r="X194" i="59"/>
  <c r="AB140" i="59"/>
  <c r="AC140" i="59"/>
  <c r="AG132" i="59"/>
  <c r="AH132" i="59"/>
  <c r="AL168" i="59"/>
  <c r="AM168" i="59"/>
  <c r="AQ168" i="59"/>
  <c r="AR168" i="59"/>
  <c r="AV56" i="59"/>
  <c r="AW56" i="59"/>
  <c r="BA109" i="59"/>
  <c r="BB109" i="59"/>
  <c r="BF160" i="59"/>
  <c r="BG160" i="59"/>
  <c r="BK160" i="59"/>
  <c r="BL160" i="59"/>
  <c r="BP141" i="59"/>
  <c r="BQ141" i="59"/>
  <c r="BU141" i="59"/>
  <c r="BV141" i="59"/>
  <c r="BZ153" i="59"/>
  <c r="CA153" i="59"/>
  <c r="CE153" i="59"/>
  <c r="CF153" i="59"/>
  <c r="CJ143" i="59"/>
  <c r="CK143" i="59"/>
  <c r="CO143" i="59"/>
  <c r="CP143" i="59"/>
  <c r="CT103" i="59"/>
  <c r="CU103" i="59"/>
  <c r="CY122" i="59"/>
  <c r="CZ122" i="59"/>
  <c r="DD221" i="59"/>
  <c r="DE221" i="59"/>
  <c r="DI119" i="59"/>
  <c r="DJ119" i="59"/>
  <c r="DN156" i="59"/>
  <c r="DO156" i="59"/>
  <c r="DS156" i="59"/>
  <c r="DT156" i="59"/>
  <c r="DX146" i="59"/>
  <c r="DY146" i="59"/>
  <c r="EC146" i="59"/>
  <c r="ED146" i="59"/>
  <c r="H219" i="59"/>
  <c r="I219" i="59"/>
  <c r="M147" i="59"/>
  <c r="N147" i="59"/>
  <c r="R195" i="59"/>
  <c r="S195" i="59"/>
  <c r="W161" i="59"/>
  <c r="X161" i="59"/>
  <c r="AB146" i="59"/>
  <c r="AC146" i="59"/>
  <c r="AG165" i="59"/>
  <c r="AH165" i="59"/>
  <c r="AL169" i="59"/>
  <c r="AM169" i="59"/>
  <c r="AQ169" i="59"/>
  <c r="AR169" i="59"/>
  <c r="AV225" i="59"/>
  <c r="AW225" i="59"/>
  <c r="BA177" i="59"/>
  <c r="BB177" i="59"/>
  <c r="BF161" i="59"/>
  <c r="BG161" i="59"/>
  <c r="BK161" i="59"/>
  <c r="BL161" i="59"/>
  <c r="BP142" i="59"/>
  <c r="BQ142" i="59"/>
  <c r="BU142" i="59"/>
  <c r="BV142" i="59"/>
  <c r="BZ154" i="59"/>
  <c r="CA154" i="59"/>
  <c r="CE154" i="59"/>
  <c r="CF154" i="59"/>
  <c r="CJ144" i="59"/>
  <c r="CK144" i="59"/>
  <c r="CO144" i="59"/>
  <c r="CP144" i="59"/>
  <c r="CT100" i="59"/>
  <c r="CU100" i="59"/>
  <c r="CY120" i="59"/>
  <c r="CZ120" i="59"/>
  <c r="DD161" i="59"/>
  <c r="DE161" i="59"/>
  <c r="DI112" i="59"/>
  <c r="DJ112" i="59"/>
  <c r="DN157" i="59"/>
  <c r="DO157" i="59"/>
  <c r="DS157" i="59"/>
  <c r="DT157" i="59"/>
  <c r="DX147" i="59"/>
  <c r="DY147" i="59"/>
  <c r="EC147" i="59"/>
  <c r="ED147" i="59"/>
  <c r="H132" i="59"/>
  <c r="I132" i="59"/>
  <c r="M124" i="59"/>
  <c r="N124" i="59"/>
  <c r="R110" i="59"/>
  <c r="S110" i="59"/>
  <c r="W116" i="59"/>
  <c r="X116" i="59"/>
  <c r="AB131" i="59"/>
  <c r="AC131" i="59"/>
  <c r="AG140" i="59"/>
  <c r="AH140" i="59"/>
  <c r="AL170" i="59"/>
  <c r="AM170" i="59"/>
  <c r="AQ170" i="59"/>
  <c r="AR170" i="59"/>
  <c r="AV173" i="59"/>
  <c r="AW173" i="59"/>
  <c r="BA141" i="59"/>
  <c r="BB141" i="59"/>
  <c r="BF54" i="59"/>
  <c r="BG54" i="59"/>
  <c r="BK56" i="59"/>
  <c r="BL56" i="59"/>
  <c r="BP143" i="59"/>
  <c r="BQ143" i="59"/>
  <c r="BU143" i="59"/>
  <c r="BV143" i="59"/>
  <c r="BZ155" i="59"/>
  <c r="CA155" i="59"/>
  <c r="CE155" i="59"/>
  <c r="CF155" i="59"/>
  <c r="CJ145" i="59"/>
  <c r="CK145" i="59"/>
  <c r="CO145" i="59"/>
  <c r="CP145" i="59"/>
  <c r="CT163" i="59"/>
  <c r="CU163" i="59"/>
  <c r="CY204" i="59"/>
  <c r="CZ204" i="59"/>
  <c r="DD164" i="59"/>
  <c r="DE164" i="59"/>
  <c r="DI211" i="59"/>
  <c r="DJ211" i="59"/>
  <c r="DN158" i="59"/>
  <c r="DO158" i="59"/>
  <c r="DS158" i="59"/>
  <c r="DT158" i="59"/>
  <c r="DX148" i="59"/>
  <c r="DY148" i="59"/>
  <c r="EC148" i="59"/>
  <c r="ED148" i="59"/>
  <c r="H120" i="59"/>
  <c r="I120" i="59"/>
  <c r="M173" i="59"/>
  <c r="N173" i="59"/>
  <c r="R157" i="59"/>
  <c r="S157" i="59"/>
  <c r="W110" i="59"/>
  <c r="X110" i="59"/>
  <c r="AB182" i="59"/>
  <c r="AC182" i="59"/>
  <c r="AG66" i="59"/>
  <c r="AH66" i="59"/>
  <c r="AL171" i="59"/>
  <c r="AM171" i="59"/>
  <c r="AQ171" i="59"/>
  <c r="AR171" i="59"/>
  <c r="AV42" i="59"/>
  <c r="AW42" i="59"/>
  <c r="BA72" i="59"/>
  <c r="BB72" i="59"/>
  <c r="BF75" i="59"/>
  <c r="BG75" i="59"/>
  <c r="BK76" i="59"/>
  <c r="BL76" i="59"/>
  <c r="BP144" i="59"/>
  <c r="BQ144" i="59"/>
  <c r="BU144" i="59"/>
  <c r="BV144" i="59"/>
  <c r="BZ156" i="59"/>
  <c r="CA156" i="59"/>
  <c r="CE156" i="59"/>
  <c r="CF156" i="59"/>
  <c r="CJ146" i="59"/>
  <c r="CK146" i="59"/>
  <c r="CO146" i="59"/>
  <c r="CP146" i="59"/>
  <c r="CT105" i="59"/>
  <c r="CU105" i="59"/>
  <c r="CY183" i="59"/>
  <c r="CZ183" i="59"/>
  <c r="DD113" i="59"/>
  <c r="DE113" i="59"/>
  <c r="DI131" i="59"/>
  <c r="DJ131" i="59"/>
  <c r="DN159" i="59"/>
  <c r="DO159" i="59"/>
  <c r="DS159" i="59"/>
  <c r="DT159" i="59"/>
  <c r="DX149" i="59"/>
  <c r="DY149" i="59"/>
  <c r="EC149" i="59"/>
  <c r="ED149" i="59"/>
  <c r="H146" i="59"/>
  <c r="I146" i="59"/>
  <c r="M250" i="59"/>
  <c r="N250" i="59"/>
  <c r="R140" i="59"/>
  <c r="S140" i="59"/>
  <c r="W200" i="59"/>
  <c r="X200" i="59"/>
  <c r="AB137" i="59"/>
  <c r="AC137" i="59"/>
  <c r="AG92" i="59"/>
  <c r="AH92" i="59"/>
  <c r="AL172" i="59"/>
  <c r="AM172" i="59"/>
  <c r="AQ172" i="59"/>
  <c r="AR172" i="59"/>
  <c r="AV135" i="59"/>
  <c r="AW135" i="59"/>
  <c r="BA184" i="59"/>
  <c r="BB184" i="59"/>
  <c r="BF51" i="59"/>
  <c r="BG51" i="59"/>
  <c r="BK55" i="59"/>
  <c r="BL55" i="59"/>
  <c r="BP145" i="59"/>
  <c r="BQ145" i="59"/>
  <c r="BU145" i="59"/>
  <c r="BV145" i="59"/>
  <c r="BZ157" i="59"/>
  <c r="CA157" i="59"/>
  <c r="CE157" i="59"/>
  <c r="CF157" i="59"/>
  <c r="CJ147" i="59"/>
  <c r="CK147" i="59"/>
  <c r="CO147" i="59"/>
  <c r="CP147" i="59"/>
  <c r="CT110" i="59"/>
  <c r="CU110" i="59"/>
  <c r="CY164" i="59"/>
  <c r="CZ164" i="59"/>
  <c r="DD84" i="59"/>
  <c r="DE84" i="59"/>
  <c r="DI177" i="59"/>
  <c r="DJ177" i="59"/>
  <c r="DN48" i="59"/>
  <c r="DO48" i="59"/>
  <c r="DS48" i="59"/>
  <c r="DT48" i="59"/>
  <c r="DX150" i="59"/>
  <c r="DY150" i="59"/>
  <c r="EC150" i="59"/>
  <c r="ED150" i="59"/>
  <c r="H121" i="59"/>
  <c r="I121" i="59"/>
  <c r="M116" i="59"/>
  <c r="N116" i="59"/>
  <c r="R213" i="59"/>
  <c r="S213" i="59"/>
  <c r="W213" i="59"/>
  <c r="X213" i="59"/>
  <c r="AB143" i="59"/>
  <c r="AC143" i="59"/>
  <c r="AG238" i="59"/>
  <c r="AH238" i="59"/>
  <c r="AL173" i="59"/>
  <c r="AM173" i="59"/>
  <c r="AQ173" i="59"/>
  <c r="AR173" i="59"/>
  <c r="AV69" i="59"/>
  <c r="AW69" i="59"/>
  <c r="BA117" i="59"/>
  <c r="BB117" i="59"/>
  <c r="BF86" i="59"/>
  <c r="BG86" i="59"/>
  <c r="BK86" i="59"/>
  <c r="BL86" i="59"/>
  <c r="BP146" i="59"/>
  <c r="BQ146" i="59"/>
  <c r="BU146" i="59"/>
  <c r="BV146" i="59"/>
  <c r="BZ158" i="59"/>
  <c r="CA158" i="59"/>
  <c r="CE158" i="59"/>
  <c r="CF158" i="59"/>
  <c r="CJ148" i="59"/>
  <c r="CK148" i="59"/>
  <c r="CO148" i="59"/>
  <c r="CP148" i="59"/>
  <c r="CT152" i="59"/>
  <c r="CU152" i="59"/>
  <c r="CY139" i="59"/>
  <c r="CZ139" i="59"/>
  <c r="DD126" i="59"/>
  <c r="DE126" i="59"/>
  <c r="DI99" i="59"/>
  <c r="DJ99" i="59"/>
  <c r="DN160" i="59"/>
  <c r="DO160" i="59"/>
  <c r="DS160" i="59"/>
  <c r="DT160" i="59"/>
  <c r="DX151" i="59"/>
  <c r="DY151" i="59"/>
  <c r="EC151" i="59"/>
  <c r="ED151" i="59"/>
  <c r="H99" i="59"/>
  <c r="I99" i="59"/>
  <c r="M153" i="59"/>
  <c r="N153" i="59"/>
  <c r="R122" i="59"/>
  <c r="S122" i="59"/>
  <c r="W128" i="59"/>
  <c r="X128" i="59"/>
  <c r="AB171" i="59"/>
  <c r="AC171" i="59"/>
  <c r="AG133" i="59"/>
  <c r="AH133" i="59"/>
  <c r="AL174" i="59"/>
  <c r="AM174" i="59"/>
  <c r="AQ174" i="59"/>
  <c r="AR174" i="59"/>
  <c r="AV164" i="59"/>
  <c r="AW164" i="59"/>
  <c r="BA56" i="59"/>
  <c r="BB56" i="59"/>
  <c r="BF162" i="59"/>
  <c r="BG162" i="59"/>
  <c r="BK162" i="59"/>
  <c r="BL162" i="59"/>
  <c r="BP147" i="59"/>
  <c r="BQ147" i="59"/>
  <c r="BU147" i="59"/>
  <c r="BV147" i="59"/>
  <c r="BZ159" i="59"/>
  <c r="CA159" i="59"/>
  <c r="CE159" i="59"/>
  <c r="CF159" i="59"/>
  <c r="CJ149" i="59"/>
  <c r="CK149" i="59"/>
  <c r="CO149" i="59"/>
  <c r="CP149" i="59"/>
  <c r="CT164" i="59"/>
  <c r="CU164" i="59"/>
  <c r="CY184" i="59"/>
  <c r="CZ184" i="59"/>
  <c r="DD127" i="59"/>
  <c r="DE127" i="59"/>
  <c r="DI113" i="59"/>
  <c r="DJ113" i="59"/>
  <c r="DN161" i="59"/>
  <c r="DO161" i="59"/>
  <c r="DS161" i="59"/>
  <c r="DT161" i="59"/>
  <c r="DX152" i="59"/>
  <c r="DY152" i="59"/>
  <c r="EC152" i="59"/>
  <c r="ED152" i="59"/>
  <c r="H250" i="59"/>
  <c r="I250" i="59"/>
  <c r="M119" i="59"/>
  <c r="N119" i="59"/>
  <c r="R162" i="59"/>
  <c r="S162" i="59"/>
  <c r="W93" i="59"/>
  <c r="X93" i="59"/>
  <c r="AB112" i="59"/>
  <c r="AC112" i="59"/>
  <c r="AG173" i="59"/>
  <c r="AH173" i="59"/>
  <c r="AL175" i="59"/>
  <c r="AM175" i="59"/>
  <c r="AQ175" i="59"/>
  <c r="AR175" i="59"/>
  <c r="AV96" i="59"/>
  <c r="AW96" i="59"/>
  <c r="BA81" i="59"/>
  <c r="BB81" i="59"/>
  <c r="BF163" i="59"/>
  <c r="BG163" i="59"/>
  <c r="BK163" i="59"/>
  <c r="BL163" i="59"/>
  <c r="BP148" i="59"/>
  <c r="BQ148" i="59"/>
  <c r="BU148" i="59"/>
  <c r="BV148" i="59"/>
  <c r="BZ160" i="59"/>
  <c r="CA160" i="59"/>
  <c r="CE160" i="59"/>
  <c r="CF160" i="59"/>
  <c r="CJ150" i="59"/>
  <c r="CK150" i="59"/>
  <c r="CO150" i="59"/>
  <c r="CP150" i="59"/>
  <c r="CT101" i="59"/>
  <c r="CU101" i="59"/>
  <c r="CY110" i="59"/>
  <c r="CZ110" i="59"/>
  <c r="DD177" i="59"/>
  <c r="DE177" i="59"/>
  <c r="DI118" i="59"/>
  <c r="DJ118" i="59"/>
  <c r="DN162" i="59"/>
  <c r="DO162" i="59"/>
  <c r="DS162" i="59"/>
  <c r="DT162" i="59"/>
  <c r="DX153" i="59"/>
  <c r="DY153" i="59"/>
  <c r="EC153" i="59"/>
  <c r="ED153" i="59"/>
  <c r="H144" i="59"/>
  <c r="I144" i="59"/>
  <c r="M192" i="59"/>
  <c r="N192" i="59"/>
  <c r="R168" i="59"/>
  <c r="S168" i="59"/>
  <c r="W168" i="59"/>
  <c r="X168" i="59"/>
  <c r="AB173" i="59"/>
  <c r="AC173" i="59"/>
  <c r="AG88" i="59"/>
  <c r="AH88" i="59"/>
  <c r="AL176" i="59"/>
  <c r="AM176" i="59"/>
  <c r="AQ176" i="59"/>
  <c r="AR176" i="59"/>
  <c r="AV77" i="59"/>
  <c r="AW77" i="59"/>
  <c r="BA132" i="59"/>
  <c r="BB132" i="59"/>
  <c r="BF164" i="59"/>
  <c r="BG164" i="59"/>
  <c r="BK164" i="59"/>
  <c r="BL164" i="59"/>
  <c r="BP149" i="59"/>
  <c r="BQ149" i="59"/>
  <c r="BU149" i="59"/>
  <c r="BV149" i="59"/>
  <c r="BZ161" i="59"/>
  <c r="CA161" i="59"/>
  <c r="CE161" i="59"/>
  <c r="CF161" i="59"/>
  <c r="CJ151" i="59"/>
  <c r="CK151" i="59"/>
  <c r="CO151" i="59"/>
  <c r="CP151" i="59"/>
  <c r="CT22" i="59"/>
  <c r="CU22" i="59"/>
  <c r="CY111" i="59"/>
  <c r="CZ111" i="59"/>
  <c r="DD152" i="59"/>
  <c r="DE152" i="59"/>
  <c r="DI133" i="59"/>
  <c r="DJ133" i="59"/>
  <c r="DN163" i="59"/>
  <c r="DO163" i="59"/>
  <c r="DS163" i="59"/>
  <c r="DT163" i="59"/>
  <c r="DX154" i="59"/>
  <c r="DY154" i="59"/>
  <c r="EC154" i="59"/>
  <c r="ED154" i="59"/>
  <c r="H155" i="59"/>
  <c r="I155" i="59"/>
  <c r="M135" i="59"/>
  <c r="N135" i="59"/>
  <c r="R169" i="59"/>
  <c r="S169" i="59"/>
  <c r="W185" i="59"/>
  <c r="X185" i="59"/>
  <c r="AB116" i="59"/>
  <c r="AC116" i="59"/>
  <c r="AG101" i="59"/>
  <c r="AH101" i="59"/>
  <c r="AL177" i="59"/>
  <c r="AM177" i="59"/>
  <c r="AQ177" i="59"/>
  <c r="AR177" i="59"/>
  <c r="AV158" i="59"/>
  <c r="AW158" i="59"/>
  <c r="BA80" i="59"/>
  <c r="BB80" i="59"/>
  <c r="BF165" i="59"/>
  <c r="BG165" i="59"/>
  <c r="BK165" i="59"/>
  <c r="BL165" i="59"/>
  <c r="BP150" i="59"/>
  <c r="BQ150" i="59"/>
  <c r="BU150" i="59"/>
  <c r="BV150" i="59"/>
  <c r="BZ162" i="59"/>
  <c r="CA162" i="59"/>
  <c r="CE162" i="59"/>
  <c r="CF162" i="59"/>
  <c r="CJ152" i="59"/>
  <c r="CK152" i="59"/>
  <c r="CO152" i="59"/>
  <c r="CP152" i="59"/>
  <c r="CT69" i="59"/>
  <c r="CU69" i="59"/>
  <c r="CY138" i="59"/>
  <c r="CZ138" i="59"/>
  <c r="DD134" i="59"/>
  <c r="DE134" i="59"/>
  <c r="DI116" i="59"/>
  <c r="DJ116" i="59"/>
  <c r="DN60" i="59"/>
  <c r="DO60" i="59"/>
  <c r="DS60" i="59"/>
  <c r="DT60" i="59"/>
  <c r="DX155" i="59"/>
  <c r="DY155" i="59"/>
  <c r="EC155" i="59"/>
  <c r="ED155" i="59"/>
  <c r="H164" i="59"/>
  <c r="I164" i="59"/>
  <c r="M43" i="59"/>
  <c r="N43" i="59"/>
  <c r="R97" i="59"/>
  <c r="S97" i="59"/>
  <c r="W164" i="59"/>
  <c r="X164" i="59"/>
  <c r="AB128" i="59"/>
  <c r="AC128" i="59"/>
  <c r="AG215" i="59"/>
  <c r="AH215" i="59"/>
  <c r="AL178" i="59"/>
  <c r="AM178" i="59"/>
  <c r="AQ178" i="59"/>
  <c r="AR178" i="59"/>
  <c r="AV134" i="59"/>
  <c r="AW134" i="59"/>
  <c r="BA149" i="59"/>
  <c r="BB149" i="59"/>
  <c r="BF166" i="59"/>
  <c r="BG166" i="59"/>
  <c r="BK166" i="59"/>
  <c r="BL166" i="59"/>
  <c r="BP151" i="59"/>
  <c r="BQ151" i="59"/>
  <c r="BU151" i="59"/>
  <c r="BV151" i="59"/>
  <c r="BZ12" i="59"/>
  <c r="CA12" i="59"/>
  <c r="CE12" i="59"/>
  <c r="CF12" i="59"/>
  <c r="CJ153" i="59"/>
  <c r="CK153" i="59"/>
  <c r="CO153" i="59"/>
  <c r="CP153" i="59"/>
  <c r="CT111" i="59"/>
  <c r="CU111" i="59"/>
  <c r="CY185" i="59"/>
  <c r="CZ185" i="59"/>
  <c r="DD173" i="59"/>
  <c r="DE173" i="59"/>
  <c r="DI221" i="59"/>
  <c r="DJ221" i="59"/>
  <c r="DN164" i="59"/>
  <c r="DO164" i="59"/>
  <c r="DS164" i="59"/>
  <c r="DT164" i="59"/>
  <c r="DX156" i="59"/>
  <c r="DY156" i="59"/>
  <c r="EC156" i="59"/>
  <c r="ED156" i="59"/>
  <c r="H185" i="59"/>
  <c r="I185" i="59"/>
  <c r="M164" i="59"/>
  <c r="N164" i="59"/>
  <c r="R186" i="59"/>
  <c r="S186" i="59"/>
  <c r="W170" i="59"/>
  <c r="X170" i="59"/>
  <c r="AB175" i="59"/>
  <c r="AC175" i="59"/>
  <c r="AG111" i="59"/>
  <c r="AH111" i="59"/>
  <c r="AL78" i="59"/>
  <c r="AM78" i="59"/>
  <c r="AQ65" i="59"/>
  <c r="AR65" i="59"/>
  <c r="AV71" i="59"/>
  <c r="AW71" i="59"/>
  <c r="BA54" i="59"/>
  <c r="BB54" i="59"/>
  <c r="BF167" i="59"/>
  <c r="BG167" i="59"/>
  <c r="BK167" i="59"/>
  <c r="BL167" i="59"/>
  <c r="BP152" i="59"/>
  <c r="BQ152" i="59"/>
  <c r="BU152" i="59"/>
  <c r="BV152" i="59"/>
  <c r="BZ163" i="59"/>
  <c r="CA163" i="59"/>
  <c r="CE163" i="59"/>
  <c r="CF163" i="59"/>
  <c r="CJ154" i="59"/>
  <c r="CK154" i="59"/>
  <c r="CO154" i="59"/>
  <c r="CP154" i="59"/>
  <c r="CT120" i="59"/>
  <c r="CU120" i="59"/>
  <c r="CY186" i="59"/>
  <c r="CZ186" i="59"/>
  <c r="DD97" i="59"/>
  <c r="DE97" i="59"/>
  <c r="DI117" i="59"/>
  <c r="DJ117" i="59"/>
  <c r="DN165" i="59"/>
  <c r="DO165" i="59"/>
  <c r="DS165" i="59"/>
  <c r="DT165" i="59"/>
  <c r="DX18" i="59"/>
  <c r="DY18" i="59"/>
  <c r="EC19" i="59"/>
  <c r="ED19" i="59"/>
  <c r="H170" i="59"/>
  <c r="I170" i="59"/>
  <c r="M183" i="59"/>
  <c r="N183" i="59"/>
  <c r="R123" i="59"/>
  <c r="S123" i="59"/>
  <c r="W138" i="59"/>
  <c r="X138" i="59"/>
  <c r="AB85" i="59"/>
  <c r="AC85" i="59"/>
  <c r="AG163" i="59"/>
  <c r="AH163" i="59"/>
  <c r="AL68" i="59"/>
  <c r="AM68" i="59"/>
  <c r="AQ71" i="59"/>
  <c r="AR71" i="59"/>
  <c r="AV117" i="59"/>
  <c r="AW117" i="59"/>
  <c r="BA75" i="59"/>
  <c r="BB75" i="59"/>
  <c r="BF168" i="59"/>
  <c r="BG168" i="59"/>
  <c r="BK168" i="59"/>
  <c r="BL168" i="59"/>
  <c r="BP153" i="59"/>
  <c r="BQ153" i="59"/>
  <c r="BU153" i="59"/>
  <c r="BV153" i="59"/>
  <c r="BZ164" i="59"/>
  <c r="CA164" i="59"/>
  <c r="CE164" i="59"/>
  <c r="CF164" i="59"/>
  <c r="CJ155" i="59"/>
  <c r="CK155" i="59"/>
  <c r="CO155" i="59"/>
  <c r="CP155" i="59"/>
  <c r="CT109" i="59"/>
  <c r="CU109" i="59"/>
  <c r="CY25" i="59"/>
  <c r="CZ25" i="59"/>
  <c r="DD114" i="59"/>
  <c r="DE114" i="59"/>
  <c r="DI69" i="59"/>
  <c r="DJ69" i="59"/>
  <c r="DN74" i="59"/>
  <c r="DO74" i="59"/>
  <c r="DS73" i="59"/>
  <c r="DT73" i="59"/>
  <c r="DX157" i="59"/>
  <c r="DY157" i="59"/>
  <c r="EC157" i="59"/>
  <c r="ED157" i="59"/>
  <c r="H167" i="59"/>
  <c r="I167" i="59"/>
  <c r="M206" i="59"/>
  <c r="N206" i="59"/>
  <c r="R171" i="59"/>
  <c r="S171" i="59"/>
  <c r="W183" i="59"/>
  <c r="X183" i="59"/>
  <c r="AB184" i="59"/>
  <c r="AC184" i="59"/>
  <c r="AG214" i="59"/>
  <c r="AH214" i="59"/>
  <c r="AL179" i="59"/>
  <c r="AM179" i="59"/>
  <c r="AQ179" i="59"/>
  <c r="AR179" i="59"/>
  <c r="AV103" i="59"/>
  <c r="AW103" i="59"/>
  <c r="BA182" i="59"/>
  <c r="BB182" i="59"/>
  <c r="BF169" i="59"/>
  <c r="BG169" i="59"/>
  <c r="BK169" i="59"/>
  <c r="BL169" i="59"/>
  <c r="BP154" i="59"/>
  <c r="BQ154" i="59"/>
  <c r="BU154" i="59"/>
  <c r="BV154" i="59"/>
  <c r="BZ165" i="59"/>
  <c r="CA165" i="59"/>
  <c r="CE165" i="59"/>
  <c r="CF165" i="59"/>
  <c r="CJ156" i="59"/>
  <c r="CK156" i="59"/>
  <c r="CO156" i="59"/>
  <c r="CP156" i="59"/>
  <c r="CT188" i="59"/>
  <c r="CU188" i="59"/>
  <c r="CY56" i="59"/>
  <c r="CZ56" i="59"/>
  <c r="DD94" i="59"/>
  <c r="DE94" i="59"/>
  <c r="DI142" i="59"/>
  <c r="DJ142" i="59"/>
  <c r="DN38" i="59"/>
  <c r="DO38" i="59"/>
  <c r="DS37" i="59"/>
  <c r="DT37" i="59"/>
  <c r="DX158" i="59"/>
  <c r="DY158" i="59"/>
  <c r="EC158" i="59"/>
  <c r="ED158" i="59"/>
  <c r="H198" i="59"/>
  <c r="I198" i="59"/>
  <c r="M121" i="59"/>
  <c r="N121" i="59"/>
  <c r="R152" i="59"/>
  <c r="S152" i="59"/>
  <c r="W197" i="59"/>
  <c r="X197" i="59"/>
  <c r="AB230" i="59"/>
  <c r="AC230" i="59"/>
  <c r="AG74" i="59"/>
  <c r="AH74" i="59"/>
  <c r="AL180" i="59"/>
  <c r="AM180" i="59"/>
  <c r="AQ180" i="59"/>
  <c r="AR180" i="59"/>
  <c r="AV159" i="59"/>
  <c r="AW159" i="59"/>
  <c r="BA238" i="59"/>
  <c r="BB238" i="59"/>
  <c r="BF170" i="59"/>
  <c r="BG170" i="59"/>
  <c r="BK170" i="59"/>
  <c r="BL170" i="59"/>
  <c r="BP155" i="59"/>
  <c r="BQ155" i="59"/>
  <c r="BU155" i="59"/>
  <c r="BV155" i="59"/>
  <c r="BZ22" i="59"/>
  <c r="CA22" i="59"/>
  <c r="CE21" i="59"/>
  <c r="CF21" i="59"/>
  <c r="CJ157" i="59"/>
  <c r="CK157" i="59"/>
  <c r="CO157" i="59"/>
  <c r="CP157" i="59"/>
  <c r="CT191" i="59"/>
  <c r="CU191" i="59"/>
  <c r="CY205" i="59"/>
  <c r="CZ205" i="59"/>
  <c r="DD118" i="59"/>
  <c r="DE118" i="59"/>
  <c r="DI222" i="59"/>
  <c r="DJ222" i="59"/>
  <c r="DN19" i="59"/>
  <c r="DO19" i="59"/>
  <c r="DS19" i="59"/>
  <c r="DT19" i="59"/>
  <c r="DX159" i="59"/>
  <c r="DY159" i="59"/>
  <c r="EC159" i="59"/>
  <c r="ED159" i="59"/>
  <c r="H182" i="59"/>
  <c r="I182" i="59"/>
  <c r="M157" i="59"/>
  <c r="N157" i="59"/>
  <c r="R199" i="59"/>
  <c r="S199" i="59"/>
  <c r="W169" i="59"/>
  <c r="X169" i="59"/>
  <c r="AB149" i="59"/>
  <c r="AC149" i="59"/>
  <c r="AG124" i="59"/>
  <c r="AH124" i="59"/>
  <c r="AL70" i="59"/>
  <c r="AM70" i="59"/>
  <c r="AQ73" i="59"/>
  <c r="AR73" i="59"/>
  <c r="AV37" i="59"/>
  <c r="AW37" i="59"/>
  <c r="BA214" i="59"/>
  <c r="BB214" i="59"/>
  <c r="BF171" i="59"/>
  <c r="BG171" i="59"/>
  <c r="BK171" i="59"/>
  <c r="BL171" i="59"/>
  <c r="BP156" i="59"/>
  <c r="BQ156" i="59"/>
  <c r="BU156" i="59"/>
  <c r="BV156" i="59"/>
  <c r="BZ166" i="59"/>
  <c r="CA166" i="59"/>
  <c r="CE166" i="59"/>
  <c r="CF166" i="59"/>
  <c r="CJ158" i="59"/>
  <c r="CK158" i="59"/>
  <c r="CO158" i="59"/>
  <c r="CP158" i="59"/>
  <c r="CT121" i="59"/>
  <c r="CU121" i="59"/>
  <c r="CY187" i="59"/>
  <c r="CZ187" i="59"/>
  <c r="DD109" i="59"/>
  <c r="DE109" i="59"/>
  <c r="DI97" i="59"/>
  <c r="DJ97" i="59"/>
  <c r="DN56" i="59"/>
  <c r="DO56" i="59"/>
  <c r="DS56" i="59"/>
  <c r="DT56" i="59"/>
  <c r="DX160" i="59"/>
  <c r="DY160" i="59"/>
  <c r="EC160" i="59"/>
  <c r="ED160" i="59"/>
  <c r="H253" i="59"/>
  <c r="I253" i="59"/>
  <c r="M253" i="59"/>
  <c r="N253" i="59"/>
  <c r="R176" i="59"/>
  <c r="S176" i="59"/>
  <c r="W220" i="59"/>
  <c r="X220" i="59"/>
  <c r="AB170" i="59"/>
  <c r="AC170" i="59"/>
  <c r="AG169" i="59"/>
  <c r="AH169" i="59"/>
  <c r="AL76" i="59"/>
  <c r="AM76" i="59"/>
  <c r="AQ77" i="59"/>
  <c r="AR77" i="59"/>
  <c r="AV183" i="59"/>
  <c r="AW183" i="59"/>
  <c r="BA55" i="59"/>
  <c r="BB55" i="59"/>
  <c r="BF172" i="59"/>
  <c r="BG172" i="59"/>
  <c r="BK172" i="59"/>
  <c r="BL172" i="59"/>
  <c r="BP157" i="59"/>
  <c r="BQ157" i="59"/>
  <c r="BU157" i="59"/>
  <c r="BV157" i="59"/>
  <c r="BZ167" i="59"/>
  <c r="CA167" i="59"/>
  <c r="CE167" i="59"/>
  <c r="CF167" i="59"/>
  <c r="CJ159" i="59"/>
  <c r="CK159" i="59"/>
  <c r="CO159" i="59"/>
  <c r="CP159" i="59"/>
  <c r="CT102" i="59"/>
  <c r="CU102" i="59"/>
  <c r="CY126" i="59"/>
  <c r="CZ126" i="59"/>
  <c r="DD141" i="59"/>
  <c r="DE141" i="59"/>
  <c r="DI223" i="59"/>
  <c r="DJ223" i="59"/>
  <c r="DN90" i="59"/>
  <c r="DO90" i="59"/>
  <c r="DS89" i="59"/>
  <c r="DT89" i="59"/>
  <c r="DX161" i="59"/>
  <c r="DY161" i="59"/>
  <c r="EC161" i="59"/>
  <c r="ED161" i="59"/>
  <c r="H140" i="59"/>
  <c r="I140" i="59"/>
  <c r="M176" i="59"/>
  <c r="N176" i="59"/>
  <c r="R196" i="59"/>
  <c r="S196" i="59"/>
  <c r="W158" i="59"/>
  <c r="X158" i="59"/>
  <c r="AB221" i="59"/>
  <c r="AC221" i="59"/>
  <c r="AG248" i="59"/>
  <c r="AH248" i="59"/>
  <c r="AL181" i="59"/>
  <c r="AM181" i="59"/>
  <c r="AQ181" i="59"/>
  <c r="AR181" i="59"/>
  <c r="AV116" i="59"/>
  <c r="AW116" i="59"/>
  <c r="BA242" i="59"/>
  <c r="BB242" i="59"/>
  <c r="BF173" i="59"/>
  <c r="BG173" i="59"/>
  <c r="BK173" i="59"/>
  <c r="BL173" i="59"/>
  <c r="BP158" i="59"/>
  <c r="BQ158" i="59"/>
  <c r="BU158" i="59"/>
  <c r="BV158" i="59"/>
  <c r="BZ168" i="59"/>
  <c r="CA168" i="59"/>
  <c r="CE168" i="59"/>
  <c r="CF168" i="59"/>
  <c r="CJ160" i="59"/>
  <c r="CK160" i="59"/>
  <c r="CO160" i="59"/>
  <c r="CP160" i="59"/>
  <c r="CT192" i="59"/>
  <c r="CU192" i="59"/>
  <c r="CY188" i="59"/>
  <c r="CZ188" i="59"/>
  <c r="DD121" i="59"/>
  <c r="DE121" i="59"/>
  <c r="DI140" i="59"/>
  <c r="DJ140" i="59"/>
  <c r="DN166" i="59"/>
  <c r="DO166" i="59"/>
  <c r="DS166" i="59"/>
  <c r="DT166" i="59"/>
  <c r="DX162" i="59"/>
  <c r="DY162" i="59"/>
  <c r="EC162" i="59"/>
  <c r="ED162" i="59"/>
  <c r="H65" i="59"/>
  <c r="I65" i="59"/>
  <c r="M166" i="59"/>
  <c r="N166" i="59"/>
  <c r="R175" i="59"/>
  <c r="S175" i="59"/>
  <c r="W180" i="59"/>
  <c r="X180" i="59"/>
  <c r="AB70" i="59"/>
  <c r="AC70" i="59"/>
  <c r="AG152" i="59"/>
  <c r="AH152" i="59"/>
  <c r="AL182" i="59"/>
  <c r="AM182" i="59"/>
  <c r="AQ182" i="59"/>
  <c r="AR182" i="59"/>
  <c r="AV226" i="59"/>
  <c r="AW226" i="59"/>
  <c r="BA213" i="59"/>
  <c r="BB213" i="59"/>
  <c r="BF174" i="59"/>
  <c r="BG174" i="59"/>
  <c r="BK174" i="59"/>
  <c r="BL174" i="59"/>
  <c r="BP159" i="59"/>
  <c r="BQ159" i="59"/>
  <c r="BU159" i="59"/>
  <c r="BV159" i="59"/>
  <c r="BZ169" i="59"/>
  <c r="CA169" i="59"/>
  <c r="CE169" i="59"/>
  <c r="CF169" i="59"/>
  <c r="CJ161" i="59"/>
  <c r="CK161" i="59"/>
  <c r="CO161" i="59"/>
  <c r="CP161" i="59"/>
  <c r="CT151" i="59"/>
  <c r="CU151" i="59"/>
  <c r="CY192" i="59"/>
  <c r="CZ192" i="59"/>
  <c r="DD72" i="59"/>
  <c r="DE72" i="59"/>
  <c r="DI51" i="59"/>
  <c r="DJ51" i="59"/>
  <c r="DN62" i="59"/>
  <c r="DO62" i="59"/>
  <c r="DS62" i="59"/>
  <c r="DT62" i="59"/>
  <c r="DX163" i="59"/>
  <c r="DY163" i="59"/>
  <c r="EC163" i="59"/>
  <c r="ED163" i="59"/>
  <c r="H165" i="59"/>
  <c r="I165" i="59"/>
  <c r="M163" i="59"/>
  <c r="N163" i="59"/>
  <c r="R165" i="59"/>
  <c r="S165" i="59"/>
  <c r="W198" i="59"/>
  <c r="X198" i="59"/>
  <c r="AB82" i="59"/>
  <c r="AC82" i="59"/>
  <c r="AG185" i="59"/>
  <c r="AH185" i="59"/>
  <c r="AL183" i="59"/>
  <c r="AM183" i="59"/>
  <c r="AQ183" i="59"/>
  <c r="AR183" i="59"/>
  <c r="AV214" i="59"/>
  <c r="AW214" i="59"/>
  <c r="BA245" i="59"/>
  <c r="BB245" i="59"/>
  <c r="BF175" i="59"/>
  <c r="BG175" i="59"/>
  <c r="BK175" i="59"/>
  <c r="BL175" i="59"/>
  <c r="BP160" i="59"/>
  <c r="BQ160" i="59"/>
  <c r="BU160" i="59"/>
  <c r="BV160" i="59"/>
  <c r="BZ170" i="59"/>
  <c r="CA170" i="59"/>
  <c r="CE170" i="59"/>
  <c r="CF170" i="59"/>
  <c r="CJ162" i="59"/>
  <c r="CK162" i="59"/>
  <c r="CO162" i="59"/>
  <c r="CP162" i="59"/>
  <c r="CT115" i="59"/>
  <c r="CU115" i="59"/>
  <c r="CY193" i="59"/>
  <c r="CZ193" i="59"/>
  <c r="DD147" i="59"/>
  <c r="DE147" i="59"/>
  <c r="DI170" i="59"/>
  <c r="DJ170" i="59"/>
  <c r="DN167" i="59"/>
  <c r="DO167" i="59"/>
  <c r="DS167" i="59"/>
  <c r="DT167" i="59"/>
  <c r="DX164" i="59"/>
  <c r="DY164" i="59"/>
  <c r="EC164" i="59"/>
  <c r="ED164" i="59"/>
  <c r="H168" i="59"/>
  <c r="I168" i="59"/>
  <c r="M216" i="59"/>
  <c r="N216" i="59"/>
  <c r="R219" i="59"/>
  <c r="S219" i="59"/>
  <c r="W176" i="59"/>
  <c r="X176" i="59"/>
  <c r="AB129" i="59"/>
  <c r="AC129" i="59"/>
  <c r="AG142" i="59"/>
  <c r="AH142" i="59"/>
  <c r="AL184" i="59"/>
  <c r="AM184" i="59"/>
  <c r="AQ184" i="59"/>
  <c r="AR184" i="59"/>
  <c r="AV213" i="59"/>
  <c r="AW213" i="59"/>
  <c r="BA178" i="59"/>
  <c r="BB178" i="59"/>
  <c r="BF176" i="59"/>
  <c r="BG176" i="59"/>
  <c r="BK176" i="59"/>
  <c r="BL176" i="59"/>
  <c r="BP161" i="59"/>
  <c r="BQ161" i="59"/>
  <c r="BU161" i="59"/>
  <c r="BV161" i="59"/>
  <c r="BZ171" i="59"/>
  <c r="CA171" i="59"/>
  <c r="CE171" i="59"/>
  <c r="CF171" i="59"/>
  <c r="CJ163" i="59"/>
  <c r="CK163" i="59"/>
  <c r="CO163" i="59"/>
  <c r="CP163" i="59"/>
  <c r="CT108" i="59"/>
  <c r="CU108" i="59"/>
  <c r="CY190" i="59"/>
  <c r="CZ190" i="59"/>
  <c r="DD178" i="59"/>
  <c r="DE178" i="59"/>
  <c r="DI164" i="59"/>
  <c r="DJ164" i="59"/>
  <c r="DN168" i="59"/>
  <c r="DO168" i="59"/>
  <c r="DS168" i="59"/>
  <c r="DT168" i="59"/>
  <c r="DX165" i="59"/>
  <c r="DY165" i="59"/>
  <c r="EC165" i="59"/>
  <c r="ED165" i="59"/>
  <c r="H183" i="59"/>
  <c r="I183" i="59"/>
  <c r="M170" i="59"/>
  <c r="N170" i="59"/>
  <c r="R214" i="59"/>
  <c r="S214" i="59"/>
  <c r="W177" i="59"/>
  <c r="X177" i="59"/>
  <c r="AB122" i="59"/>
  <c r="AC122" i="59"/>
  <c r="AG110" i="59"/>
  <c r="AH110" i="59"/>
  <c r="AL98" i="59"/>
  <c r="AM98" i="59"/>
  <c r="AQ98" i="59"/>
  <c r="AR98" i="59"/>
  <c r="AV57" i="59"/>
  <c r="AW57" i="59"/>
  <c r="BA66" i="59"/>
  <c r="BB66" i="59"/>
  <c r="BF177" i="59"/>
  <c r="BG177" i="59"/>
  <c r="BK177" i="59"/>
  <c r="BL177" i="59"/>
  <c r="BP162" i="59"/>
  <c r="BQ162" i="59"/>
  <c r="BU162" i="59"/>
  <c r="BV162" i="59"/>
  <c r="BZ172" i="59"/>
  <c r="CA172" i="59"/>
  <c r="CE172" i="59"/>
  <c r="CF172" i="59"/>
  <c r="CJ164" i="59"/>
  <c r="CK164" i="59"/>
  <c r="CO164" i="59"/>
  <c r="CP164" i="59"/>
  <c r="CT116" i="59"/>
  <c r="CU116" i="59"/>
  <c r="CY189" i="59"/>
  <c r="CZ189" i="59"/>
  <c r="DD197" i="59"/>
  <c r="DE197" i="59"/>
  <c r="DI197" i="59"/>
  <c r="DJ197" i="59"/>
  <c r="DN169" i="59"/>
  <c r="DO169" i="59"/>
  <c r="DS169" i="59"/>
  <c r="DT169" i="59"/>
  <c r="DX166" i="59"/>
  <c r="DY166" i="59"/>
  <c r="EC166" i="59"/>
  <c r="ED166" i="59"/>
  <c r="H138" i="59"/>
  <c r="I138" i="59"/>
  <c r="M169" i="59"/>
  <c r="N169" i="59"/>
  <c r="R180" i="59"/>
  <c r="S180" i="59"/>
  <c r="W219" i="59"/>
  <c r="X219" i="59"/>
  <c r="AB72" i="59"/>
  <c r="AC72" i="59"/>
  <c r="AG131" i="59"/>
  <c r="AH131" i="59"/>
  <c r="AL185" i="59"/>
  <c r="AM185" i="59"/>
  <c r="AQ185" i="59"/>
  <c r="AR185" i="59"/>
  <c r="AV205" i="59"/>
  <c r="AW205" i="59"/>
  <c r="BA167" i="59"/>
  <c r="BB167" i="59"/>
  <c r="BF62" i="59"/>
  <c r="BG62" i="59"/>
  <c r="BK61" i="59"/>
  <c r="BL61" i="59"/>
  <c r="BP163" i="59"/>
  <c r="BQ163" i="59"/>
  <c r="BU163" i="59"/>
  <c r="BV163" i="59"/>
  <c r="BZ173" i="59"/>
  <c r="CA173" i="59"/>
  <c r="CE173" i="59"/>
  <c r="CF173" i="59"/>
  <c r="CJ165" i="59"/>
  <c r="CK165" i="59"/>
  <c r="CO165" i="59"/>
  <c r="CP165" i="59"/>
  <c r="CT194" i="59"/>
  <c r="CU194" i="59"/>
  <c r="CY116" i="59"/>
  <c r="CZ116" i="59"/>
  <c r="DD55" i="59"/>
  <c r="DE55" i="59"/>
  <c r="DI157" i="59"/>
  <c r="DJ157" i="59"/>
  <c r="DN170" i="59"/>
  <c r="DO170" i="59"/>
  <c r="DS170" i="59"/>
  <c r="DT170" i="59"/>
  <c r="DX167" i="59"/>
  <c r="DY167" i="59"/>
  <c r="EC167" i="59"/>
  <c r="ED167" i="59"/>
  <c r="H160" i="59"/>
  <c r="I160" i="59"/>
  <c r="M130" i="59"/>
  <c r="N130" i="59"/>
  <c r="R188" i="59"/>
  <c r="S188" i="59"/>
  <c r="W189" i="59"/>
  <c r="X189" i="59"/>
  <c r="AB147" i="59"/>
  <c r="AC147" i="59"/>
  <c r="AG181" i="59"/>
  <c r="AH181" i="59"/>
  <c r="AL120" i="59"/>
  <c r="AM120" i="59"/>
  <c r="AQ119" i="59"/>
  <c r="AR119" i="59"/>
  <c r="AV106" i="59"/>
  <c r="AW106" i="59"/>
  <c r="BA252" i="59"/>
  <c r="BB252" i="59"/>
  <c r="BF178" i="59"/>
  <c r="BG178" i="59"/>
  <c r="BK178" i="59"/>
  <c r="BL178" i="59"/>
  <c r="BP164" i="59"/>
  <c r="BQ164" i="59"/>
  <c r="BU164" i="59"/>
  <c r="BV164" i="59"/>
  <c r="BZ174" i="59"/>
  <c r="CA174" i="59"/>
  <c r="CE174" i="59"/>
  <c r="CF174" i="59"/>
  <c r="CJ166" i="59"/>
  <c r="CK166" i="59"/>
  <c r="CO166" i="59"/>
  <c r="CP166" i="59"/>
  <c r="CT117" i="59"/>
  <c r="CU117" i="59"/>
  <c r="CY194" i="59"/>
  <c r="CZ194" i="59"/>
  <c r="DD157" i="59"/>
  <c r="DE157" i="59"/>
  <c r="DI176" i="59"/>
  <c r="DJ176" i="59"/>
  <c r="DN171" i="59"/>
  <c r="DO171" i="59"/>
  <c r="DS171" i="59"/>
  <c r="DT171" i="59"/>
  <c r="DX168" i="59"/>
  <c r="DY168" i="59"/>
  <c r="EC168" i="59"/>
  <c r="ED168" i="59"/>
  <c r="H148" i="59"/>
  <c r="I148" i="59"/>
  <c r="M195" i="59"/>
  <c r="N195" i="59"/>
  <c r="R220" i="59"/>
  <c r="S220" i="59"/>
  <c r="W214" i="59"/>
  <c r="X214" i="59"/>
  <c r="AB255" i="59"/>
  <c r="AC255" i="59"/>
  <c r="AG189" i="59"/>
  <c r="AH189" i="59"/>
  <c r="AL186" i="59"/>
  <c r="AM186" i="59"/>
  <c r="AQ186" i="59"/>
  <c r="AR186" i="59"/>
  <c r="AV90" i="59"/>
  <c r="AW90" i="59"/>
  <c r="BA44" i="59"/>
  <c r="BB44" i="59"/>
  <c r="BF179" i="59"/>
  <c r="BG179" i="59"/>
  <c r="BK179" i="59"/>
  <c r="BL179" i="59"/>
  <c r="BP165" i="59"/>
  <c r="BQ165" i="59"/>
  <c r="BU165" i="59"/>
  <c r="BV165" i="59"/>
  <c r="BZ26" i="59"/>
  <c r="CA26" i="59"/>
  <c r="CE24" i="59"/>
  <c r="CF24" i="59"/>
  <c r="CJ167" i="59"/>
  <c r="CK167" i="59"/>
  <c r="CO167" i="59"/>
  <c r="CP167" i="59"/>
  <c r="CT204" i="59"/>
  <c r="CU204" i="59"/>
  <c r="CY112" i="59"/>
  <c r="CZ112" i="59"/>
  <c r="DD120" i="59"/>
  <c r="DE120" i="59"/>
  <c r="DI33" i="59"/>
  <c r="DJ33" i="59"/>
  <c r="DN172" i="59"/>
  <c r="DO172" i="59"/>
  <c r="DS172" i="59"/>
  <c r="DT172" i="59"/>
  <c r="DX169" i="59"/>
  <c r="DY169" i="59"/>
  <c r="EC169" i="59"/>
  <c r="ED169" i="59"/>
  <c r="H139" i="59"/>
  <c r="I139" i="59"/>
  <c r="M189" i="59"/>
  <c r="N189" i="59"/>
  <c r="R215" i="59"/>
  <c r="S215" i="59"/>
  <c r="W215" i="59"/>
  <c r="X215" i="59"/>
  <c r="AB130" i="59"/>
  <c r="AC130" i="59"/>
  <c r="AG136" i="59"/>
  <c r="AH136" i="59"/>
  <c r="AL187" i="59"/>
  <c r="AM187" i="59"/>
  <c r="AQ187" i="59"/>
  <c r="AR187" i="59"/>
  <c r="AV110" i="59"/>
  <c r="AW110" i="59"/>
  <c r="BA205" i="59"/>
  <c r="BB205" i="59"/>
  <c r="BF180" i="59"/>
  <c r="BG180" i="59"/>
  <c r="BK180" i="59"/>
  <c r="BL180" i="59"/>
  <c r="BP166" i="59"/>
  <c r="BQ166" i="59"/>
  <c r="BU166" i="59"/>
  <c r="BV166" i="59"/>
  <c r="BZ175" i="59"/>
  <c r="CA175" i="59"/>
  <c r="CE175" i="59"/>
  <c r="CF175" i="59"/>
  <c r="CJ168" i="59"/>
  <c r="CK168" i="59"/>
  <c r="CO168" i="59"/>
  <c r="CP168" i="59"/>
  <c r="CT189" i="59"/>
  <c r="CU189" i="59"/>
  <c r="CY114" i="59"/>
  <c r="CZ114" i="59"/>
  <c r="DD222" i="59"/>
  <c r="DE222" i="59"/>
  <c r="DI190" i="59"/>
  <c r="DJ190" i="59"/>
  <c r="DN173" i="59"/>
  <c r="DO173" i="59"/>
  <c r="DS173" i="59"/>
  <c r="DT173" i="59"/>
  <c r="DX170" i="59"/>
  <c r="DY170" i="59"/>
  <c r="EC170" i="59"/>
  <c r="ED170" i="59"/>
  <c r="H241" i="59"/>
  <c r="I241" i="59"/>
  <c r="M201" i="59"/>
  <c r="N201" i="59"/>
  <c r="R142" i="59"/>
  <c r="S142" i="59"/>
  <c r="W195" i="59"/>
  <c r="X195" i="59"/>
  <c r="AB248" i="59"/>
  <c r="AC248" i="59"/>
  <c r="AG96" i="59"/>
  <c r="AH96" i="59"/>
  <c r="AL52" i="59"/>
  <c r="AM52" i="59"/>
  <c r="AQ57" i="59"/>
  <c r="AR57" i="59"/>
  <c r="AV181" i="59"/>
  <c r="AW181" i="59"/>
  <c r="BA212" i="59"/>
  <c r="BB212" i="59"/>
  <c r="BF181" i="59"/>
  <c r="BG181" i="59"/>
  <c r="BK181" i="59"/>
  <c r="BL181" i="59"/>
  <c r="BP167" i="59"/>
  <c r="BQ167" i="59"/>
  <c r="BU167" i="59"/>
  <c r="BV167" i="59"/>
  <c r="BZ176" i="59"/>
  <c r="CA176" i="59"/>
  <c r="CE176" i="59"/>
  <c r="CF176" i="59"/>
  <c r="CJ169" i="59"/>
  <c r="CK169" i="59"/>
  <c r="CO169" i="59"/>
  <c r="CP169" i="59"/>
  <c r="CT186" i="59"/>
  <c r="CU186" i="59"/>
  <c r="CY165" i="59"/>
  <c r="CZ165" i="59"/>
  <c r="DD105" i="59"/>
  <c r="DE105" i="59"/>
  <c r="DI138" i="59"/>
  <c r="DJ138" i="59"/>
  <c r="DN174" i="59"/>
  <c r="DO174" i="59"/>
  <c r="DS174" i="59"/>
  <c r="DT174" i="59"/>
  <c r="DX171" i="59"/>
  <c r="DY171" i="59"/>
  <c r="EC171" i="59"/>
  <c r="ED171" i="59"/>
  <c r="H162" i="59"/>
  <c r="I162" i="59"/>
  <c r="M215" i="59"/>
  <c r="N215" i="59"/>
  <c r="R113" i="59"/>
  <c r="S113" i="59"/>
  <c r="W181" i="59"/>
  <c r="X181" i="59"/>
  <c r="AB132" i="59"/>
  <c r="AC132" i="59"/>
  <c r="AG130" i="59"/>
  <c r="AH130" i="59"/>
  <c r="AL188" i="59"/>
  <c r="AM188" i="59"/>
  <c r="AQ188" i="59"/>
  <c r="AR188" i="59"/>
  <c r="AV86" i="59"/>
  <c r="AW86" i="59"/>
  <c r="BA159" i="59"/>
  <c r="BB159" i="59"/>
  <c r="BF182" i="59"/>
  <c r="BG182" i="59"/>
  <c r="BK182" i="59"/>
  <c r="BL182" i="59"/>
  <c r="BP168" i="59"/>
  <c r="BQ168" i="59"/>
  <c r="BU168" i="59"/>
  <c r="BV168" i="59"/>
  <c r="BZ177" i="59"/>
  <c r="CA177" i="59"/>
  <c r="CE177" i="59"/>
  <c r="CF177" i="59"/>
  <c r="CJ170" i="59"/>
  <c r="CK170" i="59"/>
  <c r="CO170" i="59"/>
  <c r="CP170" i="59"/>
  <c r="CT114" i="59"/>
  <c r="CU114" i="59"/>
  <c r="CY119" i="59"/>
  <c r="CZ119" i="59"/>
  <c r="DD117" i="59"/>
  <c r="DE117" i="59"/>
  <c r="DI167" i="59"/>
  <c r="DJ167" i="59"/>
  <c r="DN175" i="59"/>
  <c r="DO175" i="59"/>
  <c r="DS175" i="59"/>
  <c r="DT175" i="59"/>
  <c r="DX172" i="59"/>
  <c r="DY172" i="59"/>
  <c r="EC172" i="59"/>
  <c r="ED172" i="59"/>
  <c r="H157" i="59"/>
  <c r="I157" i="59"/>
  <c r="M171" i="59"/>
  <c r="N171" i="59"/>
  <c r="R177" i="59"/>
  <c r="S177" i="59"/>
  <c r="W120" i="59"/>
  <c r="X120" i="59"/>
  <c r="AB108" i="59"/>
  <c r="AC108" i="59"/>
  <c r="AG144" i="59"/>
  <c r="N62" i="58" s="1"/>
  <c r="AH144" i="59"/>
  <c r="AL119" i="59"/>
  <c r="AM119" i="59"/>
  <c r="AQ118" i="59"/>
  <c r="AR118" i="59"/>
  <c r="AV45" i="59"/>
  <c r="AW45" i="59"/>
  <c r="BA34" i="59"/>
  <c r="BB34" i="59"/>
  <c r="BF183" i="59"/>
  <c r="BG183" i="59"/>
  <c r="BK183" i="59"/>
  <c r="BL183" i="59"/>
  <c r="BP169" i="59"/>
  <c r="BQ169" i="59"/>
  <c r="BU169" i="59"/>
  <c r="BV169" i="59"/>
  <c r="BZ178" i="59"/>
  <c r="CA178" i="59"/>
  <c r="CE178" i="59"/>
  <c r="CF178" i="59"/>
  <c r="CJ171" i="59"/>
  <c r="CK171" i="59"/>
  <c r="CO171" i="59"/>
  <c r="CP171" i="59"/>
  <c r="CT124" i="59"/>
  <c r="CU124" i="59"/>
  <c r="CY117" i="59"/>
  <c r="CZ117" i="59"/>
  <c r="DD148" i="59"/>
  <c r="DE148" i="59"/>
  <c r="DI122" i="59"/>
  <c r="DJ122" i="59"/>
  <c r="DN176" i="59"/>
  <c r="DO176" i="59"/>
  <c r="DS176" i="59"/>
  <c r="DT176" i="59"/>
  <c r="DX173" i="59"/>
  <c r="DY173" i="59"/>
  <c r="EC173" i="59"/>
  <c r="ED173" i="59"/>
  <c r="H210" i="59"/>
  <c r="I210" i="59"/>
  <c r="M190" i="59"/>
  <c r="N190" i="59"/>
  <c r="R194" i="59"/>
  <c r="S194" i="59"/>
  <c r="W151" i="59"/>
  <c r="X151" i="59"/>
  <c r="AB35" i="59"/>
  <c r="AC35" i="59"/>
  <c r="AG166" i="59"/>
  <c r="AH166" i="59"/>
  <c r="AL189" i="59"/>
  <c r="AM189" i="59"/>
  <c r="AQ189" i="59"/>
  <c r="AR189" i="59"/>
  <c r="AV147" i="59"/>
  <c r="AW147" i="59"/>
  <c r="BA91" i="59"/>
  <c r="BB91" i="59"/>
  <c r="BF184" i="59"/>
  <c r="BG184" i="59"/>
  <c r="BK184" i="59"/>
  <c r="BL184" i="59"/>
  <c r="BP170" i="59"/>
  <c r="BQ170" i="59"/>
  <c r="BU170" i="59"/>
  <c r="BV170" i="59"/>
  <c r="BZ179" i="59"/>
  <c r="CA179" i="59"/>
  <c r="CE179" i="59"/>
  <c r="CF179" i="59"/>
  <c r="CJ16" i="59"/>
  <c r="CK16" i="59"/>
  <c r="CO16" i="59"/>
  <c r="N152" i="58" s="1"/>
  <c r="CP16" i="59"/>
  <c r="CT196" i="59"/>
  <c r="CU196" i="59"/>
  <c r="CY124" i="59"/>
  <c r="CZ124" i="59"/>
  <c r="DD137" i="59"/>
  <c r="DE137" i="59"/>
  <c r="DI102" i="59"/>
  <c r="DJ102" i="59"/>
  <c r="DN177" i="59"/>
  <c r="DO177" i="59"/>
  <c r="DS177" i="59"/>
  <c r="DT177" i="59"/>
  <c r="DX174" i="59"/>
  <c r="DY174" i="59"/>
  <c r="EC174" i="59"/>
  <c r="ED174" i="59"/>
  <c r="H163" i="59"/>
  <c r="I163" i="59"/>
  <c r="M199" i="59"/>
  <c r="N199" i="59"/>
  <c r="R198" i="59"/>
  <c r="S198" i="59"/>
  <c r="W201" i="59"/>
  <c r="X201" i="59"/>
  <c r="AB150" i="59"/>
  <c r="AC150" i="59"/>
  <c r="AG233" i="59"/>
  <c r="AH233" i="59"/>
  <c r="AL37" i="59"/>
  <c r="AM37" i="59"/>
  <c r="AQ43" i="59"/>
  <c r="AR43" i="59"/>
  <c r="AV227" i="59"/>
  <c r="AW227" i="59"/>
  <c r="BA144" i="59"/>
  <c r="BB144" i="59"/>
  <c r="BF80" i="59"/>
  <c r="BG80" i="59"/>
  <c r="BK79" i="59"/>
  <c r="BL79" i="59"/>
  <c r="BP171" i="59"/>
  <c r="BQ171" i="59"/>
  <c r="BU171" i="59"/>
  <c r="BV171" i="59"/>
  <c r="BZ180" i="59"/>
  <c r="CA180" i="59"/>
  <c r="CE180" i="59"/>
  <c r="CF180" i="59"/>
  <c r="CJ172" i="59"/>
  <c r="CK172" i="59"/>
  <c r="CO172" i="59"/>
  <c r="CP172" i="59"/>
  <c r="CT113" i="59"/>
  <c r="CU113" i="59"/>
  <c r="CY123" i="59"/>
  <c r="CZ123" i="59"/>
  <c r="DD28" i="59"/>
  <c r="DE28" i="59"/>
  <c r="DI59" i="59"/>
  <c r="DJ59" i="59"/>
  <c r="DN33" i="59"/>
  <c r="DO33" i="59"/>
  <c r="DS32" i="59"/>
  <c r="DT32" i="59"/>
  <c r="DX175" i="59"/>
  <c r="DY175" i="59"/>
  <c r="EC175" i="59"/>
  <c r="ED175" i="59"/>
  <c r="H177" i="59"/>
  <c r="I177" i="59"/>
  <c r="M168" i="59"/>
  <c r="N168" i="59"/>
  <c r="R202" i="59"/>
  <c r="S202" i="59"/>
  <c r="W196" i="59"/>
  <c r="X196" i="59"/>
  <c r="AB153" i="59"/>
  <c r="AC153" i="59"/>
  <c r="AG125" i="59"/>
  <c r="AH125" i="59"/>
  <c r="AL91" i="59"/>
  <c r="AM91" i="59"/>
  <c r="AQ86" i="59"/>
  <c r="AR86" i="59"/>
  <c r="AV152" i="59"/>
  <c r="AW152" i="59"/>
  <c r="BA97" i="59"/>
  <c r="BB97" i="59"/>
  <c r="BF95" i="59"/>
  <c r="BG95" i="59"/>
  <c r="BK95" i="59"/>
  <c r="BL95" i="59"/>
  <c r="BP25" i="59"/>
  <c r="BU27" i="59"/>
  <c r="N129" i="58" s="1"/>
  <c r="BV27" i="59"/>
  <c r="BZ181" i="59"/>
  <c r="CA181" i="59"/>
  <c r="CE181" i="59"/>
  <c r="CF181" i="59"/>
  <c r="CJ173" i="59"/>
  <c r="CK173" i="59"/>
  <c r="CO173" i="59"/>
  <c r="CP173" i="59"/>
  <c r="CT119" i="59"/>
  <c r="CU119" i="59"/>
  <c r="CY107" i="59"/>
  <c r="CZ107" i="59"/>
  <c r="DD190" i="59"/>
  <c r="DE190" i="59"/>
  <c r="DI200" i="59"/>
  <c r="DJ200" i="59"/>
  <c r="DN178" i="59"/>
  <c r="DO178" i="59"/>
  <c r="DS178" i="59"/>
  <c r="DT178" i="59"/>
  <c r="DX176" i="59"/>
  <c r="DY176" i="59"/>
  <c r="EC176" i="59"/>
  <c r="ED176" i="59"/>
  <c r="H153" i="59"/>
  <c r="I153" i="59"/>
  <c r="M156" i="59"/>
  <c r="N156" i="59"/>
  <c r="R206" i="59"/>
  <c r="S206" i="59"/>
  <c r="W184" i="59"/>
  <c r="X184" i="59"/>
  <c r="O35" i="58" s="1"/>
  <c r="AB218" i="59"/>
  <c r="AC218" i="59"/>
  <c r="AG157" i="59"/>
  <c r="AH157" i="59"/>
  <c r="AL190" i="59"/>
  <c r="AM190" i="59"/>
  <c r="AQ190" i="59"/>
  <c r="AR190" i="59"/>
  <c r="AV68" i="59"/>
  <c r="AW68" i="59"/>
  <c r="BA67" i="59"/>
  <c r="BB67" i="59"/>
  <c r="BF185" i="59"/>
  <c r="BG185" i="59"/>
  <c r="BK185" i="59"/>
  <c r="BL185" i="59"/>
  <c r="BP172" i="59"/>
  <c r="BQ172" i="59"/>
  <c r="BU172" i="59"/>
  <c r="BV172" i="59"/>
  <c r="BZ182" i="59"/>
  <c r="CA182" i="59"/>
  <c r="CE182" i="59"/>
  <c r="CF182" i="59"/>
  <c r="CJ174" i="59"/>
  <c r="CK174" i="59"/>
  <c r="CO174" i="59"/>
  <c r="CP174" i="59"/>
  <c r="CT205" i="59"/>
  <c r="CU205" i="59"/>
  <c r="CY121" i="59"/>
  <c r="CZ121" i="59"/>
  <c r="DD112" i="59"/>
  <c r="DE112" i="59"/>
  <c r="DI239" i="59"/>
  <c r="DJ239" i="59"/>
  <c r="DN80" i="59"/>
  <c r="DO80" i="59"/>
  <c r="DS80" i="59"/>
  <c r="DT80" i="59"/>
  <c r="DX177" i="59"/>
  <c r="DY177" i="59"/>
  <c r="EC177" i="59"/>
  <c r="ED177" i="59"/>
  <c r="H172" i="59"/>
  <c r="I172" i="59"/>
  <c r="M165" i="59"/>
  <c r="N165" i="59"/>
  <c r="R173" i="59"/>
  <c r="S173" i="59"/>
  <c r="W206" i="59"/>
  <c r="X206" i="59"/>
  <c r="AB142" i="59"/>
  <c r="AC142" i="59"/>
  <c r="AG198" i="59"/>
  <c r="AH198" i="59"/>
  <c r="AL191" i="59"/>
  <c r="AM191" i="59"/>
  <c r="AQ191" i="59"/>
  <c r="AR191" i="59"/>
  <c r="AV73" i="59"/>
  <c r="AW73" i="59"/>
  <c r="BA114" i="59"/>
  <c r="BB114" i="59"/>
  <c r="BF186" i="59"/>
  <c r="BG186" i="59"/>
  <c r="BK186" i="59"/>
  <c r="BL186" i="59"/>
  <c r="BP173" i="59"/>
  <c r="BQ173" i="59"/>
  <c r="BU173" i="59"/>
  <c r="BV173" i="59"/>
  <c r="BZ183" i="59"/>
  <c r="CA183" i="59"/>
  <c r="CE183" i="59"/>
  <c r="CF183" i="59"/>
  <c r="CJ175" i="59"/>
  <c r="CK175" i="59"/>
  <c r="CO175" i="59"/>
  <c r="CP175" i="59"/>
  <c r="CT168" i="59"/>
  <c r="CU168" i="59"/>
  <c r="CY118" i="59"/>
  <c r="CZ118" i="59"/>
  <c r="DD200" i="59"/>
  <c r="DE200" i="59"/>
  <c r="DI128" i="59"/>
  <c r="DJ128" i="59"/>
  <c r="DN179" i="59"/>
  <c r="DO179" i="59"/>
  <c r="DS179" i="59"/>
  <c r="DT179" i="59"/>
  <c r="DX178" i="59"/>
  <c r="DY178" i="59"/>
  <c r="EC178" i="59"/>
  <c r="ED178" i="59"/>
  <c r="H204" i="59"/>
  <c r="F15" i="58"/>
  <c r="I204" i="59"/>
  <c r="M177" i="59"/>
  <c r="N177" i="59"/>
  <c r="R150" i="59"/>
  <c r="S150" i="59"/>
  <c r="W191" i="59"/>
  <c r="X191" i="59"/>
  <c r="AB254" i="59"/>
  <c r="AC254" i="59"/>
  <c r="AG253" i="59"/>
  <c r="AH253" i="59"/>
  <c r="AL192" i="59"/>
  <c r="AM192" i="59"/>
  <c r="AQ192" i="59"/>
  <c r="AR192" i="59"/>
  <c r="AV188" i="59"/>
  <c r="AW188" i="59"/>
  <c r="BA92" i="59"/>
  <c r="BB92" i="59"/>
  <c r="BF187" i="59"/>
  <c r="BG187" i="59"/>
  <c r="BK187" i="59"/>
  <c r="BL187" i="59"/>
  <c r="BP174" i="59"/>
  <c r="BQ174" i="59"/>
  <c r="BU174" i="59"/>
  <c r="BV174" i="59"/>
  <c r="BZ184" i="59"/>
  <c r="CA184" i="59"/>
  <c r="CE184" i="59"/>
  <c r="CF184" i="59"/>
  <c r="CJ176" i="59"/>
  <c r="CK176" i="59"/>
  <c r="CO176" i="59"/>
  <c r="CP176" i="59"/>
  <c r="CT126" i="59"/>
  <c r="CU126" i="59"/>
  <c r="CY151" i="59"/>
  <c r="CZ151" i="59"/>
  <c r="DD168" i="59"/>
  <c r="DE168" i="59"/>
  <c r="DI156" i="59"/>
  <c r="DJ156" i="59"/>
  <c r="DN180" i="59"/>
  <c r="DO180" i="59"/>
  <c r="DS180" i="59"/>
  <c r="DT180" i="59"/>
  <c r="DX179" i="59"/>
  <c r="DY179" i="59"/>
  <c r="EC179" i="59"/>
  <c r="ED179" i="59"/>
  <c r="H202" i="59"/>
  <c r="I202" i="59"/>
  <c r="M214" i="59"/>
  <c r="N214" i="59"/>
  <c r="R182" i="59"/>
  <c r="S182" i="59"/>
  <c r="W182" i="59"/>
  <c r="X182" i="59"/>
  <c r="AB238" i="59"/>
  <c r="AC238" i="59"/>
  <c r="AG77" i="59"/>
  <c r="AH77" i="59"/>
  <c r="AL82" i="59"/>
  <c r="AM82" i="59"/>
  <c r="AQ81" i="59"/>
  <c r="AR81" i="59"/>
  <c r="AV228" i="59"/>
  <c r="AW228" i="59"/>
  <c r="BA85" i="59"/>
  <c r="BB85" i="59"/>
  <c r="BF188" i="59"/>
  <c r="BG188" i="59"/>
  <c r="BK188" i="59"/>
  <c r="BL188" i="59"/>
  <c r="BP175" i="59"/>
  <c r="BQ175" i="59"/>
  <c r="BU175" i="59"/>
  <c r="BV175" i="59"/>
  <c r="BZ185" i="59"/>
  <c r="CA185" i="59"/>
  <c r="CE185" i="59"/>
  <c r="CF185" i="59"/>
  <c r="CJ177" i="59"/>
  <c r="CK177" i="59"/>
  <c r="CO177" i="59"/>
  <c r="CP177" i="59"/>
  <c r="CT206" i="59"/>
  <c r="CU206" i="59"/>
  <c r="CY166" i="59"/>
  <c r="CZ166" i="59"/>
  <c r="DD146" i="59"/>
  <c r="DE146" i="59"/>
  <c r="DI73" i="59"/>
  <c r="DJ73" i="59"/>
  <c r="DN181" i="59"/>
  <c r="DO181" i="59"/>
  <c r="DS181" i="59"/>
  <c r="DT181" i="59"/>
  <c r="DX180" i="59"/>
  <c r="DY180" i="59"/>
  <c r="EC180" i="59"/>
  <c r="ED180" i="59"/>
  <c r="H137" i="59"/>
  <c r="I137" i="59"/>
  <c r="M152" i="59"/>
  <c r="N152" i="59"/>
  <c r="R193" i="59"/>
  <c r="S193" i="59"/>
  <c r="W162" i="59"/>
  <c r="X162" i="59"/>
  <c r="AB158" i="59"/>
  <c r="AC158" i="59"/>
  <c r="AG186" i="59"/>
  <c r="AH186" i="59"/>
  <c r="AL99" i="59"/>
  <c r="AM99" i="59"/>
  <c r="AQ97" i="59"/>
  <c r="AR97" i="59"/>
  <c r="AV229" i="59"/>
  <c r="AW229" i="59"/>
  <c r="BA164" i="59"/>
  <c r="BB164" i="59"/>
  <c r="BF29" i="59"/>
  <c r="BG29" i="59"/>
  <c r="BK27" i="59"/>
  <c r="N118" i="58" s="1"/>
  <c r="BL27" i="59"/>
  <c r="O118" i="58" s="1"/>
  <c r="BP176" i="59"/>
  <c r="BQ176" i="59"/>
  <c r="BU176" i="59"/>
  <c r="BV176" i="59"/>
  <c r="BZ186" i="59"/>
  <c r="CA186" i="59"/>
  <c r="CE186" i="59"/>
  <c r="CF186" i="59"/>
  <c r="CJ178" i="59"/>
  <c r="CK178" i="59"/>
  <c r="CO178" i="59"/>
  <c r="CP178" i="59"/>
  <c r="CT197" i="59"/>
  <c r="CU197" i="59"/>
  <c r="CY206" i="59"/>
  <c r="CZ206" i="59"/>
  <c r="DD136" i="59"/>
  <c r="DE136" i="59"/>
  <c r="DI172" i="59"/>
  <c r="DJ172" i="59"/>
  <c r="DN182" i="59"/>
  <c r="DO182" i="59"/>
  <c r="DS182" i="59"/>
  <c r="DT182" i="59"/>
  <c r="DX181" i="59"/>
  <c r="DY181" i="59"/>
  <c r="EC181" i="59"/>
  <c r="ED181" i="59"/>
  <c r="H218" i="59"/>
  <c r="I218" i="59"/>
  <c r="M149" i="59"/>
  <c r="N149" i="59"/>
  <c r="R161" i="59"/>
  <c r="S161" i="59"/>
  <c r="W139" i="59"/>
  <c r="X139" i="59"/>
  <c r="AB240" i="59"/>
  <c r="AC240" i="59"/>
  <c r="AG160" i="59"/>
  <c r="AH160" i="59"/>
  <c r="AL193" i="59"/>
  <c r="AM193" i="59"/>
  <c r="AQ193" i="59"/>
  <c r="AR193" i="59"/>
  <c r="AV230" i="59"/>
  <c r="AW230" i="59"/>
  <c r="BA176" i="59"/>
  <c r="BB176" i="59"/>
  <c r="BF189" i="59"/>
  <c r="BG189" i="59"/>
  <c r="BK189" i="59"/>
  <c r="BL189" i="59"/>
  <c r="BP177" i="59"/>
  <c r="BQ177" i="59"/>
  <c r="BU177" i="59"/>
  <c r="BV177" i="59"/>
  <c r="BZ187" i="59"/>
  <c r="CA187" i="59"/>
  <c r="CE187" i="59"/>
  <c r="CF187" i="59"/>
  <c r="CJ179" i="59"/>
  <c r="CK179" i="59"/>
  <c r="CO179" i="59"/>
  <c r="CP179" i="59"/>
  <c r="CT129" i="59"/>
  <c r="CU129" i="59"/>
  <c r="CY195" i="59"/>
  <c r="CZ195" i="59"/>
  <c r="DD172" i="59"/>
  <c r="DE172" i="59"/>
  <c r="DI132" i="59"/>
  <c r="DJ132" i="59"/>
  <c r="DN183" i="59"/>
  <c r="DO183" i="59"/>
  <c r="DS183" i="59"/>
  <c r="DT183" i="59"/>
  <c r="DX182" i="59"/>
  <c r="DY182" i="59"/>
  <c r="EC182" i="59"/>
  <c r="ED182" i="59"/>
  <c r="H178" i="59"/>
  <c r="I178" i="59"/>
  <c r="M186" i="59"/>
  <c r="N186" i="59"/>
  <c r="R167" i="59"/>
  <c r="S167" i="59"/>
  <c r="W173" i="59"/>
  <c r="X173" i="59"/>
  <c r="AB151" i="59"/>
  <c r="AC151" i="59"/>
  <c r="AG118" i="59"/>
  <c r="AH118" i="59"/>
  <c r="AL77" i="59"/>
  <c r="AM77" i="59"/>
  <c r="AQ64" i="59"/>
  <c r="AR64" i="59"/>
  <c r="AV212" i="59"/>
  <c r="AW212" i="59"/>
  <c r="BA134" i="59"/>
  <c r="BB134" i="59"/>
  <c r="BF190" i="59"/>
  <c r="BG190" i="59"/>
  <c r="BK190" i="59"/>
  <c r="BL190" i="59"/>
  <c r="BP178" i="59"/>
  <c r="BQ178" i="59"/>
  <c r="BU178" i="59"/>
  <c r="BV178" i="59"/>
  <c r="BZ188" i="59"/>
  <c r="CA188" i="59"/>
  <c r="CE188" i="59"/>
  <c r="CF188" i="59"/>
  <c r="CJ180" i="59"/>
  <c r="CK180" i="59"/>
  <c r="CO180" i="59"/>
  <c r="CP180" i="59"/>
  <c r="CT167" i="59"/>
  <c r="CU167" i="59"/>
  <c r="CY207" i="59"/>
  <c r="CZ207" i="59"/>
  <c r="DD66" i="59"/>
  <c r="DE66" i="59"/>
  <c r="DI225" i="59"/>
  <c r="DJ225" i="59"/>
  <c r="DN184" i="59"/>
  <c r="DO184" i="59"/>
  <c r="DS184" i="59"/>
  <c r="DT184" i="59"/>
  <c r="DX183" i="59"/>
  <c r="DY183" i="59"/>
  <c r="EC183" i="59"/>
  <c r="ED183" i="59"/>
  <c r="H217" i="59"/>
  <c r="I217" i="59"/>
  <c r="M167" i="59"/>
  <c r="N167" i="59"/>
  <c r="R172" i="59"/>
  <c r="S172" i="59"/>
  <c r="W157" i="59"/>
  <c r="X157" i="59"/>
  <c r="AB110" i="59"/>
  <c r="AC110" i="59"/>
  <c r="AG168" i="59"/>
  <c r="AH168" i="59"/>
  <c r="AL194" i="59"/>
  <c r="AM194" i="59"/>
  <c r="AQ194" i="59"/>
  <c r="AR194" i="59"/>
  <c r="AV143" i="59"/>
  <c r="AW143" i="59"/>
  <c r="BA173" i="59"/>
  <c r="BB173" i="59"/>
  <c r="BF191" i="59"/>
  <c r="BG191" i="59"/>
  <c r="BK191" i="59"/>
  <c r="BL191" i="59"/>
  <c r="BP179" i="59"/>
  <c r="BQ179" i="59"/>
  <c r="BU179" i="59"/>
  <c r="BV179" i="59"/>
  <c r="BZ189" i="59"/>
  <c r="CA189" i="59"/>
  <c r="CE189" i="59"/>
  <c r="CF189" i="59"/>
  <c r="CJ181" i="59"/>
  <c r="CK181" i="59"/>
  <c r="CO181" i="59"/>
  <c r="CP181" i="59"/>
  <c r="CT207" i="59"/>
  <c r="CU207" i="59"/>
  <c r="CY130" i="59"/>
  <c r="CZ130" i="59"/>
  <c r="DD76" i="59"/>
  <c r="DE76" i="59"/>
  <c r="DI114" i="59"/>
  <c r="DJ114" i="59"/>
  <c r="DN185" i="59"/>
  <c r="DO185" i="59"/>
  <c r="DS185" i="59"/>
  <c r="DT185" i="59"/>
  <c r="DX184" i="59"/>
  <c r="DY184" i="59"/>
  <c r="EC184" i="59"/>
  <c r="ED184" i="59"/>
  <c r="H175" i="59"/>
  <c r="I175" i="59"/>
  <c r="M178" i="59"/>
  <c r="N178" i="59"/>
  <c r="R178" i="59"/>
  <c r="S178" i="59"/>
  <c r="W190" i="59"/>
  <c r="X190" i="59"/>
  <c r="AB222" i="59"/>
  <c r="AC222" i="59"/>
  <c r="AG176" i="59"/>
  <c r="AH176" i="59"/>
  <c r="AL195" i="59"/>
  <c r="AM195" i="59"/>
  <c r="AQ195" i="59"/>
  <c r="AR195" i="59"/>
  <c r="AV30" i="59"/>
  <c r="AW30" i="59"/>
  <c r="BA158" i="59"/>
  <c r="BB158" i="59"/>
  <c r="BF192" i="59"/>
  <c r="BG192" i="59"/>
  <c r="BK192" i="59"/>
  <c r="BL192" i="59"/>
  <c r="BP180" i="59"/>
  <c r="BQ180" i="59"/>
  <c r="BU180" i="59"/>
  <c r="BV180" i="59"/>
  <c r="BZ190" i="59"/>
  <c r="CA190" i="59"/>
  <c r="CE190" i="59"/>
  <c r="CF190" i="59"/>
  <c r="CJ182" i="59"/>
  <c r="CK182" i="59"/>
  <c r="CO182" i="59"/>
  <c r="CP182" i="59"/>
  <c r="CT128" i="59"/>
  <c r="CU128" i="59"/>
  <c r="CY167" i="59"/>
  <c r="CZ167" i="59"/>
  <c r="DD153" i="59"/>
  <c r="DE153" i="59"/>
  <c r="DI147" i="59"/>
  <c r="DJ147" i="59"/>
  <c r="DN186" i="59"/>
  <c r="DO186" i="59"/>
  <c r="DS186" i="59"/>
  <c r="DT186" i="59"/>
  <c r="DX185" i="59"/>
  <c r="DY185" i="59"/>
  <c r="EC185" i="59"/>
  <c r="ED185" i="59"/>
  <c r="H158" i="59"/>
  <c r="I158" i="59"/>
  <c r="M154" i="59"/>
  <c r="N154" i="59"/>
  <c r="R190" i="59"/>
  <c r="S190" i="59"/>
  <c r="W178" i="59"/>
  <c r="X178" i="59"/>
  <c r="AB201" i="59"/>
  <c r="AC201" i="59"/>
  <c r="AG178" i="59"/>
  <c r="AH178" i="59"/>
  <c r="AL196" i="59"/>
  <c r="AM196" i="59"/>
  <c r="AQ196" i="59"/>
  <c r="AR196" i="59"/>
  <c r="AV115" i="59"/>
  <c r="AW115" i="59"/>
  <c r="BA253" i="59"/>
  <c r="BB253" i="59"/>
  <c r="BF193" i="59"/>
  <c r="BG193" i="59"/>
  <c r="BK193" i="59"/>
  <c r="BL193" i="59"/>
  <c r="BP181" i="59"/>
  <c r="BQ181" i="59"/>
  <c r="BU181" i="59"/>
  <c r="BV181" i="59"/>
  <c r="BZ191" i="59"/>
  <c r="CA191" i="59"/>
  <c r="CE191" i="59"/>
  <c r="CF191" i="59"/>
  <c r="CJ183" i="59"/>
  <c r="CK183" i="59"/>
  <c r="CO183" i="59"/>
  <c r="CP183" i="59"/>
  <c r="CT127" i="59"/>
  <c r="CU127" i="59"/>
  <c r="CY191" i="59"/>
  <c r="CZ191" i="59"/>
  <c r="DD119" i="59"/>
  <c r="DE119" i="59"/>
  <c r="DI125" i="59"/>
  <c r="DJ125" i="59"/>
  <c r="DN187" i="59"/>
  <c r="DO187" i="59"/>
  <c r="DS187" i="59"/>
  <c r="DT187" i="59"/>
  <c r="DX186" i="59"/>
  <c r="DY186" i="59"/>
  <c r="EC186" i="59"/>
  <c r="ED186" i="59"/>
  <c r="H184" i="59"/>
  <c r="I184" i="59"/>
  <c r="M172" i="59"/>
  <c r="N172" i="59"/>
  <c r="R183" i="59"/>
  <c r="S183" i="59"/>
  <c r="W104" i="59"/>
  <c r="X104" i="59"/>
  <c r="AB220" i="59"/>
  <c r="AC220" i="59"/>
  <c r="AG254" i="59"/>
  <c r="AH254" i="59"/>
  <c r="AL197" i="59"/>
  <c r="AM197" i="59"/>
  <c r="AQ197" i="59"/>
  <c r="AR197" i="59"/>
  <c r="AV32" i="59"/>
  <c r="AW32" i="59"/>
  <c r="BA26" i="59"/>
  <c r="BB26" i="59"/>
  <c r="BF122" i="59"/>
  <c r="BG122" i="59"/>
  <c r="BK122" i="59"/>
  <c r="BL122" i="59"/>
  <c r="BP182" i="59"/>
  <c r="BQ182" i="59"/>
  <c r="BU182" i="59"/>
  <c r="BV182" i="59"/>
  <c r="BZ192" i="59"/>
  <c r="CA192" i="59"/>
  <c r="CE192" i="59"/>
  <c r="CF192" i="59"/>
  <c r="CJ184" i="59"/>
  <c r="CK184" i="59"/>
  <c r="CO184" i="59"/>
  <c r="CP184" i="59"/>
  <c r="CT165" i="59"/>
  <c r="CU165" i="59"/>
  <c r="CY208" i="59"/>
  <c r="CZ208" i="59"/>
  <c r="DD108" i="59"/>
  <c r="DE108" i="59"/>
  <c r="DI120" i="59"/>
  <c r="DJ120" i="59"/>
  <c r="DN188" i="59"/>
  <c r="DO188" i="59"/>
  <c r="DS188" i="59"/>
  <c r="DT188" i="59"/>
  <c r="DX187" i="59"/>
  <c r="DY187" i="59"/>
  <c r="EC187" i="59"/>
  <c r="ED187" i="59"/>
  <c r="H152" i="59"/>
  <c r="I152" i="59"/>
  <c r="M140" i="59"/>
  <c r="N140" i="59"/>
  <c r="R132" i="59"/>
  <c r="S132" i="59"/>
  <c r="W188" i="59"/>
  <c r="X188" i="59"/>
  <c r="AB188" i="59"/>
  <c r="AC188" i="59"/>
  <c r="AG135" i="59"/>
  <c r="AH135" i="59"/>
  <c r="AL198" i="59"/>
  <c r="AM198" i="59"/>
  <c r="AQ198" i="59"/>
  <c r="AR198" i="59"/>
  <c r="AV84" i="59"/>
  <c r="AW84" i="59"/>
  <c r="BA89" i="59"/>
  <c r="BB89" i="59"/>
  <c r="BF194" i="59"/>
  <c r="BG194" i="59"/>
  <c r="BK194" i="59"/>
  <c r="BL194" i="59"/>
  <c r="BP183" i="59"/>
  <c r="BQ183" i="59"/>
  <c r="BU183" i="59"/>
  <c r="BV183" i="59"/>
  <c r="BZ19" i="59"/>
  <c r="CA19" i="59"/>
  <c r="CE19" i="59"/>
  <c r="CF19" i="59"/>
  <c r="CJ185" i="59"/>
  <c r="CK185" i="59"/>
  <c r="CO185" i="59"/>
  <c r="CP185" i="59"/>
  <c r="CT208" i="59"/>
  <c r="CU208" i="59"/>
  <c r="CY127" i="59"/>
  <c r="CZ127" i="59"/>
  <c r="DD144" i="59"/>
  <c r="DE144" i="59"/>
  <c r="DI150" i="59"/>
  <c r="DJ150" i="59"/>
  <c r="DN189" i="59"/>
  <c r="DO189" i="59"/>
  <c r="DS189" i="59"/>
  <c r="DT189" i="59"/>
  <c r="DX188" i="59"/>
  <c r="DY188" i="59"/>
  <c r="EC188" i="59"/>
  <c r="ED188" i="59"/>
  <c r="H206" i="59"/>
  <c r="I206" i="59"/>
  <c r="M200" i="59"/>
  <c r="N200" i="59"/>
  <c r="R200" i="59"/>
  <c r="S200" i="59"/>
  <c r="W199" i="59"/>
  <c r="X199" i="59"/>
  <c r="AB202" i="59"/>
  <c r="AC202" i="59"/>
  <c r="AG231" i="59"/>
  <c r="AH231" i="59"/>
  <c r="AL199" i="59"/>
  <c r="AM199" i="59"/>
  <c r="AQ199" i="59"/>
  <c r="AR199" i="59"/>
  <c r="AV98" i="59"/>
  <c r="AW98" i="59"/>
  <c r="BA143" i="59"/>
  <c r="BB143" i="59"/>
  <c r="BF91" i="59"/>
  <c r="BG91" i="59"/>
  <c r="BK91" i="59"/>
  <c r="BL91" i="59"/>
  <c r="BP184" i="59"/>
  <c r="BQ184" i="59"/>
  <c r="BU184" i="59"/>
  <c r="BV184" i="59"/>
  <c r="BZ193" i="59"/>
  <c r="CA193" i="59"/>
  <c r="CE193" i="59"/>
  <c r="CF193" i="59"/>
  <c r="CJ186" i="59"/>
  <c r="CK186" i="59"/>
  <c r="CO186" i="59"/>
  <c r="CP186" i="59"/>
  <c r="CT198" i="59"/>
  <c r="CU198" i="59"/>
  <c r="CY132" i="59"/>
  <c r="CZ132" i="59"/>
  <c r="DD160" i="59"/>
  <c r="DE160" i="59"/>
  <c r="DI110" i="59"/>
  <c r="DJ110" i="59"/>
  <c r="DN190" i="59"/>
  <c r="DO190" i="59"/>
  <c r="DS190" i="59"/>
  <c r="DT190" i="59"/>
  <c r="DX189" i="59"/>
  <c r="DY189" i="59"/>
  <c r="EC189" i="59"/>
  <c r="ED189" i="59"/>
  <c r="H39" i="59"/>
  <c r="I39" i="59"/>
  <c r="M161" i="59"/>
  <c r="N161" i="59"/>
  <c r="R187" i="59"/>
  <c r="S187" i="59"/>
  <c r="W175" i="59"/>
  <c r="X175" i="59"/>
  <c r="AB166" i="59"/>
  <c r="AC166" i="59"/>
  <c r="AG223" i="59"/>
  <c r="AH223" i="59"/>
  <c r="AL200" i="59"/>
  <c r="AM200" i="59"/>
  <c r="AQ200" i="59"/>
  <c r="AR200" i="59"/>
  <c r="AV198" i="59"/>
  <c r="AW198" i="59"/>
  <c r="BA120" i="59"/>
  <c r="BB120" i="59"/>
  <c r="BF195" i="59"/>
  <c r="BG195" i="59"/>
  <c r="BK195" i="59"/>
  <c r="BL195" i="59"/>
  <c r="BP185" i="59"/>
  <c r="BQ185" i="59"/>
  <c r="BU185" i="59"/>
  <c r="BV185" i="59"/>
  <c r="BZ194" i="59"/>
  <c r="CA194" i="59"/>
  <c r="CE194" i="59"/>
  <c r="CF194" i="59"/>
  <c r="CJ187" i="59"/>
  <c r="CK187" i="59"/>
  <c r="CO187" i="59"/>
  <c r="CP187" i="59"/>
  <c r="CT136" i="59"/>
  <c r="CU136" i="59"/>
  <c r="CY209" i="59"/>
  <c r="CZ209" i="59"/>
  <c r="DD239" i="59"/>
  <c r="DE239" i="59"/>
  <c r="DI218" i="59"/>
  <c r="DJ218" i="59"/>
  <c r="DN191" i="59"/>
  <c r="DO191" i="59"/>
  <c r="DS191" i="59"/>
  <c r="DT191" i="59"/>
  <c r="DX190" i="59"/>
  <c r="DY190" i="59"/>
  <c r="EC190" i="59"/>
  <c r="ED190" i="59"/>
  <c r="H189" i="59"/>
  <c r="I189" i="59"/>
  <c r="M123" i="59"/>
  <c r="N123" i="59"/>
  <c r="R135" i="59"/>
  <c r="S135" i="59"/>
  <c r="W131" i="59"/>
  <c r="X131" i="59"/>
  <c r="AB161" i="59"/>
  <c r="AC161" i="59"/>
  <c r="AG143" i="59"/>
  <c r="AH143" i="59"/>
  <c r="AL95" i="59"/>
  <c r="AM95" i="59"/>
  <c r="AQ95" i="59"/>
  <c r="AR95" i="59"/>
  <c r="AV141" i="59"/>
  <c r="AW141" i="59"/>
  <c r="BA165" i="59"/>
  <c r="BB165" i="59"/>
  <c r="BF196" i="59"/>
  <c r="BG196" i="59"/>
  <c r="BK196" i="59"/>
  <c r="BL196" i="59"/>
  <c r="BP186" i="59"/>
  <c r="BQ186" i="59"/>
  <c r="BU186" i="59"/>
  <c r="BV186" i="59"/>
  <c r="BZ195" i="59"/>
  <c r="CA195" i="59"/>
  <c r="CE195" i="59"/>
  <c r="CF195" i="59"/>
  <c r="CJ188" i="59"/>
  <c r="CK188" i="59"/>
  <c r="CO188" i="59"/>
  <c r="CP188" i="59"/>
  <c r="CT133" i="59"/>
  <c r="CU133" i="59"/>
  <c r="CY168" i="59"/>
  <c r="CZ168" i="59"/>
  <c r="DD165" i="59"/>
  <c r="DE165" i="59"/>
  <c r="DI183" i="59"/>
  <c r="DJ183" i="59"/>
  <c r="DN192" i="59"/>
  <c r="DO192" i="59"/>
  <c r="DS192" i="59"/>
  <c r="DT192" i="59"/>
  <c r="DX191" i="59"/>
  <c r="DY191" i="59"/>
  <c r="EC191" i="59"/>
  <c r="ED191" i="59"/>
  <c r="H221" i="59"/>
  <c r="I221" i="59"/>
  <c r="M194" i="59"/>
  <c r="N194" i="59"/>
  <c r="R146" i="59"/>
  <c r="S146" i="59"/>
  <c r="W145" i="59"/>
  <c r="X145" i="59"/>
  <c r="AB179" i="59"/>
  <c r="AC179" i="59"/>
  <c r="AG246" i="59"/>
  <c r="AH246" i="59"/>
  <c r="AL201" i="59"/>
  <c r="AM201" i="59"/>
  <c r="AQ201" i="59"/>
  <c r="AR201" i="59"/>
  <c r="AV63" i="59"/>
  <c r="AW63" i="59"/>
  <c r="BA239" i="59"/>
  <c r="BB239" i="59"/>
  <c r="BF197" i="59"/>
  <c r="BG197" i="59"/>
  <c r="BK197" i="59"/>
  <c r="BL197" i="59"/>
  <c r="BP187" i="59"/>
  <c r="BQ187" i="59"/>
  <c r="BU187" i="59"/>
  <c r="BV187" i="59"/>
  <c r="BZ196" i="59"/>
  <c r="CA196" i="59"/>
  <c r="CE196" i="59"/>
  <c r="CF196" i="59"/>
  <c r="CJ189" i="59"/>
  <c r="CK189" i="59"/>
  <c r="CO189" i="59"/>
  <c r="CP189" i="59"/>
  <c r="CT134" i="59"/>
  <c r="CU134" i="59"/>
  <c r="CY210" i="59"/>
  <c r="CZ210" i="59"/>
  <c r="DD224" i="59"/>
  <c r="DE224" i="59"/>
  <c r="DI168" i="59"/>
  <c r="DJ168" i="59"/>
  <c r="DN193" i="59"/>
  <c r="DO193" i="59"/>
  <c r="DS193" i="59"/>
  <c r="DT193" i="59"/>
  <c r="DX192" i="59"/>
  <c r="DY192" i="59"/>
  <c r="EC192" i="59"/>
  <c r="ED192" i="59"/>
  <c r="H154" i="59"/>
  <c r="I154" i="59"/>
  <c r="M150" i="59"/>
  <c r="N150" i="59"/>
  <c r="R221" i="59"/>
  <c r="S221" i="59"/>
  <c r="W221" i="59"/>
  <c r="X221" i="59"/>
  <c r="AB246" i="59"/>
  <c r="AC246" i="59"/>
  <c r="AG147" i="59"/>
  <c r="AH147" i="59"/>
  <c r="AL202" i="59"/>
  <c r="AM202" i="59"/>
  <c r="AQ202" i="59"/>
  <c r="AR202" i="59"/>
  <c r="AV70" i="59"/>
  <c r="AW70" i="59"/>
  <c r="BA110" i="59"/>
  <c r="BB110" i="59"/>
  <c r="BF198" i="59"/>
  <c r="BG198" i="59"/>
  <c r="BK198" i="59"/>
  <c r="BL198" i="59"/>
  <c r="BP188" i="59"/>
  <c r="BQ188" i="59"/>
  <c r="BU188" i="59"/>
  <c r="BV188" i="59"/>
  <c r="BZ197" i="59"/>
  <c r="CA197" i="59"/>
  <c r="CE197" i="59"/>
  <c r="CF197" i="59"/>
  <c r="CJ190" i="59"/>
  <c r="CK190" i="59"/>
  <c r="CO190" i="59"/>
  <c r="CP190" i="59"/>
  <c r="CT132" i="59"/>
  <c r="CU132" i="59"/>
  <c r="CY129" i="59"/>
  <c r="CZ129" i="59"/>
  <c r="DD162" i="59"/>
  <c r="DE162" i="59"/>
  <c r="DI228" i="59"/>
  <c r="DJ228" i="59"/>
  <c r="DN194" i="59"/>
  <c r="DO194" i="59"/>
  <c r="DS194" i="59"/>
  <c r="DT194" i="59"/>
  <c r="DX193" i="59"/>
  <c r="DY193" i="59"/>
  <c r="EC193" i="59"/>
  <c r="ED193" i="59"/>
  <c r="H223" i="59"/>
  <c r="I223" i="59"/>
  <c r="M219" i="59"/>
  <c r="N219" i="59"/>
  <c r="R222" i="59"/>
  <c r="S222" i="59"/>
  <c r="W222" i="59"/>
  <c r="X222" i="59"/>
  <c r="AB102" i="59"/>
  <c r="AC102" i="59"/>
  <c r="AG174" i="59"/>
  <c r="AH174" i="59"/>
  <c r="AL203" i="59"/>
  <c r="AM203" i="59"/>
  <c r="AQ203" i="59"/>
  <c r="AR203" i="59"/>
  <c r="AV114" i="59"/>
  <c r="AW114" i="59"/>
  <c r="BA175" i="59"/>
  <c r="N99" i="58" s="1"/>
  <c r="BB175" i="59"/>
  <c r="BF199" i="59"/>
  <c r="BG199" i="59"/>
  <c r="BK199" i="59"/>
  <c r="BL199" i="59"/>
  <c r="BP189" i="59"/>
  <c r="BQ189" i="59"/>
  <c r="BU189" i="59"/>
  <c r="BV189" i="59"/>
  <c r="BZ198" i="59"/>
  <c r="CA198" i="59"/>
  <c r="CE198" i="59"/>
  <c r="CF198" i="59"/>
  <c r="CJ191" i="59"/>
  <c r="CK191" i="59"/>
  <c r="CO191" i="59"/>
  <c r="CP191" i="59"/>
  <c r="CT142" i="59"/>
  <c r="CU142" i="59"/>
  <c r="CY133" i="59"/>
  <c r="CZ133" i="59"/>
  <c r="DD154" i="59"/>
  <c r="DE154" i="59"/>
  <c r="DI155" i="59"/>
  <c r="DJ155" i="59"/>
  <c r="DN195" i="59"/>
  <c r="DO195" i="59"/>
  <c r="DS195" i="59"/>
  <c r="DT195" i="59"/>
  <c r="DX194" i="59"/>
  <c r="DY194" i="59"/>
  <c r="EC194" i="59"/>
  <c r="ED194" i="59"/>
  <c r="H201" i="59"/>
  <c r="I201" i="59"/>
  <c r="M235" i="59"/>
  <c r="N235" i="59"/>
  <c r="R207" i="59"/>
  <c r="S207" i="59"/>
  <c r="W207" i="59"/>
  <c r="X207" i="59"/>
  <c r="AB177" i="59"/>
  <c r="AC177" i="59"/>
  <c r="AG255" i="59"/>
  <c r="AH255" i="59"/>
  <c r="AL204" i="59"/>
  <c r="AM204" i="59"/>
  <c r="AQ204" i="59"/>
  <c r="AR204" i="59"/>
  <c r="AV165" i="59"/>
  <c r="AW165" i="59"/>
  <c r="BA112" i="59"/>
  <c r="BB112" i="59"/>
  <c r="BF200" i="59"/>
  <c r="BG200" i="59"/>
  <c r="BK200" i="59"/>
  <c r="BL200" i="59"/>
  <c r="BP190" i="59"/>
  <c r="BQ190" i="59"/>
  <c r="BU190" i="59"/>
  <c r="BV190" i="59"/>
  <c r="BZ40" i="59"/>
  <c r="CA40" i="59"/>
  <c r="CE40" i="59"/>
  <c r="CF40" i="59"/>
  <c r="CJ20" i="59"/>
  <c r="CK20" i="59"/>
  <c r="G156" i="58" s="1"/>
  <c r="E156" i="58" s="1"/>
  <c r="CO20" i="59"/>
  <c r="CP20" i="59"/>
  <c r="CT139" i="59"/>
  <c r="CU139" i="59"/>
  <c r="CY141" i="59"/>
  <c r="CZ141" i="59"/>
  <c r="DD219" i="59"/>
  <c r="DE219" i="59"/>
  <c r="DI65" i="59"/>
  <c r="DJ65" i="59"/>
  <c r="DN196" i="59"/>
  <c r="DO196" i="59"/>
  <c r="DS196" i="59"/>
  <c r="DT196" i="59"/>
  <c r="DX195" i="59"/>
  <c r="DY195" i="59"/>
  <c r="EC195" i="59"/>
  <c r="ED195" i="59"/>
  <c r="H244" i="59"/>
  <c r="I244" i="59"/>
  <c r="M242" i="59"/>
  <c r="N242" i="59"/>
  <c r="R223" i="59"/>
  <c r="S223" i="59"/>
  <c r="W223" i="59"/>
  <c r="X223" i="59"/>
  <c r="AB117" i="59"/>
  <c r="AC117" i="59"/>
  <c r="AG240" i="59"/>
  <c r="AH240" i="59"/>
  <c r="AL118" i="59"/>
  <c r="AM118" i="59"/>
  <c r="AQ120" i="59"/>
  <c r="AR120" i="59"/>
  <c r="AV93" i="59"/>
  <c r="AW93" i="59"/>
  <c r="BA101" i="59"/>
  <c r="BB101" i="59"/>
  <c r="BF201" i="59"/>
  <c r="BG201" i="59"/>
  <c r="BK201" i="59"/>
  <c r="BL201" i="59"/>
  <c r="BP191" i="59"/>
  <c r="BQ191" i="59"/>
  <c r="BU191" i="59"/>
  <c r="BV191" i="59"/>
  <c r="BZ199" i="59"/>
  <c r="CA199" i="59"/>
  <c r="CE199" i="59"/>
  <c r="CF199" i="59"/>
  <c r="CJ192" i="59"/>
  <c r="CK192" i="59"/>
  <c r="CO192" i="59"/>
  <c r="CP192" i="59"/>
  <c r="CT209" i="59"/>
  <c r="CU209" i="59"/>
  <c r="CY198" i="59"/>
  <c r="CZ198" i="59"/>
  <c r="DD181" i="59"/>
  <c r="DE181" i="59"/>
  <c r="DI163" i="59"/>
  <c r="DJ163" i="59"/>
  <c r="DN197" i="59"/>
  <c r="DO197" i="59"/>
  <c r="DS197" i="59"/>
  <c r="DT197" i="59"/>
  <c r="DX196" i="59"/>
  <c r="DY196" i="59"/>
  <c r="EC196" i="59"/>
  <c r="ED196" i="59"/>
  <c r="H129" i="59"/>
  <c r="I129" i="59"/>
  <c r="M247" i="59"/>
  <c r="N247" i="59"/>
  <c r="R155" i="59"/>
  <c r="S155" i="59"/>
  <c r="W153" i="59"/>
  <c r="X153" i="59"/>
  <c r="AB206" i="59"/>
  <c r="AC206" i="59"/>
  <c r="AG191" i="59"/>
  <c r="AH191" i="59"/>
  <c r="AL205" i="59"/>
  <c r="AM205" i="59"/>
  <c r="AQ205" i="59"/>
  <c r="AR205" i="59"/>
  <c r="AV176" i="59"/>
  <c r="AW176" i="59"/>
  <c r="BA198" i="59"/>
  <c r="BB198" i="59"/>
  <c r="BF202" i="59"/>
  <c r="BG202" i="59"/>
  <c r="BK202" i="59"/>
  <c r="BL202" i="59"/>
  <c r="BP192" i="59"/>
  <c r="BQ192" i="59"/>
  <c r="BU192" i="59"/>
  <c r="BV192" i="59"/>
  <c r="BZ17" i="59"/>
  <c r="CA17" i="59"/>
  <c r="CE16" i="59"/>
  <c r="CF16" i="59"/>
  <c r="CJ193" i="59"/>
  <c r="CK193" i="59"/>
  <c r="CO193" i="59"/>
  <c r="CP193" i="59"/>
  <c r="CT166" i="59"/>
  <c r="CU166" i="59"/>
  <c r="CY135" i="59"/>
  <c r="CZ135" i="59"/>
  <c r="DD228" i="59"/>
  <c r="DE228" i="59"/>
  <c r="DI148" i="59"/>
  <c r="DJ148" i="59"/>
  <c r="DN198" i="59"/>
  <c r="DO198" i="59"/>
  <c r="DS198" i="59"/>
  <c r="DT198" i="59"/>
  <c r="DX197" i="59"/>
  <c r="DY197" i="59"/>
  <c r="EC197" i="59"/>
  <c r="ED197" i="59"/>
  <c r="H255" i="59"/>
  <c r="I255" i="59"/>
  <c r="M146" i="59"/>
  <c r="N146" i="59"/>
  <c r="R119" i="59"/>
  <c r="S119" i="59"/>
  <c r="W123" i="59"/>
  <c r="X123" i="59"/>
  <c r="AB169" i="59"/>
  <c r="AC169" i="59"/>
  <c r="AG120" i="59"/>
  <c r="N55" i="58" s="1"/>
  <c r="AH120" i="59"/>
  <c r="O55" i="58" s="1"/>
  <c r="AL206" i="59"/>
  <c r="AM206" i="59"/>
  <c r="AQ206" i="59"/>
  <c r="AR206" i="59"/>
  <c r="AV132" i="59"/>
  <c r="AW132" i="59"/>
  <c r="BA247" i="59"/>
  <c r="BB247" i="59"/>
  <c r="BF203" i="59"/>
  <c r="BG203" i="59"/>
  <c r="BK203" i="59"/>
  <c r="BL203" i="59"/>
  <c r="BP193" i="59"/>
  <c r="BQ193" i="59"/>
  <c r="BU193" i="59"/>
  <c r="BV193" i="59"/>
  <c r="BZ42" i="59"/>
  <c r="CA42" i="59"/>
  <c r="CE42" i="59"/>
  <c r="CF42" i="59"/>
  <c r="CJ194" i="59"/>
  <c r="CK194" i="59"/>
  <c r="CO194" i="59"/>
  <c r="CP194" i="59"/>
  <c r="CT210" i="59"/>
  <c r="CU210" i="59"/>
  <c r="CY128" i="59"/>
  <c r="CZ128" i="59"/>
  <c r="DD135" i="59"/>
  <c r="DE135" i="59"/>
  <c r="DI229" i="59"/>
  <c r="DJ229" i="59"/>
  <c r="DN199" i="59"/>
  <c r="DO199" i="59"/>
  <c r="DS199" i="59"/>
  <c r="DT199" i="59"/>
  <c r="DX198" i="59"/>
  <c r="DY198" i="59"/>
  <c r="EC198" i="59"/>
  <c r="ED198" i="59"/>
  <c r="H171" i="59"/>
  <c r="I171" i="59"/>
  <c r="G18" i="58"/>
  <c r="M193" i="59"/>
  <c r="N193" i="59"/>
  <c r="R208" i="59"/>
  <c r="S208" i="59"/>
  <c r="W208" i="59"/>
  <c r="X208" i="59"/>
  <c r="AB189" i="59"/>
  <c r="AC189" i="59"/>
  <c r="AG180" i="59"/>
  <c r="AH180" i="59"/>
  <c r="AL207" i="59"/>
  <c r="AM207" i="59"/>
  <c r="AQ207" i="59"/>
  <c r="AR207" i="59"/>
  <c r="AV172" i="59"/>
  <c r="AW172" i="59"/>
  <c r="BA90" i="59"/>
  <c r="BB90" i="59"/>
  <c r="BF49" i="59"/>
  <c r="BG49" i="59"/>
  <c r="BK51" i="59"/>
  <c r="BL51" i="59"/>
  <c r="BP194" i="59"/>
  <c r="BQ194" i="59"/>
  <c r="BU194" i="59"/>
  <c r="BV194" i="59"/>
  <c r="BZ200" i="59"/>
  <c r="CA200" i="59"/>
  <c r="CE200" i="59"/>
  <c r="CF200" i="59"/>
  <c r="CJ195" i="59"/>
  <c r="CK195" i="59"/>
  <c r="CO195" i="59"/>
  <c r="CP195" i="59"/>
  <c r="CT199" i="59"/>
  <c r="CU199" i="59"/>
  <c r="CY211" i="59"/>
  <c r="CZ211" i="59"/>
  <c r="DD229" i="59"/>
  <c r="DE229" i="59"/>
  <c r="DI169" i="59"/>
  <c r="DJ169" i="59"/>
  <c r="DN200" i="59"/>
  <c r="DO200" i="59"/>
  <c r="DS200" i="59"/>
  <c r="DT200" i="59"/>
  <c r="DX199" i="59"/>
  <c r="DY199" i="59"/>
  <c r="EC199" i="59"/>
  <c r="ED199" i="59"/>
  <c r="H179" i="59"/>
  <c r="I179" i="59"/>
  <c r="M223" i="59"/>
  <c r="N223" i="59"/>
  <c r="R158" i="59"/>
  <c r="S158" i="59"/>
  <c r="W167" i="59"/>
  <c r="X167" i="59"/>
  <c r="AB196" i="59"/>
  <c r="AC196" i="59"/>
  <c r="AG158" i="59"/>
  <c r="AH158" i="59"/>
  <c r="AL108" i="59"/>
  <c r="AM108" i="59"/>
  <c r="AQ107" i="59"/>
  <c r="AR107" i="59"/>
  <c r="AV94" i="59"/>
  <c r="AW94" i="59"/>
  <c r="BA52" i="59"/>
  <c r="BB52" i="59"/>
  <c r="BF204" i="59"/>
  <c r="BG204" i="59"/>
  <c r="BK204" i="59"/>
  <c r="BL204" i="59"/>
  <c r="BP195" i="59"/>
  <c r="BQ195" i="59"/>
  <c r="BU195" i="59"/>
  <c r="BV195" i="59"/>
  <c r="BZ201" i="59"/>
  <c r="CA201" i="59"/>
  <c r="CE201" i="59"/>
  <c r="CF201" i="59"/>
  <c r="CJ196" i="59"/>
  <c r="CK196" i="59"/>
  <c r="CO196" i="59"/>
  <c r="CP196" i="59"/>
  <c r="CT211" i="59"/>
  <c r="CU211" i="59"/>
  <c r="CY136" i="59"/>
  <c r="CZ136" i="59"/>
  <c r="DD131" i="59"/>
  <c r="DE131" i="59"/>
  <c r="DI108" i="59"/>
  <c r="DJ108" i="59"/>
  <c r="DN201" i="59"/>
  <c r="DO201" i="59"/>
  <c r="DS201" i="59"/>
  <c r="DT201" i="59"/>
  <c r="DX200" i="59"/>
  <c r="DY200" i="59"/>
  <c r="EC200" i="59"/>
  <c r="ED200" i="59"/>
  <c r="H142" i="59"/>
  <c r="I142" i="59"/>
  <c r="M188" i="59"/>
  <c r="N188" i="59"/>
  <c r="R181" i="59"/>
  <c r="S181" i="59"/>
  <c r="W186" i="59"/>
  <c r="X186" i="59"/>
  <c r="AB78" i="59"/>
  <c r="AC78" i="59"/>
  <c r="AG190" i="59"/>
  <c r="AH190" i="59"/>
  <c r="AL208" i="59"/>
  <c r="AM208" i="59"/>
  <c r="AQ208" i="59"/>
  <c r="AR208" i="59"/>
  <c r="AV175" i="59"/>
  <c r="AW175" i="59"/>
  <c r="BA202" i="59"/>
  <c r="BB202" i="59"/>
  <c r="BF205" i="59"/>
  <c r="BG205" i="59"/>
  <c r="BK205" i="59"/>
  <c r="BL205" i="59"/>
  <c r="BP196" i="59"/>
  <c r="BQ196" i="59"/>
  <c r="BU196" i="59"/>
  <c r="BV196" i="59"/>
  <c r="BZ11" i="59"/>
  <c r="CA11" i="59"/>
  <c r="CE11" i="59"/>
  <c r="CF11" i="59"/>
  <c r="CJ197" i="59"/>
  <c r="CK197" i="59"/>
  <c r="CO197" i="59"/>
  <c r="CP197" i="59"/>
  <c r="CT84" i="59"/>
  <c r="CU84" i="59"/>
  <c r="CY134" i="59"/>
  <c r="CZ134" i="59"/>
  <c r="DD140" i="59"/>
  <c r="DE140" i="59"/>
  <c r="DI139" i="59"/>
  <c r="DJ139" i="59"/>
  <c r="DN61" i="59"/>
  <c r="DO61" i="59"/>
  <c r="DS61" i="59"/>
  <c r="DT61" i="59"/>
  <c r="DX201" i="59"/>
  <c r="DY201" i="59"/>
  <c r="EC201" i="59"/>
  <c r="ED201" i="59"/>
  <c r="H190" i="59"/>
  <c r="I190" i="59"/>
  <c r="M69" i="59"/>
  <c r="N69" i="59"/>
  <c r="R224" i="59"/>
  <c r="S224" i="59"/>
  <c r="W224" i="59"/>
  <c r="X224" i="59"/>
  <c r="AB165" i="59"/>
  <c r="AC165" i="59"/>
  <c r="AG182" i="59"/>
  <c r="AH182" i="59"/>
  <c r="AL60" i="59"/>
  <c r="AM60" i="59"/>
  <c r="AQ54" i="59"/>
  <c r="AR54" i="59"/>
  <c r="AV167" i="59"/>
  <c r="AW167" i="59"/>
  <c r="BA49" i="59"/>
  <c r="BB49" i="59"/>
  <c r="BF206" i="59"/>
  <c r="BG206" i="59"/>
  <c r="BK206" i="59"/>
  <c r="BL206" i="59"/>
  <c r="BP197" i="59"/>
  <c r="BQ197" i="59"/>
  <c r="BU197" i="59"/>
  <c r="BV197" i="59"/>
  <c r="BZ202" i="59"/>
  <c r="CA202" i="59"/>
  <c r="CE202" i="59"/>
  <c r="CF202" i="59"/>
  <c r="CJ198" i="59"/>
  <c r="CK198" i="59"/>
  <c r="CO198" i="59"/>
  <c r="CP198" i="59"/>
  <c r="CT131" i="59"/>
  <c r="CU131" i="59"/>
  <c r="CY144" i="59"/>
  <c r="CZ144" i="59"/>
  <c r="DD233" i="59"/>
  <c r="DE233" i="59"/>
  <c r="DI233" i="59"/>
  <c r="DJ233" i="59"/>
  <c r="DN202" i="59"/>
  <c r="DO202" i="59"/>
  <c r="DS202" i="59"/>
  <c r="DT202" i="59"/>
  <c r="DX202" i="59"/>
  <c r="DY202" i="59"/>
  <c r="EC202" i="59"/>
  <c r="ED202" i="59"/>
  <c r="H192" i="59"/>
  <c r="I192" i="59"/>
  <c r="M93" i="59"/>
  <c r="N93" i="59"/>
  <c r="R225" i="59"/>
  <c r="S225" i="59"/>
  <c r="W225" i="59"/>
  <c r="X225" i="59"/>
  <c r="AB155" i="59"/>
  <c r="AC155" i="59"/>
  <c r="AG249" i="59"/>
  <c r="AH249" i="59"/>
  <c r="AL209" i="59"/>
  <c r="AM209" i="59"/>
  <c r="AQ209" i="59"/>
  <c r="AR209" i="59"/>
  <c r="AV197" i="59"/>
  <c r="AW197" i="59"/>
  <c r="BA139" i="59"/>
  <c r="BB139" i="59"/>
  <c r="BF207" i="59"/>
  <c r="BG207" i="59"/>
  <c r="BK207" i="59"/>
  <c r="BL207" i="59"/>
  <c r="BP198" i="59"/>
  <c r="BQ198" i="59"/>
  <c r="BU198" i="59"/>
  <c r="BV198" i="59"/>
  <c r="BZ203" i="59"/>
  <c r="CA203" i="59"/>
  <c r="CE203" i="59"/>
  <c r="CF203" i="59"/>
  <c r="CJ199" i="59"/>
  <c r="CK199" i="59"/>
  <c r="CO199" i="59"/>
  <c r="CP199" i="59"/>
  <c r="CT190" i="59"/>
  <c r="CU190" i="59"/>
  <c r="CY140" i="59"/>
  <c r="CZ140" i="59"/>
  <c r="DD102" i="59"/>
  <c r="DE102" i="59"/>
  <c r="DI64" i="59"/>
  <c r="DJ64" i="59"/>
  <c r="DN203" i="59"/>
  <c r="DO203" i="59"/>
  <c r="DS203" i="59"/>
  <c r="DT203" i="59"/>
  <c r="DX203" i="59"/>
  <c r="DY203" i="59"/>
  <c r="EC203" i="59"/>
  <c r="ED203" i="59"/>
  <c r="H235" i="59"/>
  <c r="I235" i="59"/>
  <c r="M220" i="59"/>
  <c r="N220" i="59"/>
  <c r="R209" i="59"/>
  <c r="S209" i="59"/>
  <c r="W209" i="59"/>
  <c r="X209" i="59"/>
  <c r="AB159" i="59"/>
  <c r="AC159" i="59"/>
  <c r="AG216" i="59"/>
  <c r="AH216" i="59"/>
  <c r="AL210" i="59"/>
  <c r="AM210" i="59"/>
  <c r="AQ210" i="59"/>
  <c r="AR210" i="59"/>
  <c r="AV231" i="59"/>
  <c r="AW231" i="59"/>
  <c r="BA227" i="59"/>
  <c r="BB227" i="59"/>
  <c r="BF35" i="59"/>
  <c r="BG35" i="59"/>
  <c r="BK39" i="59"/>
  <c r="BL39" i="59"/>
  <c r="BP199" i="59"/>
  <c r="BQ199" i="59"/>
  <c r="BU199" i="59"/>
  <c r="BV199" i="59"/>
  <c r="BZ204" i="59"/>
  <c r="CA204" i="59"/>
  <c r="CE204" i="59"/>
  <c r="CF204" i="59"/>
  <c r="CJ200" i="59"/>
  <c r="CK200" i="59"/>
  <c r="CO200" i="59"/>
  <c r="CP200" i="59"/>
  <c r="CT143" i="59"/>
  <c r="CU143" i="59"/>
  <c r="CY131" i="59"/>
  <c r="CZ131" i="59"/>
  <c r="DD96" i="59"/>
  <c r="DE96" i="59"/>
  <c r="DI98" i="59"/>
  <c r="DJ98" i="59"/>
  <c r="DN204" i="59"/>
  <c r="DO204" i="59"/>
  <c r="DS204" i="59"/>
  <c r="DT204" i="59"/>
  <c r="DX204" i="59"/>
  <c r="DY204" i="59"/>
  <c r="EC204" i="59"/>
  <c r="ED204" i="59"/>
  <c r="H161" i="59"/>
  <c r="I161" i="59"/>
  <c r="M255" i="59"/>
  <c r="N255" i="59"/>
  <c r="R226" i="59"/>
  <c r="S226" i="59"/>
  <c r="W226" i="59"/>
  <c r="X226" i="59"/>
  <c r="AB164" i="59"/>
  <c r="AC164" i="59"/>
  <c r="AG53" i="59"/>
  <c r="AH53" i="59"/>
  <c r="AL211" i="59"/>
  <c r="AM211" i="59"/>
  <c r="AQ211" i="59"/>
  <c r="AR211" i="59"/>
  <c r="AV120" i="59"/>
  <c r="AW120" i="59"/>
  <c r="BA199" i="59"/>
  <c r="BB199" i="59"/>
  <c r="BF208" i="59"/>
  <c r="BG208" i="59"/>
  <c r="BK208" i="59"/>
  <c r="BL208" i="59"/>
  <c r="BP200" i="59"/>
  <c r="BQ200" i="59"/>
  <c r="BU200" i="59"/>
  <c r="BV200" i="59"/>
  <c r="BZ205" i="59"/>
  <c r="CA205" i="59"/>
  <c r="CE205" i="59"/>
  <c r="CF205" i="59"/>
  <c r="CJ201" i="59"/>
  <c r="CK201" i="59"/>
  <c r="CO201" i="59"/>
  <c r="CP201" i="59"/>
  <c r="CT130" i="59"/>
  <c r="CU130" i="59"/>
  <c r="CY199" i="59"/>
  <c r="CZ199" i="59"/>
  <c r="DD86" i="59"/>
  <c r="DE86" i="59"/>
  <c r="DI100" i="59"/>
  <c r="DJ100" i="59"/>
  <c r="DN71" i="59"/>
  <c r="DO71" i="59"/>
  <c r="DS71" i="59"/>
  <c r="DT71" i="59"/>
  <c r="DX205" i="59"/>
  <c r="DY205" i="59"/>
  <c r="EC205" i="59"/>
  <c r="ED205" i="59"/>
  <c r="I236" i="59"/>
  <c r="G20" i="58"/>
  <c r="M175" i="59"/>
  <c r="N175" i="59"/>
  <c r="R227" i="59"/>
  <c r="S227" i="59"/>
  <c r="W227" i="59"/>
  <c r="X227" i="59"/>
  <c r="AB190" i="59"/>
  <c r="AC190" i="59"/>
  <c r="AG188" i="59"/>
  <c r="AH188" i="59"/>
  <c r="AL212" i="59"/>
  <c r="AM212" i="59"/>
  <c r="AQ212" i="59"/>
  <c r="AR212" i="59"/>
  <c r="AV199" i="59"/>
  <c r="AW199" i="59"/>
  <c r="BA168" i="59"/>
  <c r="BB168" i="59"/>
  <c r="BF209" i="59"/>
  <c r="BG209" i="59"/>
  <c r="BK209" i="59"/>
  <c r="BL209" i="59"/>
  <c r="BP201" i="59"/>
  <c r="BQ201" i="59"/>
  <c r="BU201" i="59"/>
  <c r="BV201" i="59"/>
  <c r="BZ28" i="59"/>
  <c r="CA28" i="59"/>
  <c r="CE26" i="59"/>
  <c r="CF26" i="59"/>
  <c r="CJ202" i="59"/>
  <c r="CK202" i="59"/>
  <c r="CO202" i="59"/>
  <c r="CP202" i="59"/>
  <c r="CT141" i="59"/>
  <c r="CU141" i="59"/>
  <c r="CY83" i="59"/>
  <c r="CZ83" i="59"/>
  <c r="DD150" i="59"/>
  <c r="DE150" i="59"/>
  <c r="DI174" i="59"/>
  <c r="DJ174" i="59"/>
  <c r="DN205" i="59"/>
  <c r="DO205" i="59"/>
  <c r="DS205" i="59"/>
  <c r="DT205" i="59"/>
  <c r="DX206" i="59"/>
  <c r="DY206" i="59"/>
  <c r="EC206" i="59"/>
  <c r="ED206" i="59"/>
  <c r="H193" i="59"/>
  <c r="I193" i="59"/>
  <c r="M225" i="59"/>
  <c r="N225" i="59"/>
  <c r="R228" i="59"/>
  <c r="S228" i="59"/>
  <c r="W228" i="59"/>
  <c r="X228" i="59"/>
  <c r="AB233" i="59"/>
  <c r="AC233" i="59"/>
  <c r="AG195" i="59"/>
  <c r="AH195" i="59"/>
  <c r="AL112" i="59"/>
  <c r="AM112" i="59"/>
  <c r="AQ112" i="59"/>
  <c r="AR112" i="59"/>
  <c r="AV232" i="59"/>
  <c r="AW232" i="59"/>
  <c r="BA38" i="59"/>
  <c r="BB38" i="59"/>
  <c r="BF210" i="59"/>
  <c r="BG210" i="59"/>
  <c r="BK210" i="59"/>
  <c r="BL210" i="59"/>
  <c r="BP202" i="59"/>
  <c r="BQ202" i="59"/>
  <c r="BU202" i="59"/>
  <c r="BV202" i="59"/>
  <c r="BZ206" i="59"/>
  <c r="CA206" i="59"/>
  <c r="CE206" i="59"/>
  <c r="CF206" i="59"/>
  <c r="CJ203" i="59"/>
  <c r="CK203" i="59"/>
  <c r="CO203" i="59"/>
  <c r="CP203" i="59"/>
  <c r="CT144" i="59"/>
  <c r="CU144" i="59"/>
  <c r="CY143" i="59"/>
  <c r="CZ143" i="59"/>
  <c r="DD61" i="59"/>
  <c r="DE61" i="59"/>
  <c r="DI92" i="59"/>
  <c r="DJ92" i="59"/>
  <c r="DN206" i="59"/>
  <c r="DO206" i="59"/>
  <c r="DS206" i="59"/>
  <c r="DT206" i="59"/>
  <c r="DX207" i="59"/>
  <c r="DY207" i="59"/>
  <c r="EC207" i="59"/>
  <c r="ED207" i="59"/>
  <c r="H237" i="59"/>
  <c r="I237" i="59"/>
  <c r="M212" i="59"/>
  <c r="N212" i="59"/>
  <c r="R216" i="59"/>
  <c r="S216" i="59"/>
  <c r="W216" i="59"/>
  <c r="X216" i="59"/>
  <c r="AB249" i="59"/>
  <c r="AC249" i="59"/>
  <c r="AG112" i="59"/>
  <c r="AH112" i="59"/>
  <c r="AL213" i="59"/>
  <c r="AM213" i="59"/>
  <c r="AQ213" i="59"/>
  <c r="AR213" i="59"/>
  <c r="AV206" i="59"/>
  <c r="AW206" i="59"/>
  <c r="BA206" i="59"/>
  <c r="BB206" i="59"/>
  <c r="BF211" i="59"/>
  <c r="BG211" i="59"/>
  <c r="BK211" i="59"/>
  <c r="BL211" i="59"/>
  <c r="BP203" i="59"/>
  <c r="BQ203" i="59"/>
  <c r="BU203" i="59"/>
  <c r="BV203" i="59"/>
  <c r="BZ207" i="59"/>
  <c r="CA207" i="59"/>
  <c r="CE207" i="59"/>
  <c r="CF207" i="59"/>
  <c r="CJ204" i="59"/>
  <c r="CK204" i="59"/>
  <c r="CO204" i="59"/>
  <c r="CP204" i="59"/>
  <c r="CT145" i="59"/>
  <c r="CU145" i="59"/>
  <c r="CY145" i="59"/>
  <c r="CZ145" i="59"/>
  <c r="DD176" i="59"/>
  <c r="DE176" i="59"/>
  <c r="DI160" i="59"/>
  <c r="DJ160" i="59"/>
  <c r="DN207" i="59"/>
  <c r="DO207" i="59"/>
  <c r="DS207" i="59"/>
  <c r="DT207" i="59"/>
  <c r="DX208" i="59"/>
  <c r="DY208" i="59"/>
  <c r="EC208" i="59"/>
  <c r="ED208" i="59"/>
  <c r="H216" i="59"/>
  <c r="I216" i="59"/>
  <c r="M240" i="59"/>
  <c r="N240" i="59"/>
  <c r="R229" i="59"/>
  <c r="S229" i="59"/>
  <c r="W229" i="59"/>
  <c r="X229" i="59"/>
  <c r="AB178" i="59"/>
  <c r="AC178" i="59"/>
  <c r="AG228" i="59"/>
  <c r="AH228" i="59"/>
  <c r="AL214" i="59"/>
  <c r="AM214" i="59"/>
  <c r="AQ214" i="59"/>
  <c r="AR214" i="59"/>
  <c r="AV204" i="59"/>
  <c r="AW204" i="59"/>
  <c r="BA179" i="59"/>
  <c r="BB179" i="59"/>
  <c r="BF212" i="59"/>
  <c r="BG212" i="59"/>
  <c r="BK212" i="59"/>
  <c r="BL212" i="59"/>
  <c r="BP204" i="59"/>
  <c r="BQ204" i="59"/>
  <c r="BU204" i="59"/>
  <c r="BV204" i="59"/>
  <c r="BZ208" i="59"/>
  <c r="CA208" i="59"/>
  <c r="CE208" i="59"/>
  <c r="CF208" i="59"/>
  <c r="CJ205" i="59"/>
  <c r="CK205" i="59"/>
  <c r="CO205" i="59"/>
  <c r="CP205" i="59"/>
  <c r="CT169" i="59"/>
  <c r="CU169" i="59"/>
  <c r="CY169" i="59"/>
  <c r="CZ169" i="59"/>
  <c r="DD64" i="59"/>
  <c r="DE64" i="59"/>
  <c r="DI149" i="59"/>
  <c r="DJ149" i="59"/>
  <c r="DN208" i="59"/>
  <c r="DO208" i="59"/>
  <c r="DS208" i="59"/>
  <c r="DT208" i="59"/>
  <c r="DX209" i="59"/>
  <c r="DY209" i="59"/>
  <c r="EC209" i="59"/>
  <c r="ED209" i="59"/>
  <c r="H247" i="59"/>
  <c r="I247" i="59"/>
  <c r="M196" i="59"/>
  <c r="N196" i="59"/>
  <c r="R137" i="59"/>
  <c r="S137" i="59"/>
  <c r="W117" i="59"/>
  <c r="X117" i="59"/>
  <c r="AB253" i="59"/>
  <c r="AC253" i="59"/>
  <c r="AG209" i="59"/>
  <c r="AH209" i="59"/>
  <c r="AL215" i="59"/>
  <c r="AM215" i="59"/>
  <c r="AQ215" i="59"/>
  <c r="AR215" i="59"/>
  <c r="AV168" i="59"/>
  <c r="AW168" i="59"/>
  <c r="BA244" i="59"/>
  <c r="BB244" i="59"/>
  <c r="BF97" i="59"/>
  <c r="BG97" i="59"/>
  <c r="BK98" i="59"/>
  <c r="BL98" i="59"/>
  <c r="BP205" i="59"/>
  <c r="BQ205" i="59"/>
  <c r="BU205" i="59"/>
  <c r="BV205" i="59"/>
  <c r="BZ209" i="59"/>
  <c r="CA209" i="59"/>
  <c r="CE209" i="59"/>
  <c r="CF209" i="59"/>
  <c r="CJ206" i="59"/>
  <c r="CK206" i="59"/>
  <c r="CO206" i="59"/>
  <c r="CP206" i="59"/>
  <c r="CT212" i="59"/>
  <c r="CU212" i="59"/>
  <c r="CY212" i="59"/>
  <c r="CZ212" i="59"/>
  <c r="DD159" i="59"/>
  <c r="DE159" i="59"/>
  <c r="DI166" i="59"/>
  <c r="DJ166" i="59"/>
  <c r="DN209" i="59"/>
  <c r="DO209" i="59"/>
  <c r="DS209" i="59"/>
  <c r="DT209" i="59"/>
  <c r="DX210" i="59"/>
  <c r="DY210" i="59"/>
  <c r="EC210" i="59"/>
  <c r="ED210" i="59"/>
  <c r="H108" i="59"/>
  <c r="I108" i="59"/>
  <c r="M209" i="59"/>
  <c r="N209" i="59"/>
  <c r="R210" i="59"/>
  <c r="S210" i="59"/>
  <c r="W210" i="59"/>
  <c r="X210" i="59"/>
  <c r="AB235" i="59"/>
  <c r="AC235" i="59"/>
  <c r="AG245" i="59"/>
  <c r="AH245" i="59"/>
  <c r="AL216" i="59"/>
  <c r="AM216" i="59"/>
  <c r="AQ216" i="59"/>
  <c r="AR216" i="59"/>
  <c r="AV138" i="59"/>
  <c r="AW138" i="59"/>
  <c r="BA248" i="59"/>
  <c r="BB248" i="59"/>
  <c r="BF213" i="59"/>
  <c r="BG213" i="59"/>
  <c r="BK213" i="59"/>
  <c r="BL213" i="59"/>
  <c r="BP206" i="59"/>
  <c r="BQ206" i="59"/>
  <c r="BU206" i="59"/>
  <c r="BV206" i="59"/>
  <c r="BZ210" i="59"/>
  <c r="CA210" i="59"/>
  <c r="CE210" i="59"/>
  <c r="CF210" i="59"/>
  <c r="CJ207" i="59"/>
  <c r="CK207" i="59"/>
  <c r="CO207" i="59"/>
  <c r="CP207" i="59"/>
  <c r="CT213" i="59"/>
  <c r="CU213" i="59"/>
  <c r="CY213" i="59"/>
  <c r="CZ213" i="59"/>
  <c r="DD106" i="59"/>
  <c r="DE106" i="59"/>
  <c r="DI137" i="59"/>
  <c r="DJ137" i="59"/>
  <c r="DN210" i="59"/>
  <c r="DO210" i="59"/>
  <c r="DS210" i="59"/>
  <c r="DT210" i="59"/>
  <c r="DX23" i="59"/>
  <c r="DY23" i="59"/>
  <c r="EC23" i="59"/>
  <c r="ED23" i="59"/>
  <c r="H213" i="59"/>
  <c r="I213" i="59"/>
  <c r="M248" i="59"/>
  <c r="N248" i="59"/>
  <c r="R230" i="59"/>
  <c r="S230" i="59"/>
  <c r="W230" i="59"/>
  <c r="X230" i="59"/>
  <c r="AB183" i="59"/>
  <c r="AC183" i="59"/>
  <c r="AG177" i="59"/>
  <c r="AH177" i="59"/>
  <c r="AL217" i="59"/>
  <c r="AM217" i="59"/>
  <c r="AQ217" i="59"/>
  <c r="AR217" i="59"/>
  <c r="AV46" i="59"/>
  <c r="AW46" i="59"/>
  <c r="BA204" i="59"/>
  <c r="BB204" i="59"/>
  <c r="BF214" i="59"/>
  <c r="BG214" i="59"/>
  <c r="BK214" i="59"/>
  <c r="BL214" i="59"/>
  <c r="BP207" i="59"/>
  <c r="BQ207" i="59"/>
  <c r="BU207" i="59"/>
  <c r="BV207" i="59"/>
  <c r="BZ38" i="59"/>
  <c r="CA38" i="59"/>
  <c r="CE38" i="59"/>
  <c r="CF38" i="59"/>
  <c r="CJ208" i="59"/>
  <c r="CK208" i="59"/>
  <c r="CO208" i="59"/>
  <c r="CP208" i="59"/>
  <c r="CT214" i="59"/>
  <c r="CU214" i="59"/>
  <c r="CY214" i="59"/>
  <c r="CZ214" i="59"/>
  <c r="DD231" i="59"/>
  <c r="DE231" i="59"/>
  <c r="DI230" i="59"/>
  <c r="DJ230" i="59"/>
  <c r="DN211" i="59"/>
  <c r="DO211" i="59"/>
  <c r="DS211" i="59"/>
  <c r="DT211" i="59"/>
  <c r="DX211" i="59"/>
  <c r="DY211" i="59"/>
  <c r="EC211" i="59"/>
  <c r="ED211" i="59"/>
  <c r="H126" i="59"/>
  <c r="I126" i="59"/>
  <c r="M122" i="59"/>
  <c r="N122" i="59"/>
  <c r="R231" i="59"/>
  <c r="S231" i="59"/>
  <c r="W231" i="59"/>
  <c r="X231" i="59"/>
  <c r="AB193" i="59"/>
  <c r="AC193" i="59"/>
  <c r="AG51" i="59"/>
  <c r="AH51" i="59"/>
  <c r="AL218" i="59"/>
  <c r="AM218" i="59"/>
  <c r="AQ218" i="59"/>
  <c r="AR218" i="59"/>
  <c r="AV81" i="59"/>
  <c r="AW81" i="59"/>
  <c r="BA197" i="59"/>
  <c r="BB197" i="59"/>
  <c r="BF215" i="59"/>
  <c r="BG215" i="59"/>
  <c r="BK215" i="59"/>
  <c r="BL215" i="59"/>
  <c r="BP208" i="59"/>
  <c r="BQ208" i="59"/>
  <c r="BU208" i="59"/>
  <c r="BV208" i="59"/>
  <c r="BZ211" i="59"/>
  <c r="CA211" i="59"/>
  <c r="CE211" i="59"/>
  <c r="CF211" i="59"/>
  <c r="CJ209" i="59"/>
  <c r="CK209" i="59"/>
  <c r="CO209" i="59"/>
  <c r="CP209" i="59"/>
  <c r="CT215" i="59"/>
  <c r="CU215" i="59"/>
  <c r="CY215" i="59"/>
  <c r="CZ215" i="59"/>
  <c r="DD158" i="59"/>
  <c r="DE158" i="59"/>
  <c r="DI158" i="59"/>
  <c r="DJ158" i="59"/>
  <c r="DN212" i="59"/>
  <c r="DO212" i="59"/>
  <c r="DS212" i="59"/>
  <c r="DT212" i="59"/>
  <c r="DX212" i="59"/>
  <c r="DY212" i="59"/>
  <c r="EC212" i="59"/>
  <c r="ED212" i="59"/>
  <c r="H207" i="59"/>
  <c r="I207" i="59"/>
  <c r="M53" i="59"/>
  <c r="N53" i="59"/>
  <c r="R232" i="59"/>
  <c r="S232" i="59"/>
  <c r="W232" i="59"/>
  <c r="X232" i="59"/>
  <c r="AB207" i="59"/>
  <c r="AC207" i="59"/>
  <c r="AG213" i="59"/>
  <c r="AH213" i="59"/>
  <c r="AL219" i="59"/>
  <c r="AM219" i="59"/>
  <c r="AQ219" i="59"/>
  <c r="AR219" i="59"/>
  <c r="AV78" i="59"/>
  <c r="AW78" i="59"/>
  <c r="BA86" i="59"/>
  <c r="BB86" i="59"/>
  <c r="BF216" i="59"/>
  <c r="BG216" i="59"/>
  <c r="BK216" i="59"/>
  <c r="BL216" i="59"/>
  <c r="BP209" i="59"/>
  <c r="BQ209" i="59"/>
  <c r="BU209" i="59"/>
  <c r="BV209" i="59"/>
  <c r="BZ212" i="59"/>
  <c r="CA212" i="59"/>
  <c r="CE212" i="59"/>
  <c r="CF212" i="59"/>
  <c r="CJ210" i="59"/>
  <c r="CK210" i="59"/>
  <c r="CO210" i="59"/>
  <c r="CP210" i="59"/>
  <c r="CT216" i="59"/>
  <c r="CU216" i="59"/>
  <c r="CY216" i="59"/>
  <c r="CZ216" i="59"/>
  <c r="DD104" i="59"/>
  <c r="DE104" i="59"/>
  <c r="DI89" i="59"/>
  <c r="DJ89" i="59"/>
  <c r="DN213" i="59"/>
  <c r="DO213" i="59"/>
  <c r="DS213" i="59"/>
  <c r="DT213" i="59"/>
  <c r="DX213" i="59"/>
  <c r="DY213" i="59"/>
  <c r="EC213" i="59"/>
  <c r="ED213" i="59"/>
  <c r="H230" i="59"/>
  <c r="I230" i="59"/>
  <c r="M236" i="59"/>
  <c r="N236" i="59"/>
  <c r="R233" i="59"/>
  <c r="S233" i="59"/>
  <c r="W233" i="59"/>
  <c r="X233" i="59"/>
  <c r="AB245" i="59"/>
  <c r="AC245" i="59"/>
  <c r="AG218" i="59"/>
  <c r="AH218" i="59"/>
  <c r="AL220" i="59"/>
  <c r="AM220" i="59"/>
  <c r="AQ220" i="59"/>
  <c r="AR220" i="59"/>
  <c r="AV62" i="59"/>
  <c r="AW62" i="59"/>
  <c r="BA233" i="59"/>
  <c r="BB233" i="59"/>
  <c r="BF217" i="59"/>
  <c r="BG217" i="59"/>
  <c r="BK217" i="59"/>
  <c r="BL217" i="59"/>
  <c r="BP210" i="59"/>
  <c r="BQ210" i="59"/>
  <c r="BU210" i="59"/>
  <c r="BV210" i="59"/>
  <c r="BZ213" i="59"/>
  <c r="CA213" i="59"/>
  <c r="CE213" i="59"/>
  <c r="CF213" i="59"/>
  <c r="CJ211" i="59"/>
  <c r="CK211" i="59"/>
  <c r="CO211" i="59"/>
  <c r="CP211" i="59"/>
  <c r="CT217" i="59"/>
  <c r="CU217" i="59"/>
  <c r="CY217" i="59"/>
  <c r="CZ217" i="59"/>
  <c r="DD101" i="59"/>
  <c r="DE101" i="59"/>
  <c r="DI226" i="59"/>
  <c r="DJ226" i="59"/>
  <c r="DN214" i="59"/>
  <c r="DO214" i="59"/>
  <c r="DS214" i="59"/>
  <c r="DT214" i="59"/>
  <c r="DX214" i="59"/>
  <c r="DY214" i="59"/>
  <c r="EC214" i="59"/>
  <c r="ED214" i="59"/>
  <c r="H209" i="59"/>
  <c r="I209" i="59"/>
  <c r="M148" i="59"/>
  <c r="N148" i="59"/>
  <c r="R234" i="59"/>
  <c r="S234" i="59"/>
  <c r="W234" i="59"/>
  <c r="X234" i="59"/>
  <c r="AB199" i="59"/>
  <c r="AC199" i="59"/>
  <c r="AG170" i="59"/>
  <c r="AH170" i="59"/>
  <c r="AL221" i="59"/>
  <c r="AM221" i="59"/>
  <c r="AQ221" i="59"/>
  <c r="AR221" i="59"/>
  <c r="AV202" i="59"/>
  <c r="AW202" i="59"/>
  <c r="BA76" i="59"/>
  <c r="BB76" i="59"/>
  <c r="BF218" i="59"/>
  <c r="BG218" i="59"/>
  <c r="BK218" i="59"/>
  <c r="BL218" i="59"/>
  <c r="BP211" i="59"/>
  <c r="BQ211" i="59"/>
  <c r="BU211" i="59"/>
  <c r="BV211" i="59"/>
  <c r="BZ33" i="59"/>
  <c r="CA33" i="59"/>
  <c r="CE30" i="59"/>
  <c r="CF30" i="59"/>
  <c r="CJ212" i="59"/>
  <c r="CK212" i="59"/>
  <c r="CO212" i="59"/>
  <c r="CP212" i="59"/>
  <c r="CT218" i="59"/>
  <c r="CU218" i="59"/>
  <c r="CY218" i="59"/>
  <c r="CZ218" i="59"/>
  <c r="DD169" i="59"/>
  <c r="DE169" i="59"/>
  <c r="DI184" i="59"/>
  <c r="DJ184" i="59"/>
  <c r="DN215" i="59"/>
  <c r="DO215" i="59"/>
  <c r="DS215" i="59"/>
  <c r="DT215" i="59"/>
  <c r="DX21" i="59"/>
  <c r="DY21" i="59"/>
  <c r="EC20" i="59"/>
  <c r="ED20" i="59"/>
  <c r="H151" i="59"/>
  <c r="I151" i="59"/>
  <c r="M145" i="59"/>
  <c r="N145" i="59"/>
  <c r="R163" i="59"/>
  <c r="S163" i="59"/>
  <c r="W137" i="59"/>
  <c r="X137" i="59"/>
  <c r="AB176" i="59"/>
  <c r="AC176" i="59"/>
  <c r="AG203" i="59"/>
  <c r="AH203" i="59"/>
  <c r="AL222" i="59"/>
  <c r="AM222" i="59"/>
  <c r="AQ222" i="59"/>
  <c r="AR222" i="59"/>
  <c r="AV122" i="59"/>
  <c r="AW122" i="59"/>
  <c r="BA105" i="59"/>
  <c r="BB105" i="59"/>
  <c r="BF77" i="59"/>
  <c r="BG77" i="59"/>
  <c r="BK78" i="59"/>
  <c r="BL78" i="59"/>
  <c r="BP212" i="59"/>
  <c r="BQ212" i="59"/>
  <c r="BU212" i="59"/>
  <c r="BV212" i="59"/>
  <c r="BZ214" i="59"/>
  <c r="CA214" i="59"/>
  <c r="CE214" i="59"/>
  <c r="CF214" i="59"/>
  <c r="CJ213" i="59"/>
  <c r="CK213" i="59"/>
  <c r="CO213" i="59"/>
  <c r="CP213" i="59"/>
  <c r="CT219" i="59"/>
  <c r="CU219" i="59"/>
  <c r="CY219" i="59"/>
  <c r="CZ219" i="59"/>
  <c r="DD139" i="59"/>
  <c r="DE139" i="59"/>
  <c r="DI231" i="59"/>
  <c r="DJ231" i="59"/>
  <c r="DN216" i="59"/>
  <c r="DO216" i="59"/>
  <c r="DS216" i="59"/>
  <c r="DT216" i="59"/>
  <c r="DX215" i="59"/>
  <c r="DY215" i="59"/>
  <c r="EC215" i="59"/>
  <c r="ED215" i="59"/>
  <c r="H252" i="59"/>
  <c r="I252" i="59"/>
  <c r="M158" i="59"/>
  <c r="N158" i="59"/>
  <c r="R235" i="59"/>
  <c r="S235" i="59"/>
  <c r="W235" i="59"/>
  <c r="X235" i="59"/>
  <c r="AB239" i="59"/>
  <c r="AC239" i="59"/>
  <c r="AG207" i="59"/>
  <c r="AH207" i="59"/>
  <c r="AL223" i="59"/>
  <c r="AM223" i="59"/>
  <c r="AQ223" i="59"/>
  <c r="AR223" i="59"/>
  <c r="AV215" i="59"/>
  <c r="AW215" i="59"/>
  <c r="BA111" i="59"/>
  <c r="BB111" i="59"/>
  <c r="BF219" i="59"/>
  <c r="BG219" i="59"/>
  <c r="BK219" i="59"/>
  <c r="BL219" i="59"/>
  <c r="BP213" i="59"/>
  <c r="BQ213" i="59"/>
  <c r="BU213" i="59"/>
  <c r="BV213" i="59"/>
  <c r="BZ215" i="59"/>
  <c r="CA215" i="59"/>
  <c r="CE215" i="59"/>
  <c r="CF215" i="59"/>
  <c r="CJ214" i="59"/>
  <c r="CK214" i="59"/>
  <c r="CO214" i="59"/>
  <c r="CP214" i="59"/>
  <c r="CT220" i="59"/>
  <c r="CU220" i="59"/>
  <c r="CY220" i="59"/>
  <c r="CZ220" i="59"/>
  <c r="DD225" i="59"/>
  <c r="DE225" i="59"/>
  <c r="DI146" i="59"/>
  <c r="DJ146" i="59"/>
  <c r="DN217" i="59"/>
  <c r="DO217" i="59"/>
  <c r="DS217" i="59"/>
  <c r="DT217" i="59"/>
  <c r="DX216" i="59"/>
  <c r="DY216" i="59"/>
  <c r="EC216" i="59"/>
  <c r="ED216" i="59"/>
  <c r="H46" i="59"/>
  <c r="I46" i="59"/>
  <c r="M203" i="59"/>
  <c r="N203" i="59"/>
  <c r="R62" i="59"/>
  <c r="S62" i="59"/>
  <c r="W62" i="59"/>
  <c r="X62" i="59"/>
  <c r="AB212" i="59"/>
  <c r="AC212" i="59"/>
  <c r="AG159" i="59"/>
  <c r="AH159" i="59"/>
  <c r="AL224" i="59"/>
  <c r="AM224" i="59"/>
  <c r="AQ224" i="59"/>
  <c r="AR224" i="59"/>
  <c r="AV169" i="59"/>
  <c r="AW169" i="59"/>
  <c r="BA216" i="59"/>
  <c r="BB216" i="59"/>
  <c r="BF220" i="59"/>
  <c r="BG220" i="59"/>
  <c r="BK220" i="59"/>
  <c r="BL220" i="59"/>
  <c r="BP214" i="59"/>
  <c r="BQ214" i="59"/>
  <c r="BU214" i="59"/>
  <c r="BV214" i="59"/>
  <c r="BZ216" i="59"/>
  <c r="CA216" i="59"/>
  <c r="CE216" i="59"/>
  <c r="CF216" i="59"/>
  <c r="CJ215" i="59"/>
  <c r="CK215" i="59"/>
  <c r="CO215" i="59"/>
  <c r="CP215" i="59"/>
  <c r="CT140" i="59"/>
  <c r="CU140" i="59"/>
  <c r="CY142" i="59"/>
  <c r="CZ142" i="59"/>
  <c r="DD175" i="59"/>
  <c r="DE175" i="59"/>
  <c r="DI104" i="59"/>
  <c r="DJ104" i="59"/>
  <c r="DN218" i="59"/>
  <c r="DO218" i="59"/>
  <c r="DS218" i="59"/>
  <c r="DT218" i="59"/>
  <c r="DX217" i="59"/>
  <c r="DY217" i="59"/>
  <c r="EC217" i="59"/>
  <c r="ED217" i="59"/>
  <c r="H195" i="59"/>
  <c r="I195" i="59"/>
  <c r="M143" i="59"/>
  <c r="N143" i="59"/>
  <c r="R43" i="59"/>
  <c r="S43" i="59"/>
  <c r="W46" i="59"/>
  <c r="X46" i="59"/>
  <c r="AB56" i="59"/>
  <c r="AC56" i="59"/>
  <c r="AG247" i="59"/>
  <c r="AH247" i="59"/>
  <c r="AL96" i="59"/>
  <c r="AM96" i="59"/>
  <c r="AQ100" i="59"/>
  <c r="AR100" i="59"/>
  <c r="AV170" i="59"/>
  <c r="AW170" i="59"/>
  <c r="BA219" i="59"/>
  <c r="BB219" i="59"/>
  <c r="BF221" i="59"/>
  <c r="BG221" i="59"/>
  <c r="BK221" i="59"/>
  <c r="BL221" i="59"/>
  <c r="BP215" i="59"/>
  <c r="BQ215" i="59"/>
  <c r="BU215" i="59"/>
  <c r="BV215" i="59"/>
  <c r="BZ217" i="59"/>
  <c r="CA217" i="59"/>
  <c r="CE217" i="59"/>
  <c r="CF217" i="59"/>
  <c r="CJ216" i="59"/>
  <c r="CK216" i="59"/>
  <c r="CO216" i="59"/>
  <c r="CP216" i="59"/>
  <c r="CT221" i="59"/>
  <c r="CU221" i="59"/>
  <c r="CY221" i="59"/>
  <c r="CZ221" i="59"/>
  <c r="DD195" i="59"/>
  <c r="DE195" i="59"/>
  <c r="DI232" i="59"/>
  <c r="DJ232" i="59"/>
  <c r="DN219" i="59"/>
  <c r="DO219" i="59"/>
  <c r="DS219" i="59"/>
  <c r="DT219" i="59"/>
  <c r="DX218" i="59"/>
  <c r="DY218" i="59"/>
  <c r="EC218" i="59"/>
  <c r="ED218" i="59"/>
  <c r="H173" i="59"/>
  <c r="I173" i="59"/>
  <c r="M139" i="59"/>
  <c r="N139" i="59"/>
  <c r="R236" i="59"/>
  <c r="S236" i="59"/>
  <c r="W236" i="59"/>
  <c r="X236" i="59"/>
  <c r="AB224" i="59"/>
  <c r="AC224" i="59"/>
  <c r="AG193" i="59"/>
  <c r="AH193" i="59"/>
  <c r="AL225" i="59"/>
  <c r="AM225" i="59"/>
  <c r="AQ225" i="59"/>
  <c r="AR225" i="59"/>
  <c r="AV182" i="59"/>
  <c r="AW182" i="59"/>
  <c r="BA170" i="59"/>
  <c r="BB170" i="59"/>
  <c r="BF222" i="59"/>
  <c r="BG222" i="59"/>
  <c r="BK222" i="59"/>
  <c r="BL222" i="59"/>
  <c r="BP216" i="59"/>
  <c r="BQ216" i="59"/>
  <c r="BU216" i="59"/>
  <c r="BV216" i="59"/>
  <c r="BZ218" i="59"/>
  <c r="CA218" i="59"/>
  <c r="CE218" i="59"/>
  <c r="CF218" i="59"/>
  <c r="CJ217" i="59"/>
  <c r="CK217" i="59"/>
  <c r="CO217" i="59"/>
  <c r="CP217" i="59"/>
  <c r="CT222" i="59"/>
  <c r="CU222" i="59"/>
  <c r="CY222" i="59"/>
  <c r="CZ222" i="59"/>
  <c r="DD232" i="59"/>
  <c r="DE232" i="59"/>
  <c r="DI173" i="59"/>
  <c r="DJ173" i="59"/>
  <c r="DN220" i="59"/>
  <c r="DO220" i="59"/>
  <c r="DS220" i="59"/>
  <c r="DT220" i="59"/>
  <c r="DX219" i="59"/>
  <c r="DY219" i="59"/>
  <c r="EC219" i="59"/>
  <c r="ED219" i="59"/>
  <c r="H228" i="59"/>
  <c r="I228" i="59"/>
  <c r="M231" i="59"/>
  <c r="N231" i="59"/>
  <c r="R211" i="59"/>
  <c r="S211" i="59"/>
  <c r="W211" i="59"/>
  <c r="X211" i="59"/>
  <c r="AB214" i="59"/>
  <c r="AC214" i="59"/>
  <c r="AG200" i="59"/>
  <c r="AH200" i="59"/>
  <c r="AL226" i="59"/>
  <c r="AM226" i="59"/>
  <c r="AQ226" i="59"/>
  <c r="AR226" i="59"/>
  <c r="AV233" i="59"/>
  <c r="AW233" i="59"/>
  <c r="BA123" i="59"/>
  <c r="BB123" i="59"/>
  <c r="BF223" i="59"/>
  <c r="BG223" i="59"/>
  <c r="BK223" i="59"/>
  <c r="BL223" i="59"/>
  <c r="BP217" i="59"/>
  <c r="BQ217" i="59"/>
  <c r="BU217" i="59"/>
  <c r="BV217" i="59"/>
  <c r="BZ219" i="59"/>
  <c r="CA219" i="59"/>
  <c r="CE219" i="59"/>
  <c r="CF219" i="59"/>
  <c r="CJ218" i="59"/>
  <c r="CK218" i="59"/>
  <c r="CO218" i="59"/>
  <c r="CP218" i="59"/>
  <c r="CT223" i="59"/>
  <c r="CU223" i="59"/>
  <c r="CY223" i="59"/>
  <c r="CZ223" i="59"/>
  <c r="DD151" i="59"/>
  <c r="DE151" i="59"/>
  <c r="DI234" i="59"/>
  <c r="DJ234" i="59"/>
  <c r="DN221" i="59"/>
  <c r="DO221" i="59"/>
  <c r="DS221" i="59"/>
  <c r="DT221" i="59"/>
  <c r="DX220" i="59"/>
  <c r="DY220" i="59"/>
  <c r="EC220" i="59"/>
  <c r="ED220" i="59"/>
  <c r="H166" i="59"/>
  <c r="I166" i="59"/>
  <c r="M232" i="59"/>
  <c r="N232" i="59"/>
  <c r="R237" i="59"/>
  <c r="S237" i="59"/>
  <c r="W237" i="59"/>
  <c r="X237" i="59"/>
  <c r="AB227" i="59"/>
  <c r="AC227" i="59"/>
  <c r="AG234" i="59"/>
  <c r="AH234" i="59"/>
  <c r="AL227" i="59"/>
  <c r="AM227" i="59"/>
  <c r="AQ227" i="59"/>
  <c r="AR227" i="59"/>
  <c r="AV234" i="59"/>
  <c r="AW234" i="59"/>
  <c r="BA207" i="59"/>
  <c r="BB207" i="59"/>
  <c r="BF224" i="59"/>
  <c r="BG224" i="59"/>
  <c r="BK224" i="59"/>
  <c r="BL224" i="59"/>
  <c r="BP218" i="59"/>
  <c r="BQ218" i="59"/>
  <c r="BU218" i="59"/>
  <c r="BV218" i="59"/>
  <c r="BZ220" i="59"/>
  <c r="CA220" i="59"/>
  <c r="CE220" i="59"/>
  <c r="CF220" i="59"/>
  <c r="CJ219" i="59"/>
  <c r="CK219" i="59"/>
  <c r="CO219" i="59"/>
  <c r="CP219" i="59"/>
  <c r="CT224" i="59"/>
  <c r="CU224" i="59"/>
  <c r="CY224" i="59"/>
  <c r="CZ224" i="59"/>
  <c r="DD170" i="59"/>
  <c r="DE170" i="59"/>
  <c r="DI151" i="59"/>
  <c r="DJ151" i="59"/>
  <c r="DN222" i="59"/>
  <c r="DO222" i="59"/>
  <c r="DS222" i="59"/>
  <c r="DT222" i="59"/>
  <c r="DX221" i="59"/>
  <c r="DY221" i="59"/>
  <c r="EC221" i="59"/>
  <c r="ED221" i="59"/>
  <c r="H169" i="59"/>
  <c r="I169" i="59"/>
  <c r="M245" i="59"/>
  <c r="N245" i="59"/>
  <c r="R149" i="59"/>
  <c r="S149" i="59"/>
  <c r="W148" i="59"/>
  <c r="X148" i="59"/>
  <c r="AB219" i="59"/>
  <c r="AC219" i="59"/>
  <c r="AG224" i="59"/>
  <c r="AH224" i="59"/>
  <c r="AL16" i="59"/>
  <c r="F80" i="58"/>
  <c r="AM16" i="59"/>
  <c r="G76" i="58" s="1"/>
  <c r="AQ22" i="59"/>
  <c r="AR22" i="59"/>
  <c r="AV217" i="59"/>
  <c r="AW217" i="59"/>
  <c r="BA215" i="59"/>
  <c r="BB215" i="59"/>
  <c r="BF225" i="59"/>
  <c r="BG225" i="59"/>
  <c r="BK225" i="59"/>
  <c r="BL225" i="59"/>
  <c r="BP219" i="59"/>
  <c r="BQ219" i="59"/>
  <c r="BU219" i="59"/>
  <c r="BV219" i="59"/>
  <c r="BZ221" i="59"/>
  <c r="CA221" i="59"/>
  <c r="CE221" i="59"/>
  <c r="CF221" i="59"/>
  <c r="CJ220" i="59"/>
  <c r="CK220" i="59"/>
  <c r="CO220" i="59"/>
  <c r="CP220" i="59"/>
  <c r="CT225" i="59"/>
  <c r="CU225" i="59"/>
  <c r="CY225" i="59"/>
  <c r="CZ225" i="59"/>
  <c r="DD230" i="59"/>
  <c r="DE230" i="59"/>
  <c r="DI87" i="59"/>
  <c r="DJ87" i="59"/>
  <c r="DN223" i="59"/>
  <c r="DO223" i="59"/>
  <c r="DS223" i="59"/>
  <c r="DT223" i="59"/>
  <c r="DX222" i="59"/>
  <c r="DY222" i="59"/>
  <c r="EC222" i="59"/>
  <c r="ED222" i="59"/>
  <c r="H220" i="59"/>
  <c r="I220" i="59"/>
  <c r="N210" i="59"/>
  <c r="R205" i="59"/>
  <c r="S205" i="59"/>
  <c r="W205" i="59"/>
  <c r="X205" i="59"/>
  <c r="AB241" i="59"/>
  <c r="AC241" i="59"/>
  <c r="AG192" i="59"/>
  <c r="AH192" i="59"/>
  <c r="AL228" i="59"/>
  <c r="AM228" i="59"/>
  <c r="AQ228" i="59"/>
  <c r="AR228" i="59"/>
  <c r="AV207" i="59"/>
  <c r="AW207" i="59"/>
  <c r="BA57" i="59"/>
  <c r="BB57" i="59"/>
  <c r="BF226" i="59"/>
  <c r="BG226" i="59"/>
  <c r="BK226" i="59"/>
  <c r="BL226" i="59"/>
  <c r="BP220" i="59"/>
  <c r="BQ220" i="59"/>
  <c r="BU220" i="59"/>
  <c r="BV220" i="59"/>
  <c r="BZ222" i="59"/>
  <c r="CA222" i="59"/>
  <c r="CE222" i="59"/>
  <c r="CF222" i="59"/>
  <c r="CJ221" i="59"/>
  <c r="CK221" i="59"/>
  <c r="CO221" i="59"/>
  <c r="CP221" i="59"/>
  <c r="CT158" i="59"/>
  <c r="CU158" i="59"/>
  <c r="CY158" i="59"/>
  <c r="CZ158" i="59"/>
  <c r="DD166" i="59"/>
  <c r="DE166" i="59"/>
  <c r="DI235" i="59"/>
  <c r="DJ235" i="59"/>
  <c r="DN224" i="59"/>
  <c r="DO224" i="59"/>
  <c r="DS224" i="59"/>
  <c r="DT224" i="59"/>
  <c r="DX30" i="59"/>
  <c r="DY30" i="59"/>
  <c r="EC30" i="59"/>
  <c r="ED30" i="59"/>
  <c r="H200" i="59"/>
  <c r="I200" i="59"/>
  <c r="M222" i="59"/>
  <c r="N222" i="59"/>
  <c r="R238" i="59"/>
  <c r="S238" i="59"/>
  <c r="W238" i="59"/>
  <c r="X238" i="59"/>
  <c r="AB209" i="59"/>
  <c r="AC209" i="59"/>
  <c r="AG226" i="59"/>
  <c r="AH226" i="59"/>
  <c r="AL229" i="59"/>
  <c r="AM229" i="59"/>
  <c r="AQ229" i="59"/>
  <c r="AR229" i="59"/>
  <c r="AV109" i="59"/>
  <c r="AW109" i="59"/>
  <c r="BA171" i="59"/>
  <c r="BB171" i="59"/>
  <c r="BF45" i="59"/>
  <c r="BG45" i="59"/>
  <c r="BK45" i="59"/>
  <c r="BL45" i="59"/>
  <c r="BP221" i="59"/>
  <c r="BQ221" i="59"/>
  <c r="BU221" i="59"/>
  <c r="BV221" i="59"/>
  <c r="BZ223" i="59"/>
  <c r="CA223" i="59"/>
  <c r="CE223" i="59"/>
  <c r="CF223" i="59"/>
  <c r="CJ222" i="59"/>
  <c r="CK222" i="59"/>
  <c r="CO222" i="59"/>
  <c r="CP222" i="59"/>
  <c r="CT122" i="59"/>
  <c r="CU122" i="59"/>
  <c r="CY125" i="59"/>
  <c r="CZ125" i="59"/>
  <c r="DD30" i="59"/>
  <c r="DE30" i="59"/>
  <c r="DI175" i="59"/>
  <c r="DJ175" i="59"/>
  <c r="DN225" i="59"/>
  <c r="DO225" i="59"/>
  <c r="DS225" i="59"/>
  <c r="DT225" i="59"/>
  <c r="DX223" i="59"/>
  <c r="DY223" i="59"/>
  <c r="EC223" i="59"/>
  <c r="ED223" i="59"/>
  <c r="H222" i="59"/>
  <c r="I222" i="59"/>
  <c r="M142" i="59"/>
  <c r="N142" i="59"/>
  <c r="R148" i="59"/>
  <c r="S148" i="59"/>
  <c r="W147" i="59"/>
  <c r="N39" i="58" s="1"/>
  <c r="X147" i="59"/>
  <c r="O39" i="58" s="1"/>
  <c r="AB229" i="59"/>
  <c r="AC229" i="59"/>
  <c r="AG183" i="59"/>
  <c r="AH183" i="59"/>
  <c r="AL115" i="59"/>
  <c r="AM115" i="59"/>
  <c r="AQ115" i="59"/>
  <c r="AR115" i="59"/>
  <c r="AV218" i="59"/>
  <c r="AW218" i="59"/>
  <c r="BA172" i="59"/>
  <c r="BB172" i="59"/>
  <c r="BF227" i="59"/>
  <c r="BG227" i="59"/>
  <c r="BK227" i="59"/>
  <c r="BL227" i="59"/>
  <c r="BP222" i="59"/>
  <c r="BQ222" i="59"/>
  <c r="BU222" i="59"/>
  <c r="BV222" i="59"/>
  <c r="BZ224" i="59"/>
  <c r="CA224" i="59"/>
  <c r="CE224" i="59"/>
  <c r="CF224" i="59"/>
  <c r="CJ223" i="59"/>
  <c r="CK223" i="59"/>
  <c r="CO223" i="59"/>
  <c r="CP223" i="59"/>
  <c r="CT226" i="59"/>
  <c r="CU226" i="59"/>
  <c r="CY226" i="59"/>
  <c r="CZ226" i="59"/>
  <c r="DD234" i="59"/>
  <c r="DE234" i="59"/>
  <c r="DI123" i="59"/>
  <c r="DJ123" i="59"/>
  <c r="DN226" i="59"/>
  <c r="DO226" i="59"/>
  <c r="DS226" i="59"/>
  <c r="DT226" i="59"/>
  <c r="DX224" i="59"/>
  <c r="DY224" i="59"/>
  <c r="EC224" i="59"/>
  <c r="ED224" i="59"/>
  <c r="H180" i="59"/>
  <c r="I180" i="59"/>
  <c r="M208" i="59"/>
  <c r="N208" i="59"/>
  <c r="R197" i="59"/>
  <c r="S197" i="59"/>
  <c r="W192" i="59"/>
  <c r="X192" i="59"/>
  <c r="AB247" i="59"/>
  <c r="AC247" i="59"/>
  <c r="AG153" i="59"/>
  <c r="AH153" i="59"/>
  <c r="AL230" i="59"/>
  <c r="AM230" i="59"/>
  <c r="AQ230" i="59"/>
  <c r="AR230" i="59"/>
  <c r="AV235" i="59"/>
  <c r="AW235" i="59"/>
  <c r="BA94" i="59"/>
  <c r="BB94" i="59"/>
  <c r="BF228" i="59"/>
  <c r="BG228" i="59"/>
  <c r="BK228" i="59"/>
  <c r="BL228" i="59"/>
  <c r="BP223" i="59"/>
  <c r="BQ223" i="59"/>
  <c r="BU223" i="59"/>
  <c r="BV223" i="59"/>
  <c r="BZ225" i="59"/>
  <c r="CA225" i="59"/>
  <c r="CE225" i="59"/>
  <c r="CF225" i="59"/>
  <c r="CJ224" i="59"/>
  <c r="CK224" i="59"/>
  <c r="CO224" i="59"/>
  <c r="CP224" i="59"/>
  <c r="CT227" i="59"/>
  <c r="CU227" i="59"/>
  <c r="CY227" i="59"/>
  <c r="CZ227" i="59"/>
  <c r="DD155" i="59"/>
  <c r="DE155" i="59"/>
  <c r="DI152" i="59"/>
  <c r="DJ152" i="59"/>
  <c r="DN227" i="59"/>
  <c r="DO227" i="59"/>
  <c r="DS227" i="59"/>
  <c r="DT227" i="59"/>
  <c r="DX225" i="59"/>
  <c r="DY225" i="59"/>
  <c r="EC225" i="59"/>
  <c r="ED225" i="59"/>
  <c r="H215" i="59"/>
  <c r="I215" i="59"/>
  <c r="M202" i="59"/>
  <c r="N202" i="59"/>
  <c r="R129" i="59"/>
  <c r="S129" i="59"/>
  <c r="W135" i="59"/>
  <c r="X135" i="59"/>
  <c r="AB205" i="59"/>
  <c r="AC205" i="59"/>
  <c r="AG54" i="59"/>
  <c r="AH54" i="59"/>
  <c r="AL231" i="59"/>
  <c r="AM231" i="59"/>
  <c r="AQ231" i="59"/>
  <c r="AR231" i="59"/>
  <c r="AV236" i="59"/>
  <c r="AW236" i="59"/>
  <c r="BA229" i="59"/>
  <c r="BB229" i="59"/>
  <c r="BF229" i="59"/>
  <c r="BG229" i="59"/>
  <c r="BK229" i="59"/>
  <c r="BL229" i="59"/>
  <c r="BP224" i="59"/>
  <c r="BQ224" i="59"/>
  <c r="BU224" i="59"/>
  <c r="BV224" i="59"/>
  <c r="BZ226" i="59"/>
  <c r="CA226" i="59"/>
  <c r="CE226" i="59"/>
  <c r="CF226" i="59"/>
  <c r="CJ225" i="59"/>
  <c r="CK225" i="59"/>
  <c r="CO225" i="59"/>
  <c r="CP225" i="59"/>
  <c r="CT228" i="59"/>
  <c r="CU228" i="59"/>
  <c r="CY228" i="59"/>
  <c r="CZ228" i="59"/>
  <c r="DD85" i="59"/>
  <c r="DE85" i="59"/>
  <c r="DI23" i="59"/>
  <c r="DJ23" i="59"/>
  <c r="DN228" i="59"/>
  <c r="DO228" i="59"/>
  <c r="DS228" i="59"/>
  <c r="DT228" i="59"/>
  <c r="DX38" i="59"/>
  <c r="DY38" i="59"/>
  <c r="EC38" i="59"/>
  <c r="ED38" i="59"/>
  <c r="H248" i="59"/>
  <c r="I248" i="59"/>
  <c r="M234" i="59"/>
  <c r="N234" i="59"/>
  <c r="R239" i="59"/>
  <c r="S239" i="59"/>
  <c r="W239" i="59"/>
  <c r="X239" i="59"/>
  <c r="AB192" i="59"/>
  <c r="AC192" i="59"/>
  <c r="AG44" i="59"/>
  <c r="AH44" i="59"/>
  <c r="AL72" i="59"/>
  <c r="AM72" i="59"/>
  <c r="AQ66" i="59"/>
  <c r="AR66" i="59"/>
  <c r="AV107" i="59"/>
  <c r="AW107" i="59"/>
  <c r="BA142" i="59"/>
  <c r="BB142" i="59"/>
  <c r="BF99" i="59"/>
  <c r="BG99" i="59"/>
  <c r="BK99" i="59"/>
  <c r="BL99" i="59"/>
  <c r="BP225" i="59"/>
  <c r="BQ225" i="59"/>
  <c r="BU225" i="59"/>
  <c r="BV225" i="59"/>
  <c r="BZ227" i="59"/>
  <c r="CA227" i="59"/>
  <c r="CE227" i="59"/>
  <c r="CF227" i="59"/>
  <c r="CJ226" i="59"/>
  <c r="CK226" i="59"/>
  <c r="CO226" i="59"/>
  <c r="CP226" i="59"/>
  <c r="CT229" i="59"/>
  <c r="CU229" i="59"/>
  <c r="CY229" i="59"/>
  <c r="CZ229" i="59"/>
  <c r="DD235" i="59"/>
  <c r="DE235" i="59"/>
  <c r="DI195" i="59"/>
  <c r="DJ195" i="59"/>
  <c r="DN229" i="59"/>
  <c r="DO229" i="59"/>
  <c r="DS229" i="59"/>
  <c r="DT229" i="59"/>
  <c r="DX226" i="59"/>
  <c r="DY226" i="59"/>
  <c r="EC226" i="59"/>
  <c r="ED226" i="59"/>
  <c r="H208" i="59"/>
  <c r="I208" i="59"/>
  <c r="M224" i="59"/>
  <c r="N224" i="59"/>
  <c r="R240" i="59"/>
  <c r="S240" i="59"/>
  <c r="W240" i="59"/>
  <c r="X240" i="59"/>
  <c r="AB226" i="59"/>
  <c r="AC226" i="59"/>
  <c r="AG237" i="59"/>
  <c r="AH237" i="59"/>
  <c r="AL232" i="59"/>
  <c r="AM232" i="59"/>
  <c r="AQ232" i="59"/>
  <c r="AR232" i="59"/>
  <c r="AV237" i="59"/>
  <c r="AW237" i="59"/>
  <c r="BA218" i="59"/>
  <c r="BB218" i="59"/>
  <c r="BF230" i="59"/>
  <c r="BG230" i="59"/>
  <c r="BK230" i="59"/>
  <c r="BL230" i="59"/>
  <c r="BP226" i="59"/>
  <c r="BQ226" i="59"/>
  <c r="BU226" i="59"/>
  <c r="BV226" i="59"/>
  <c r="BZ228" i="59"/>
  <c r="CA228" i="59"/>
  <c r="CE228" i="59"/>
  <c r="CF228" i="59"/>
  <c r="CJ227" i="59"/>
  <c r="CK227" i="59"/>
  <c r="CO227" i="59"/>
  <c r="CP227" i="59"/>
  <c r="CT230" i="59"/>
  <c r="CU230" i="59"/>
  <c r="CY230" i="59"/>
  <c r="CZ230" i="59"/>
  <c r="DD128" i="59"/>
  <c r="DE128" i="59"/>
  <c r="DI171" i="59"/>
  <c r="DJ171" i="59"/>
  <c r="DN230" i="59"/>
  <c r="DO230" i="59"/>
  <c r="DS230" i="59"/>
  <c r="DT230" i="59"/>
  <c r="DX227" i="59"/>
  <c r="DY227" i="59"/>
  <c r="EC227" i="59"/>
  <c r="ED227" i="59"/>
  <c r="H243" i="59"/>
  <c r="I243" i="59"/>
  <c r="M211" i="59"/>
  <c r="N211" i="59"/>
  <c r="R191" i="59"/>
  <c r="S191" i="59"/>
  <c r="W187" i="59"/>
  <c r="X187" i="59"/>
  <c r="AB163" i="59"/>
  <c r="AC163" i="59"/>
  <c r="AG239" i="59"/>
  <c r="AH239" i="59"/>
  <c r="AL233" i="59"/>
  <c r="AM233" i="59"/>
  <c r="AQ233" i="59"/>
  <c r="AR233" i="59"/>
  <c r="AV142" i="59"/>
  <c r="AW142" i="59"/>
  <c r="BA186" i="59"/>
  <c r="BB186" i="59"/>
  <c r="BF231" i="59"/>
  <c r="BG231" i="59"/>
  <c r="BK231" i="59"/>
  <c r="BL231" i="59"/>
  <c r="BP227" i="59"/>
  <c r="BQ227" i="59"/>
  <c r="BU227" i="59"/>
  <c r="BV227" i="59"/>
  <c r="BZ229" i="59"/>
  <c r="CA229" i="59"/>
  <c r="CE229" i="59"/>
  <c r="CF229" i="59"/>
  <c r="CJ228" i="59"/>
  <c r="CK228" i="59"/>
  <c r="CO228" i="59"/>
  <c r="CP228" i="59"/>
  <c r="CT231" i="59"/>
  <c r="CU231" i="59"/>
  <c r="CY231" i="59"/>
  <c r="CZ231" i="59"/>
  <c r="DD185" i="59"/>
  <c r="DE185" i="59"/>
  <c r="DI134" i="59"/>
  <c r="DJ134" i="59"/>
  <c r="DN231" i="59"/>
  <c r="DO231" i="59"/>
  <c r="DS231" i="59"/>
  <c r="DT231" i="59"/>
  <c r="DX228" i="59"/>
  <c r="DY228" i="59"/>
  <c r="EC228" i="59"/>
  <c r="ED228" i="59"/>
  <c r="H123" i="59"/>
  <c r="I123" i="59"/>
  <c r="M252" i="59"/>
  <c r="N252" i="59"/>
  <c r="R134" i="59"/>
  <c r="S134" i="59"/>
  <c r="W130" i="59"/>
  <c r="X130" i="59"/>
  <c r="AB115" i="59"/>
  <c r="AC115" i="59"/>
  <c r="AG149" i="59"/>
  <c r="AH149" i="59"/>
  <c r="AL234" i="59"/>
  <c r="AM234" i="59"/>
  <c r="AQ234" i="59"/>
  <c r="AR234" i="59"/>
  <c r="AV185" i="59"/>
  <c r="AW185" i="59"/>
  <c r="BA106" i="59"/>
  <c r="BB106" i="59"/>
  <c r="BF232" i="59"/>
  <c r="BG232" i="59"/>
  <c r="BK232" i="59"/>
  <c r="BL232" i="59"/>
  <c r="BP228" i="59"/>
  <c r="BQ228" i="59"/>
  <c r="BU228" i="59"/>
  <c r="BV228" i="59"/>
  <c r="BZ230" i="59"/>
  <c r="CA230" i="59"/>
  <c r="CE230" i="59"/>
  <c r="CF230" i="59"/>
  <c r="CJ229" i="59"/>
  <c r="CK229" i="59"/>
  <c r="CO229" i="59"/>
  <c r="CP229" i="59"/>
  <c r="CT232" i="59"/>
  <c r="CU232" i="59"/>
  <c r="CY232" i="59"/>
  <c r="CZ232" i="59"/>
  <c r="DD138" i="59"/>
  <c r="DE138" i="59"/>
  <c r="DI187" i="59"/>
  <c r="DJ187" i="59"/>
  <c r="DN232" i="59"/>
  <c r="DO232" i="59"/>
  <c r="DS232" i="59"/>
  <c r="DT232" i="59"/>
  <c r="DX229" i="59"/>
  <c r="DY229" i="59"/>
  <c r="EC229" i="59"/>
  <c r="ED229" i="59"/>
  <c r="H224" i="59"/>
  <c r="I224" i="59"/>
  <c r="M205" i="59"/>
  <c r="N205" i="59"/>
  <c r="R139" i="59"/>
  <c r="S139" i="59"/>
  <c r="W146" i="59"/>
  <c r="X146" i="59"/>
  <c r="AB167" i="59"/>
  <c r="AC167" i="59"/>
  <c r="AG220" i="59"/>
  <c r="AH220" i="59"/>
  <c r="AL104" i="59"/>
  <c r="AM104" i="59"/>
  <c r="AQ104" i="59"/>
  <c r="AR104" i="59"/>
  <c r="AV111" i="59"/>
  <c r="AW111" i="59"/>
  <c r="BA102" i="59"/>
  <c r="BB102" i="59"/>
  <c r="BF46" i="59"/>
  <c r="BG46" i="59"/>
  <c r="BK49" i="59"/>
  <c r="BL49" i="59"/>
  <c r="BP229" i="59"/>
  <c r="BQ229" i="59"/>
  <c r="BU229" i="59"/>
  <c r="BV229" i="59"/>
  <c r="BZ231" i="59"/>
  <c r="CA231" i="59"/>
  <c r="CE231" i="59"/>
  <c r="CF231" i="59"/>
  <c r="CJ230" i="59"/>
  <c r="CK230" i="59"/>
  <c r="CO230" i="59"/>
  <c r="CP230" i="59"/>
  <c r="CT91" i="59"/>
  <c r="CU91" i="59"/>
  <c r="CY92" i="59"/>
  <c r="CZ92" i="59"/>
  <c r="DD83" i="59"/>
  <c r="DE83" i="59"/>
  <c r="DI85" i="59"/>
  <c r="DJ85" i="59"/>
  <c r="DN233" i="59"/>
  <c r="DO233" i="59"/>
  <c r="DS233" i="59"/>
  <c r="DT233" i="59"/>
  <c r="DX230" i="59"/>
  <c r="DY230" i="59"/>
  <c r="EC230" i="59"/>
  <c r="ED230" i="59"/>
  <c r="H225" i="59"/>
  <c r="I225" i="59"/>
  <c r="M207" i="59"/>
  <c r="N207" i="59"/>
  <c r="R184" i="59"/>
  <c r="S184" i="59"/>
  <c r="W149" i="59"/>
  <c r="X149" i="59"/>
  <c r="AB185" i="59"/>
  <c r="AC185" i="59"/>
  <c r="AG221" i="59"/>
  <c r="AH221" i="59"/>
  <c r="AL235" i="59"/>
  <c r="AM235" i="59"/>
  <c r="AQ235" i="59"/>
  <c r="AR235" i="59"/>
  <c r="AV238" i="59"/>
  <c r="AW238" i="59"/>
  <c r="BA255" i="59"/>
  <c r="BB255" i="59"/>
  <c r="BF233" i="59"/>
  <c r="BG233" i="59"/>
  <c r="BK233" i="59"/>
  <c r="BL233" i="59"/>
  <c r="BP230" i="59"/>
  <c r="BQ230" i="59"/>
  <c r="BU230" i="59"/>
  <c r="BV230" i="59"/>
  <c r="BZ232" i="59"/>
  <c r="CA232" i="59"/>
  <c r="CE232" i="59"/>
  <c r="CF232" i="59"/>
  <c r="CJ231" i="59"/>
  <c r="CK231" i="59"/>
  <c r="CO231" i="59"/>
  <c r="CP231" i="59"/>
  <c r="CT233" i="59"/>
  <c r="CU233" i="59"/>
  <c r="CY233" i="59"/>
  <c r="CZ233" i="59"/>
  <c r="DD201" i="59"/>
  <c r="DE201" i="59"/>
  <c r="DI201" i="59"/>
  <c r="DJ201" i="59"/>
  <c r="DN234" i="59"/>
  <c r="DO234" i="59"/>
  <c r="DS234" i="59"/>
  <c r="DT234" i="59"/>
  <c r="DX231" i="59"/>
  <c r="DY231" i="59"/>
  <c r="EC231" i="59"/>
  <c r="ED231" i="59"/>
  <c r="H199" i="59"/>
  <c r="I199" i="59"/>
  <c r="M184" i="59"/>
  <c r="N184" i="59"/>
  <c r="R170" i="59"/>
  <c r="S170" i="59"/>
  <c r="W171" i="59"/>
  <c r="X171" i="59"/>
  <c r="AB217" i="59"/>
  <c r="AC217" i="59"/>
  <c r="AG243" i="59"/>
  <c r="AH243" i="59"/>
  <c r="AL236" i="59"/>
  <c r="AM236" i="59"/>
  <c r="AQ236" i="59"/>
  <c r="AR236" i="59"/>
  <c r="AV113" i="59"/>
  <c r="AW113" i="59"/>
  <c r="BA224" i="59"/>
  <c r="BB224" i="59"/>
  <c r="BF58" i="59"/>
  <c r="BG58" i="59"/>
  <c r="BK57" i="59"/>
  <c r="BL57" i="59"/>
  <c r="BP231" i="59"/>
  <c r="BQ231" i="59"/>
  <c r="BU231" i="59"/>
  <c r="BV231" i="59"/>
  <c r="BZ233" i="59"/>
  <c r="CA233" i="59"/>
  <c r="CE233" i="59"/>
  <c r="CF233" i="59"/>
  <c r="CJ232" i="59"/>
  <c r="CK232" i="59"/>
  <c r="CO232" i="59"/>
  <c r="CP232" i="59"/>
  <c r="CT234" i="59"/>
  <c r="CU234" i="59"/>
  <c r="CY234" i="59"/>
  <c r="CZ234" i="59"/>
  <c r="DD236" i="59"/>
  <c r="DE236" i="59"/>
  <c r="DI236" i="59"/>
  <c r="DJ236" i="59"/>
  <c r="DN235" i="59"/>
  <c r="DO235" i="59"/>
  <c r="DS235" i="59"/>
  <c r="DT235" i="59"/>
  <c r="DX232" i="59"/>
  <c r="DY232" i="59"/>
  <c r="EC232" i="59"/>
  <c r="ED232" i="59"/>
  <c r="H249" i="59"/>
  <c r="I249" i="59"/>
  <c r="M204" i="59"/>
  <c r="N204" i="59"/>
  <c r="R189" i="59"/>
  <c r="S189" i="59"/>
  <c r="W179" i="59"/>
  <c r="X179" i="59"/>
  <c r="AB210" i="59"/>
  <c r="AC210" i="59"/>
  <c r="AG205" i="59"/>
  <c r="AH205" i="59"/>
  <c r="AL237" i="59"/>
  <c r="AM237" i="59"/>
  <c r="AQ237" i="59"/>
  <c r="AR237" i="59"/>
  <c r="AV208" i="59"/>
  <c r="AW208" i="59"/>
  <c r="BA115" i="59"/>
  <c r="BB115" i="59"/>
  <c r="BF234" i="59"/>
  <c r="BG234" i="59"/>
  <c r="BK234" i="59"/>
  <c r="BL234" i="59"/>
  <c r="BP232" i="59"/>
  <c r="BQ232" i="59"/>
  <c r="BU232" i="59"/>
  <c r="BV232" i="59"/>
  <c r="BZ234" i="59"/>
  <c r="CA234" i="59"/>
  <c r="CE234" i="59"/>
  <c r="CF234" i="59"/>
  <c r="CJ233" i="59"/>
  <c r="CK233" i="59"/>
  <c r="CO233" i="59"/>
  <c r="CP233" i="59"/>
  <c r="CT235" i="59"/>
  <c r="CU235" i="59"/>
  <c r="CY235" i="59"/>
  <c r="CZ235" i="59"/>
  <c r="DD240" i="59"/>
  <c r="DE240" i="59"/>
  <c r="DI240" i="59"/>
  <c r="DJ240" i="59"/>
  <c r="DN236" i="59"/>
  <c r="DO236" i="59"/>
  <c r="DS236" i="59"/>
  <c r="DT236" i="59"/>
  <c r="DX233" i="59"/>
  <c r="DY233" i="59"/>
  <c r="EC233" i="59"/>
  <c r="ED233" i="59"/>
  <c r="H205" i="59"/>
  <c r="I205" i="59"/>
  <c r="N243" i="59"/>
  <c r="R125" i="59"/>
  <c r="S125" i="59"/>
  <c r="W108" i="59"/>
  <c r="X108" i="59"/>
  <c r="AB34" i="59"/>
  <c r="AC34" i="59"/>
  <c r="AG229" i="59"/>
  <c r="AH229" i="59"/>
  <c r="AL238" i="59"/>
  <c r="AM238" i="59"/>
  <c r="AQ238" i="59"/>
  <c r="AR238" i="59"/>
  <c r="AV220" i="59"/>
  <c r="AW220" i="59"/>
  <c r="BA208" i="59"/>
  <c r="BB208" i="59"/>
  <c r="BF235" i="59"/>
  <c r="BG235" i="59"/>
  <c r="BK235" i="59"/>
  <c r="BL235" i="59"/>
  <c r="BP233" i="59"/>
  <c r="BQ233" i="59"/>
  <c r="BU233" i="59"/>
  <c r="BV233" i="59"/>
  <c r="BZ235" i="59"/>
  <c r="CA235" i="59"/>
  <c r="CE235" i="59"/>
  <c r="CF235" i="59"/>
  <c r="CJ234" i="59"/>
  <c r="CK234" i="59"/>
  <c r="CO234" i="59"/>
  <c r="CP234" i="59"/>
  <c r="CT236" i="59"/>
  <c r="CU236" i="59"/>
  <c r="CY236" i="59"/>
  <c r="CZ236" i="59"/>
  <c r="DD241" i="59"/>
  <c r="DE241" i="59"/>
  <c r="DI241" i="59"/>
  <c r="DJ241" i="59"/>
  <c r="DN237" i="59"/>
  <c r="DO237" i="59"/>
  <c r="DS237" i="59"/>
  <c r="DT237" i="59"/>
  <c r="DX234" i="59"/>
  <c r="DY234" i="59"/>
  <c r="EC234" i="59"/>
  <c r="ED234" i="59"/>
  <c r="H211" i="59"/>
  <c r="I211" i="59"/>
  <c r="M249" i="59"/>
  <c r="N249" i="59"/>
  <c r="R241" i="59"/>
  <c r="S241" i="59"/>
  <c r="W241" i="59"/>
  <c r="X241" i="59"/>
  <c r="AB145" i="59"/>
  <c r="AC145" i="59"/>
  <c r="AG241" i="59"/>
  <c r="AH241" i="59"/>
  <c r="AL239" i="59"/>
  <c r="AM239" i="59"/>
  <c r="AQ239" i="59"/>
  <c r="AR239" i="59"/>
  <c r="AV119" i="59"/>
  <c r="AW119" i="59"/>
  <c r="BA234" i="59"/>
  <c r="BB234" i="59"/>
  <c r="BF236" i="59"/>
  <c r="BG236" i="59"/>
  <c r="BK236" i="59"/>
  <c r="BL236" i="59"/>
  <c r="BP234" i="59"/>
  <c r="BQ234" i="59"/>
  <c r="BU234" i="59"/>
  <c r="BV234" i="59"/>
  <c r="BZ236" i="59"/>
  <c r="CA236" i="59"/>
  <c r="CE236" i="59"/>
  <c r="CF236" i="59"/>
  <c r="CJ235" i="59"/>
  <c r="CK235" i="59"/>
  <c r="CO235" i="59"/>
  <c r="CP235" i="59"/>
  <c r="CT237" i="59"/>
  <c r="CU237" i="59"/>
  <c r="CY237" i="59"/>
  <c r="CZ237" i="59"/>
  <c r="DD242" i="59"/>
  <c r="DE242" i="59"/>
  <c r="DI242" i="59"/>
  <c r="DJ242" i="59"/>
  <c r="DN238" i="59"/>
  <c r="DO238" i="59"/>
  <c r="DS238" i="59"/>
  <c r="DT238" i="59"/>
  <c r="DX235" i="59"/>
  <c r="DY235" i="59"/>
  <c r="EC235" i="59"/>
  <c r="ED235" i="59"/>
  <c r="H238" i="59"/>
  <c r="I238" i="59"/>
  <c r="M239" i="59"/>
  <c r="N239" i="59"/>
  <c r="R159" i="59"/>
  <c r="S159" i="59"/>
  <c r="W160" i="59"/>
  <c r="X160" i="59"/>
  <c r="AB243" i="59"/>
  <c r="AC243" i="59"/>
  <c r="AG222" i="59"/>
  <c r="AH222" i="59"/>
  <c r="AL240" i="59"/>
  <c r="AM240" i="59"/>
  <c r="AQ240" i="59"/>
  <c r="AR240" i="59"/>
  <c r="AV239" i="59"/>
  <c r="AW239" i="59"/>
  <c r="BA183" i="59"/>
  <c r="BB183" i="59"/>
  <c r="BF33" i="59"/>
  <c r="BG33" i="59"/>
  <c r="BK36" i="59"/>
  <c r="BL36" i="59"/>
  <c r="BP235" i="59"/>
  <c r="BQ235" i="59"/>
  <c r="BU235" i="59"/>
  <c r="BV235" i="59"/>
  <c r="BZ237" i="59"/>
  <c r="CA237" i="59"/>
  <c r="CE237" i="59"/>
  <c r="CF237" i="59"/>
  <c r="CJ236" i="59"/>
  <c r="CK236" i="59"/>
  <c r="CO236" i="59"/>
  <c r="CP236" i="59"/>
  <c r="CT238" i="59"/>
  <c r="CU238" i="59"/>
  <c r="CY238" i="59"/>
  <c r="CZ238" i="59"/>
  <c r="DD34" i="59"/>
  <c r="DE34" i="59"/>
  <c r="DI27" i="59"/>
  <c r="DJ27" i="59"/>
  <c r="DN239" i="59"/>
  <c r="DO239" i="59"/>
  <c r="DS239" i="59"/>
  <c r="DT239" i="59"/>
  <c r="DX236" i="59"/>
  <c r="DY236" i="59"/>
  <c r="EC236" i="59"/>
  <c r="ED236" i="59"/>
  <c r="H212" i="59"/>
  <c r="I212" i="59"/>
  <c r="M218" i="59"/>
  <c r="N218" i="59"/>
  <c r="R242" i="59"/>
  <c r="S242" i="59"/>
  <c r="W242" i="59"/>
  <c r="X242" i="59"/>
  <c r="AB225" i="59"/>
  <c r="AC225" i="59"/>
  <c r="AG196" i="59"/>
  <c r="AH196" i="59"/>
  <c r="AL241" i="59"/>
  <c r="AM241" i="59"/>
  <c r="AQ241" i="59"/>
  <c r="AR241" i="59"/>
  <c r="AV240" i="59"/>
  <c r="AW240" i="59"/>
  <c r="BA246" i="59"/>
  <c r="BB246" i="59"/>
  <c r="BF237" i="59"/>
  <c r="BG237" i="59"/>
  <c r="BK237" i="59"/>
  <c r="BL237" i="59"/>
  <c r="BP236" i="59"/>
  <c r="BQ236" i="59"/>
  <c r="BU236" i="59"/>
  <c r="BV236" i="59"/>
  <c r="BZ238" i="59"/>
  <c r="CA238" i="59"/>
  <c r="CE238" i="59"/>
  <c r="CF238" i="59"/>
  <c r="CJ237" i="59"/>
  <c r="CK237" i="59"/>
  <c r="CO237" i="59"/>
  <c r="CP237" i="59"/>
  <c r="CT239" i="59"/>
  <c r="CU239" i="59"/>
  <c r="CY239" i="59"/>
  <c r="CZ239" i="59"/>
  <c r="DD243" i="59"/>
  <c r="DE243" i="59"/>
  <c r="DI243" i="59"/>
  <c r="DJ243" i="59"/>
  <c r="DN240" i="59"/>
  <c r="DO240" i="59"/>
  <c r="DS240" i="59"/>
  <c r="DT240" i="59"/>
  <c r="DX237" i="59"/>
  <c r="DY237" i="59"/>
  <c r="EC237" i="59"/>
  <c r="ED237" i="59"/>
  <c r="H240" i="59"/>
  <c r="I240" i="59"/>
  <c r="M226" i="59"/>
  <c r="N226" i="59"/>
  <c r="R164" i="59"/>
  <c r="S164" i="59"/>
  <c r="W172" i="59"/>
  <c r="X172" i="59"/>
  <c r="AB65" i="59"/>
  <c r="AC65" i="59"/>
  <c r="AG219" i="59"/>
  <c r="AH219" i="59"/>
  <c r="AL242" i="59"/>
  <c r="AM242" i="59"/>
  <c r="AQ242" i="59"/>
  <c r="AR242" i="59"/>
  <c r="AV184" i="59"/>
  <c r="AW184" i="59"/>
  <c r="BA250" i="59"/>
  <c r="BB250" i="59"/>
  <c r="BF238" i="59"/>
  <c r="BG238" i="59"/>
  <c r="BK238" i="59"/>
  <c r="BL238" i="59"/>
  <c r="BP237" i="59"/>
  <c r="BQ237" i="59"/>
  <c r="BU237" i="59"/>
  <c r="BV237" i="59"/>
  <c r="BZ41" i="59"/>
  <c r="CA41" i="59"/>
  <c r="CE41" i="59"/>
  <c r="CF41" i="59"/>
  <c r="CJ238" i="59"/>
  <c r="CK238" i="59"/>
  <c r="CO238" i="59"/>
  <c r="CP238" i="59"/>
  <c r="CT240" i="59"/>
  <c r="CU240" i="59"/>
  <c r="CY240" i="59"/>
  <c r="CZ240" i="59"/>
  <c r="DD244" i="59"/>
  <c r="DE244" i="59"/>
  <c r="DI244" i="59"/>
  <c r="DJ244" i="59"/>
  <c r="DN241" i="59"/>
  <c r="DO241" i="59"/>
  <c r="DS241" i="59"/>
  <c r="DT241" i="59"/>
  <c r="DX238" i="59"/>
  <c r="DY238" i="59"/>
  <c r="EC238" i="59"/>
  <c r="ED238" i="59"/>
  <c r="H242" i="59"/>
  <c r="I242" i="59"/>
  <c r="M241" i="59"/>
  <c r="N241" i="59"/>
  <c r="R243" i="59"/>
  <c r="S243" i="59"/>
  <c r="W243" i="59"/>
  <c r="X243" i="59"/>
  <c r="AB203" i="59"/>
  <c r="AC203" i="59"/>
  <c r="AG230" i="59"/>
  <c r="AH230" i="59"/>
  <c r="AL243" i="59"/>
  <c r="AM243" i="59"/>
  <c r="AQ243" i="59"/>
  <c r="AR243" i="59"/>
  <c r="AV241" i="59"/>
  <c r="AW241" i="59"/>
  <c r="BA118" i="59"/>
  <c r="BB118" i="59"/>
  <c r="BF239" i="59"/>
  <c r="BG239" i="59"/>
  <c r="BK239" i="59"/>
  <c r="BL239" i="59"/>
  <c r="BP238" i="59"/>
  <c r="BQ238" i="59"/>
  <c r="BU238" i="59"/>
  <c r="BV238" i="59"/>
  <c r="BZ239" i="59"/>
  <c r="CA239" i="59"/>
  <c r="CE239" i="59"/>
  <c r="CF239" i="59"/>
  <c r="CJ239" i="59"/>
  <c r="CK239" i="59"/>
  <c r="CO239" i="59"/>
  <c r="CP239" i="59"/>
  <c r="CT241" i="59"/>
  <c r="CU241" i="59"/>
  <c r="CY241" i="59"/>
  <c r="CZ241" i="59"/>
  <c r="DD122" i="59"/>
  <c r="DE122" i="59"/>
  <c r="DI90" i="59"/>
  <c r="DJ90" i="59"/>
  <c r="DN42" i="59"/>
  <c r="DO42" i="59"/>
  <c r="DS43" i="59"/>
  <c r="DT43" i="59"/>
  <c r="DX239" i="59"/>
  <c r="DY239" i="59"/>
  <c r="EC239" i="59"/>
  <c r="ED239" i="59"/>
  <c r="H232" i="59"/>
  <c r="I232" i="59"/>
  <c r="M213" i="59"/>
  <c r="N213" i="59"/>
  <c r="R244" i="59"/>
  <c r="S244" i="59"/>
  <c r="W244" i="59"/>
  <c r="X244" i="59"/>
  <c r="AB234" i="59"/>
  <c r="AC234" i="59"/>
  <c r="AG71" i="59"/>
  <c r="AH71" i="59"/>
  <c r="AL61" i="59"/>
  <c r="AM61" i="59"/>
  <c r="AQ80" i="59"/>
  <c r="AR80" i="59"/>
  <c r="AV209" i="59"/>
  <c r="AW209" i="59"/>
  <c r="BA209" i="59"/>
  <c r="BB209" i="59"/>
  <c r="BF240" i="59"/>
  <c r="BG240" i="59"/>
  <c r="BK240" i="59"/>
  <c r="BL240" i="59"/>
  <c r="BP239" i="59"/>
  <c r="BQ239" i="59"/>
  <c r="BU239" i="59"/>
  <c r="BV239" i="59"/>
  <c r="BZ240" i="59"/>
  <c r="CA240" i="59"/>
  <c r="CE240" i="59"/>
  <c r="CF240" i="59"/>
  <c r="CJ240" i="59"/>
  <c r="CK240" i="59"/>
  <c r="CO240" i="59"/>
  <c r="CP240" i="59"/>
  <c r="CT242" i="59"/>
  <c r="CU242" i="59"/>
  <c r="CY242" i="59"/>
  <c r="CZ242" i="59"/>
  <c r="DD245" i="59"/>
  <c r="DE245" i="59"/>
  <c r="DI245" i="59"/>
  <c r="DJ245" i="59"/>
  <c r="DN242" i="59"/>
  <c r="DO242" i="59"/>
  <c r="DS242" i="59"/>
  <c r="DT242" i="59"/>
  <c r="DX240" i="59"/>
  <c r="DY240" i="59"/>
  <c r="EC240" i="59"/>
  <c r="ED240" i="59"/>
  <c r="H197" i="59"/>
  <c r="I197" i="59"/>
  <c r="M187" i="59"/>
  <c r="N187" i="59"/>
  <c r="R245" i="59"/>
  <c r="S245" i="59"/>
  <c r="W245" i="59"/>
  <c r="X245" i="59"/>
  <c r="AB174" i="59"/>
  <c r="AC174" i="59"/>
  <c r="AG161" i="59"/>
  <c r="AH161" i="59"/>
  <c r="AL244" i="59"/>
  <c r="AM244" i="59"/>
  <c r="AQ244" i="59"/>
  <c r="AR244" i="59"/>
  <c r="AV219" i="59"/>
  <c r="AW219" i="59"/>
  <c r="BA220" i="59"/>
  <c r="BB220" i="59"/>
  <c r="BF241" i="59"/>
  <c r="BG241" i="59"/>
  <c r="BK241" i="59"/>
  <c r="BL241" i="59"/>
  <c r="BP240" i="59"/>
  <c r="BQ240" i="59"/>
  <c r="BU240" i="59"/>
  <c r="BV240" i="59"/>
  <c r="BZ241" i="59"/>
  <c r="CA241" i="59"/>
  <c r="CE241" i="59"/>
  <c r="CF241" i="59"/>
  <c r="CJ241" i="59"/>
  <c r="CK241" i="59"/>
  <c r="CO241" i="59"/>
  <c r="CP241" i="59"/>
  <c r="CT243" i="59"/>
  <c r="CU243" i="59"/>
  <c r="CY243" i="59"/>
  <c r="CZ243" i="59"/>
  <c r="DD246" i="59"/>
  <c r="DE246" i="59"/>
  <c r="DI246" i="59"/>
  <c r="DJ246" i="59"/>
  <c r="DN243" i="59"/>
  <c r="DO243" i="59"/>
  <c r="DS243" i="59"/>
  <c r="DT243" i="59"/>
  <c r="DX241" i="59"/>
  <c r="DY241" i="59"/>
  <c r="EC241" i="59"/>
  <c r="ED241" i="59"/>
  <c r="H233" i="59"/>
  <c r="I233" i="59"/>
  <c r="M160" i="59"/>
  <c r="N160" i="59"/>
  <c r="R246" i="59"/>
  <c r="S246" i="59"/>
  <c r="W246" i="59"/>
  <c r="X246" i="59"/>
  <c r="AB236" i="59"/>
  <c r="AC236" i="59"/>
  <c r="AG225" i="59"/>
  <c r="AH225" i="59"/>
  <c r="AL245" i="59"/>
  <c r="AM245" i="59"/>
  <c r="AQ245" i="59"/>
  <c r="AR245" i="59"/>
  <c r="AV186" i="59"/>
  <c r="AW186" i="59"/>
  <c r="BA187" i="59"/>
  <c r="BB187" i="59"/>
  <c r="BF242" i="59"/>
  <c r="BG242" i="59"/>
  <c r="BK242" i="59"/>
  <c r="BL242" i="59"/>
  <c r="BP241" i="59"/>
  <c r="BQ241" i="59"/>
  <c r="BU241" i="59"/>
  <c r="BV241" i="59"/>
  <c r="BZ242" i="59"/>
  <c r="CA242" i="59"/>
  <c r="CE242" i="59"/>
  <c r="CF242" i="59"/>
  <c r="CJ242" i="59"/>
  <c r="CK242" i="59"/>
  <c r="CO242" i="59"/>
  <c r="CP242" i="59"/>
  <c r="CT244" i="59"/>
  <c r="CU244" i="59"/>
  <c r="CY244" i="59"/>
  <c r="CZ244" i="59"/>
  <c r="DD187" i="59"/>
  <c r="DE187" i="59"/>
  <c r="DI182" i="59"/>
  <c r="DJ182" i="59"/>
  <c r="DN244" i="59"/>
  <c r="DO244" i="59"/>
  <c r="DS244" i="59"/>
  <c r="DT244" i="59"/>
  <c r="DX242" i="59"/>
  <c r="DY242" i="59"/>
  <c r="EC242" i="59"/>
  <c r="ED242" i="59"/>
  <c r="H176" i="59"/>
  <c r="I176" i="59"/>
  <c r="M238" i="59"/>
  <c r="N238" i="59"/>
  <c r="R212" i="59"/>
  <c r="S212" i="59"/>
  <c r="W212" i="59"/>
  <c r="X212" i="59"/>
  <c r="AB191" i="59"/>
  <c r="AC191" i="59"/>
  <c r="AG251" i="59"/>
  <c r="AH251" i="59"/>
  <c r="AL17" i="59"/>
  <c r="AM17" i="59"/>
  <c r="AQ24" i="59"/>
  <c r="AR24" i="59"/>
  <c r="AV242" i="59"/>
  <c r="AW242" i="59"/>
  <c r="BF243" i="59"/>
  <c r="BG243" i="59"/>
  <c r="BK243" i="59"/>
  <c r="BL243" i="59"/>
  <c r="BP242" i="59"/>
  <c r="BQ242" i="59"/>
  <c r="BU242" i="59"/>
  <c r="BV242" i="59"/>
  <c r="BZ243" i="59"/>
  <c r="CA243" i="59"/>
  <c r="CE243" i="59"/>
  <c r="CF243" i="59"/>
  <c r="CJ243" i="59"/>
  <c r="CK243" i="59"/>
  <c r="CO243" i="59"/>
  <c r="CP243" i="59"/>
  <c r="CT245" i="59"/>
  <c r="CU245" i="59"/>
  <c r="CY245" i="59"/>
  <c r="CZ245" i="59"/>
  <c r="DD171" i="59"/>
  <c r="DE171" i="59"/>
  <c r="DI161" i="59"/>
  <c r="DJ161" i="59"/>
  <c r="DN245" i="59"/>
  <c r="DO245" i="59"/>
  <c r="DS245" i="59"/>
  <c r="DT245" i="59"/>
  <c r="DX243" i="59"/>
  <c r="DY243" i="59"/>
  <c r="EC243" i="59"/>
  <c r="ED243" i="59"/>
  <c r="H254" i="59"/>
  <c r="I254" i="59"/>
  <c r="M181" i="59"/>
  <c r="N181" i="59"/>
  <c r="R247" i="59"/>
  <c r="S247" i="59"/>
  <c r="W247" i="59"/>
  <c r="X247" i="59"/>
  <c r="AB251" i="59"/>
  <c r="AC251" i="59"/>
  <c r="AG235" i="59"/>
  <c r="AH235" i="59"/>
  <c r="AL246" i="59"/>
  <c r="AM246" i="59"/>
  <c r="AQ246" i="59"/>
  <c r="AR246" i="59"/>
  <c r="AV243" i="59"/>
  <c r="AW243" i="59"/>
  <c r="BA223" i="59"/>
  <c r="BB223" i="59"/>
  <c r="BF15" i="59"/>
  <c r="F117" i="58" s="1"/>
  <c r="BG15" i="59"/>
  <c r="G112" i="58" s="1"/>
  <c r="BK16" i="59"/>
  <c r="N112" i="58" s="1"/>
  <c r="BL16" i="59"/>
  <c r="BP243" i="59"/>
  <c r="BQ243" i="59"/>
  <c r="BU243" i="59"/>
  <c r="BV243" i="59"/>
  <c r="BZ244" i="59"/>
  <c r="CA244" i="59"/>
  <c r="CE244" i="59"/>
  <c r="CF244" i="59"/>
  <c r="CJ244" i="59"/>
  <c r="CK244" i="59"/>
  <c r="CO244" i="59"/>
  <c r="CP244" i="59"/>
  <c r="CT246" i="59"/>
  <c r="CU246" i="59"/>
  <c r="CY246" i="59"/>
  <c r="CZ246" i="59"/>
  <c r="DD186" i="59"/>
  <c r="DE186" i="59"/>
  <c r="DI180" i="59"/>
  <c r="DJ180" i="59"/>
  <c r="DN246" i="59"/>
  <c r="DO246" i="59"/>
  <c r="DS246" i="59"/>
  <c r="DT246" i="59"/>
  <c r="DX244" i="59"/>
  <c r="DY244" i="59"/>
  <c r="EC244" i="59"/>
  <c r="ED244" i="59"/>
  <c r="H214" i="59"/>
  <c r="I214" i="59"/>
  <c r="M134" i="59"/>
  <c r="N134" i="59"/>
  <c r="R192" i="59"/>
  <c r="S192" i="59"/>
  <c r="W193" i="59"/>
  <c r="X193" i="59"/>
  <c r="AB208" i="59"/>
  <c r="AC208" i="59"/>
  <c r="AG206" i="59"/>
  <c r="AH206" i="59"/>
  <c r="AL247" i="59"/>
  <c r="AM247" i="59"/>
  <c r="AQ247" i="59"/>
  <c r="AR247" i="59"/>
  <c r="AV244" i="59"/>
  <c r="AW244" i="59"/>
  <c r="BA225" i="59"/>
  <c r="BB225" i="59"/>
  <c r="BF244" i="59"/>
  <c r="BG244" i="59"/>
  <c r="BK244" i="59"/>
  <c r="BL244" i="59"/>
  <c r="BP244" i="59"/>
  <c r="BQ244" i="59"/>
  <c r="BU244" i="59"/>
  <c r="BV244" i="59"/>
  <c r="BZ245" i="59"/>
  <c r="CA245" i="59"/>
  <c r="CE245" i="59"/>
  <c r="CF245" i="59"/>
  <c r="CJ245" i="59"/>
  <c r="CK245" i="59"/>
  <c r="CO245" i="59"/>
  <c r="CP245" i="59"/>
  <c r="CT193" i="59"/>
  <c r="CU193" i="59"/>
  <c r="CY197" i="59"/>
  <c r="CZ197" i="59"/>
  <c r="DD183" i="59"/>
  <c r="DE183" i="59"/>
  <c r="DI185" i="59"/>
  <c r="DJ185" i="59"/>
  <c r="DN247" i="59"/>
  <c r="DO247" i="59"/>
  <c r="DS247" i="59"/>
  <c r="DT247" i="59"/>
  <c r="DX245" i="59"/>
  <c r="DY245" i="59"/>
  <c r="EC245" i="59"/>
  <c r="ED245" i="59"/>
  <c r="H245" i="59"/>
  <c r="I245" i="59"/>
  <c r="M228" i="59"/>
  <c r="N228" i="59"/>
  <c r="R248" i="59"/>
  <c r="S248" i="59"/>
  <c r="W248" i="59"/>
  <c r="X248" i="59"/>
  <c r="AB71" i="59"/>
  <c r="AC71" i="59"/>
  <c r="AG232" i="59"/>
  <c r="AH232" i="59"/>
  <c r="AL248" i="59"/>
  <c r="AM248" i="59"/>
  <c r="AQ248" i="59"/>
  <c r="AR248" i="59"/>
  <c r="AV245" i="59"/>
  <c r="AW245" i="59"/>
  <c r="BA226" i="59"/>
  <c r="BB226" i="59"/>
  <c r="BF245" i="59"/>
  <c r="BG245" i="59"/>
  <c r="BK245" i="59"/>
  <c r="BL245" i="59"/>
  <c r="BP245" i="59"/>
  <c r="BQ245" i="59"/>
  <c r="BU245" i="59"/>
  <c r="BV245" i="59"/>
  <c r="BZ246" i="59"/>
  <c r="CA246" i="59"/>
  <c r="CE246" i="59"/>
  <c r="CF246" i="59"/>
  <c r="CJ246" i="59"/>
  <c r="CK246" i="59"/>
  <c r="CO246" i="59"/>
  <c r="CP246" i="59"/>
  <c r="CT153" i="59"/>
  <c r="CU153" i="59"/>
  <c r="CY153" i="59"/>
  <c r="CZ153" i="59"/>
  <c r="DD247" i="59"/>
  <c r="DE247" i="59"/>
  <c r="DI247" i="59"/>
  <c r="DJ247" i="59"/>
  <c r="DN248" i="59"/>
  <c r="DO248" i="59"/>
  <c r="DS248" i="59"/>
  <c r="DT248" i="59"/>
  <c r="DX246" i="59"/>
  <c r="DY246" i="59"/>
  <c r="EC246" i="59"/>
  <c r="ED246" i="59"/>
  <c r="H188" i="59"/>
  <c r="I188" i="59"/>
  <c r="M254" i="59"/>
  <c r="N254" i="59"/>
  <c r="R249" i="59"/>
  <c r="S249" i="59"/>
  <c r="W249" i="59"/>
  <c r="X249" i="59"/>
  <c r="AB231" i="59"/>
  <c r="AC231" i="59"/>
  <c r="AG210" i="59"/>
  <c r="AH210" i="59"/>
  <c r="AL56" i="59"/>
  <c r="AM56" i="59"/>
  <c r="AQ61" i="59"/>
  <c r="AR61" i="59"/>
  <c r="AV246" i="59"/>
  <c r="AW246" i="59"/>
  <c r="BA228" i="59"/>
  <c r="BB228" i="59"/>
  <c r="BF246" i="59"/>
  <c r="BG246" i="59"/>
  <c r="BK246" i="59"/>
  <c r="BL246" i="59"/>
  <c r="BP246" i="59"/>
  <c r="BQ246" i="59"/>
  <c r="BU246" i="59"/>
  <c r="BV246" i="59"/>
  <c r="BZ247" i="59"/>
  <c r="CA247" i="59"/>
  <c r="CE247" i="59"/>
  <c r="CF247" i="59"/>
  <c r="CJ247" i="59"/>
  <c r="CK247" i="59"/>
  <c r="CO247" i="59"/>
  <c r="CP247" i="59"/>
  <c r="CT247" i="59"/>
  <c r="CU247" i="59"/>
  <c r="CY247" i="59"/>
  <c r="CZ247" i="59"/>
  <c r="DD248" i="59"/>
  <c r="DE248" i="59"/>
  <c r="DI248" i="59"/>
  <c r="DJ248" i="59"/>
  <c r="DN249" i="59"/>
  <c r="DO249" i="59"/>
  <c r="DS249" i="59"/>
  <c r="DT249" i="59"/>
  <c r="DX44" i="59"/>
  <c r="DY44" i="59"/>
  <c r="EC44" i="59"/>
  <c r="ED44" i="59"/>
  <c r="H196" i="59"/>
  <c r="I196" i="59"/>
  <c r="M237" i="59"/>
  <c r="N237" i="59"/>
  <c r="R250" i="59"/>
  <c r="S250" i="59"/>
  <c r="W250" i="59"/>
  <c r="X250" i="59"/>
  <c r="AB228" i="59"/>
  <c r="AC228" i="59"/>
  <c r="AG204" i="59"/>
  <c r="AH204" i="59"/>
  <c r="AL249" i="59"/>
  <c r="AM249" i="59"/>
  <c r="AQ249" i="59"/>
  <c r="AR249" i="59"/>
  <c r="AV247" i="59"/>
  <c r="AW247" i="59"/>
  <c r="BA230" i="59"/>
  <c r="BB230" i="59"/>
  <c r="BF247" i="59"/>
  <c r="BG247" i="59"/>
  <c r="BK247" i="59"/>
  <c r="BL247" i="59"/>
  <c r="BP247" i="59"/>
  <c r="BQ247" i="59"/>
  <c r="BU247" i="59"/>
  <c r="BV247" i="59"/>
  <c r="BZ248" i="59"/>
  <c r="CA248" i="59"/>
  <c r="CE248" i="59"/>
  <c r="CF248" i="59"/>
  <c r="CJ248" i="59"/>
  <c r="CK248" i="59"/>
  <c r="CO248" i="59"/>
  <c r="CP248" i="59"/>
  <c r="CT248" i="59"/>
  <c r="CU248" i="59"/>
  <c r="CY248" i="59"/>
  <c r="CZ248" i="59"/>
  <c r="DD249" i="59"/>
  <c r="DE249" i="59"/>
  <c r="DI249" i="59"/>
  <c r="DJ249" i="59"/>
  <c r="DN250" i="59"/>
  <c r="DO250" i="59"/>
  <c r="DS250" i="59"/>
  <c r="DT250" i="59"/>
  <c r="DX247" i="59"/>
  <c r="DY247" i="59"/>
  <c r="EC247" i="59"/>
  <c r="ED247" i="59"/>
  <c r="H231" i="59"/>
  <c r="I231" i="59"/>
  <c r="M185" i="59"/>
  <c r="N185" i="59"/>
  <c r="R151" i="59"/>
  <c r="S151" i="59"/>
  <c r="W156" i="59"/>
  <c r="X156" i="59"/>
  <c r="AB232" i="59"/>
  <c r="AC232" i="59"/>
  <c r="AG155" i="59"/>
  <c r="AH155" i="59"/>
  <c r="AL103" i="59"/>
  <c r="AM103" i="59"/>
  <c r="AQ103" i="59"/>
  <c r="AR103" i="59"/>
  <c r="AV248" i="59"/>
  <c r="AW248" i="59"/>
  <c r="BA231" i="59"/>
  <c r="BB231" i="59"/>
  <c r="BF248" i="59"/>
  <c r="BG248" i="59"/>
  <c r="BK248" i="59"/>
  <c r="BL248" i="59"/>
  <c r="BP248" i="59"/>
  <c r="BQ248" i="59"/>
  <c r="BU248" i="59"/>
  <c r="BV248" i="59"/>
  <c r="BZ249" i="59"/>
  <c r="CA249" i="59"/>
  <c r="CE249" i="59"/>
  <c r="CF249" i="59"/>
  <c r="CJ249" i="59"/>
  <c r="CK249" i="59"/>
  <c r="CO249" i="59"/>
  <c r="CP249" i="59"/>
  <c r="CT249" i="59"/>
  <c r="CU249" i="59"/>
  <c r="CY249" i="59"/>
  <c r="CZ249" i="59"/>
  <c r="DD250" i="59"/>
  <c r="DE250" i="59"/>
  <c r="DI250" i="59"/>
  <c r="DJ250" i="59"/>
  <c r="DN58" i="59"/>
  <c r="DO58" i="59"/>
  <c r="DS57" i="59"/>
  <c r="DT57" i="59"/>
  <c r="DX248" i="59"/>
  <c r="DY248" i="59"/>
  <c r="EC248" i="59"/>
  <c r="ED248" i="59"/>
  <c r="H203" i="59"/>
  <c r="I203" i="59"/>
  <c r="M244" i="59"/>
  <c r="N244" i="59"/>
  <c r="R251" i="59"/>
  <c r="S251" i="59"/>
  <c r="W251" i="59"/>
  <c r="X251" i="59"/>
  <c r="AB252" i="59"/>
  <c r="AC252" i="59"/>
  <c r="AG252" i="59"/>
  <c r="AH252" i="59"/>
  <c r="AL250" i="59"/>
  <c r="AM250" i="59"/>
  <c r="AQ250" i="59"/>
  <c r="AR250" i="59"/>
  <c r="AV249" i="59"/>
  <c r="AW249" i="59"/>
  <c r="BA232" i="59"/>
  <c r="BB232" i="59"/>
  <c r="BF249" i="59"/>
  <c r="BG249" i="59"/>
  <c r="BK249" i="59"/>
  <c r="BL249" i="59"/>
  <c r="BP249" i="59"/>
  <c r="BQ249" i="59"/>
  <c r="BU249" i="59"/>
  <c r="BV249" i="59"/>
  <c r="BZ250" i="59"/>
  <c r="CA250" i="59"/>
  <c r="CE250" i="59"/>
  <c r="CF250" i="59"/>
  <c r="CJ250" i="59"/>
  <c r="CK250" i="59"/>
  <c r="CO250" i="59"/>
  <c r="CP250" i="59"/>
  <c r="CT250" i="59"/>
  <c r="CU250" i="59"/>
  <c r="CY250" i="59"/>
  <c r="CZ250" i="59"/>
  <c r="DD60" i="59"/>
  <c r="DE60" i="59"/>
  <c r="DI54" i="59"/>
  <c r="DJ54" i="59"/>
  <c r="DN251" i="59"/>
  <c r="DO251" i="59"/>
  <c r="DS251" i="59"/>
  <c r="DT251" i="59"/>
  <c r="DX249" i="59"/>
  <c r="DY249" i="59"/>
  <c r="EC249" i="59"/>
  <c r="ED249" i="59"/>
  <c r="H246" i="59"/>
  <c r="I246" i="59"/>
  <c r="M198" i="59"/>
  <c r="N198" i="59"/>
  <c r="R174" i="59"/>
  <c r="S174" i="59"/>
  <c r="W174" i="59"/>
  <c r="X174" i="59"/>
  <c r="AB194" i="59"/>
  <c r="AC194" i="59"/>
  <c r="AG197" i="59"/>
  <c r="N53" i="58" s="1"/>
  <c r="AH197" i="59"/>
  <c r="AL251" i="59"/>
  <c r="AM251" i="59"/>
  <c r="AQ251" i="59"/>
  <c r="AR251" i="59"/>
  <c r="AV250" i="59"/>
  <c r="AW250" i="59"/>
  <c r="BA235" i="59"/>
  <c r="BB235" i="59"/>
  <c r="BF250" i="59"/>
  <c r="BG250" i="59"/>
  <c r="BK250" i="59"/>
  <c r="BL250" i="59"/>
  <c r="BP250" i="59"/>
  <c r="BQ250" i="59"/>
  <c r="BU250" i="59"/>
  <c r="BV250" i="59"/>
  <c r="BZ251" i="59"/>
  <c r="CA251" i="59"/>
  <c r="CE251" i="59"/>
  <c r="CF251" i="59"/>
  <c r="CJ251" i="59"/>
  <c r="CK251" i="59"/>
  <c r="CO251" i="59"/>
  <c r="CP251" i="59"/>
  <c r="CT251" i="59"/>
  <c r="CU251" i="59"/>
  <c r="CY251" i="59"/>
  <c r="CZ251" i="59"/>
  <c r="DD251" i="59"/>
  <c r="DE251" i="59"/>
  <c r="DI251" i="59"/>
  <c r="DJ251" i="59"/>
  <c r="DN252" i="59"/>
  <c r="DO252" i="59"/>
  <c r="DS252" i="59"/>
  <c r="DT252" i="59"/>
  <c r="DX250" i="59"/>
  <c r="DY250" i="59"/>
  <c r="EC250" i="59"/>
  <c r="ED250" i="59"/>
  <c r="H239" i="59"/>
  <c r="I239" i="59"/>
  <c r="M233" i="59"/>
  <c r="N233" i="59"/>
  <c r="R252" i="59"/>
  <c r="S252" i="59"/>
  <c r="W252" i="59"/>
  <c r="X252" i="59"/>
  <c r="AB195" i="59"/>
  <c r="AC195" i="59"/>
  <c r="AG201" i="59"/>
  <c r="AH201" i="59"/>
  <c r="AL129" i="59"/>
  <c r="AM129" i="59"/>
  <c r="AQ130" i="59"/>
  <c r="AR130" i="59"/>
  <c r="AV251" i="59"/>
  <c r="AW251" i="59"/>
  <c r="BA237" i="59"/>
  <c r="BB237" i="59"/>
  <c r="BF251" i="59"/>
  <c r="BG251" i="59"/>
  <c r="BK251" i="59"/>
  <c r="BL251" i="59"/>
  <c r="BP251" i="59"/>
  <c r="BQ251" i="59"/>
  <c r="BU251" i="59"/>
  <c r="BV251" i="59"/>
  <c r="BZ252" i="59"/>
  <c r="CA252" i="59"/>
  <c r="CE252" i="59"/>
  <c r="CF252" i="59"/>
  <c r="CJ252" i="59"/>
  <c r="CK252" i="59"/>
  <c r="CO252" i="59"/>
  <c r="CP252" i="59"/>
  <c r="CT252" i="59"/>
  <c r="CU252" i="59"/>
  <c r="CY252" i="59"/>
  <c r="CZ252" i="59"/>
  <c r="DD252" i="59"/>
  <c r="DE252" i="59"/>
  <c r="DI252" i="59"/>
  <c r="DJ252" i="59"/>
  <c r="DN72" i="59"/>
  <c r="DO72" i="59"/>
  <c r="DS72" i="59"/>
  <c r="DT72" i="59"/>
  <c r="DX251" i="59"/>
  <c r="DY251" i="59"/>
  <c r="EC251" i="59"/>
  <c r="ED251" i="59"/>
  <c r="H227" i="59"/>
  <c r="I227" i="59"/>
  <c r="M227" i="59"/>
  <c r="N227" i="59"/>
  <c r="R253" i="59"/>
  <c r="S253" i="59"/>
  <c r="W253" i="59"/>
  <c r="X253" i="59"/>
  <c r="AB198" i="59"/>
  <c r="AC198" i="59"/>
  <c r="AG202" i="59"/>
  <c r="AH202" i="59"/>
  <c r="AL252" i="59"/>
  <c r="AM252" i="59"/>
  <c r="AQ252" i="59"/>
  <c r="AR252" i="59"/>
  <c r="AV252" i="59"/>
  <c r="AW252" i="59"/>
  <c r="BA243" i="59"/>
  <c r="BB243" i="59"/>
  <c r="BF252" i="59"/>
  <c r="BG252" i="59"/>
  <c r="BK252" i="59"/>
  <c r="BL252" i="59"/>
  <c r="BP252" i="59"/>
  <c r="BQ252" i="59"/>
  <c r="BU252" i="59"/>
  <c r="BV252" i="59"/>
  <c r="BZ253" i="59"/>
  <c r="CA253" i="59"/>
  <c r="CE253" i="59"/>
  <c r="CF253" i="59"/>
  <c r="CJ253" i="59"/>
  <c r="CK253" i="59"/>
  <c r="CO253" i="59"/>
  <c r="CP253" i="59"/>
  <c r="CT107" i="59"/>
  <c r="CU107" i="59"/>
  <c r="CY102" i="59"/>
  <c r="CZ102" i="59"/>
  <c r="DD253" i="59"/>
  <c r="DE253" i="59"/>
  <c r="DI253" i="59"/>
  <c r="DJ253" i="59"/>
  <c r="DN253" i="59"/>
  <c r="DO253" i="59"/>
  <c r="DS253" i="59"/>
  <c r="DT253" i="59"/>
  <c r="DX252" i="59"/>
  <c r="DY252" i="59"/>
  <c r="EC252" i="59"/>
  <c r="ED252" i="59"/>
  <c r="H143" i="59"/>
  <c r="I143" i="59"/>
  <c r="M246" i="59"/>
  <c r="N246" i="59"/>
  <c r="R147" i="59"/>
  <c r="S147" i="59"/>
  <c r="W155" i="59"/>
  <c r="X155" i="59"/>
  <c r="AB200" i="59"/>
  <c r="AC200" i="59"/>
  <c r="AG227" i="59"/>
  <c r="AH227" i="59"/>
  <c r="AL253" i="59"/>
  <c r="AM253" i="59"/>
  <c r="AQ253" i="59"/>
  <c r="AR253" i="59"/>
  <c r="AV253" i="59"/>
  <c r="AW253" i="59"/>
  <c r="BA249" i="59"/>
  <c r="BB249" i="59"/>
  <c r="BF253" i="59"/>
  <c r="BG253" i="59"/>
  <c r="BK253" i="59"/>
  <c r="BL253" i="59"/>
  <c r="BP253" i="59"/>
  <c r="BQ253" i="59"/>
  <c r="BU253" i="59"/>
  <c r="BV253" i="59"/>
  <c r="BZ27" i="59"/>
  <c r="CA27" i="59"/>
  <c r="CE28" i="59"/>
  <c r="CF28" i="59"/>
  <c r="CJ15" i="59"/>
  <c r="F150" i="58" s="1"/>
  <c r="CK15" i="59"/>
  <c r="CO15" i="59"/>
  <c r="N149" i="58" s="1"/>
  <c r="CP15" i="59"/>
  <c r="O151" i="58" s="1"/>
  <c r="CT253" i="59"/>
  <c r="CU253" i="59"/>
  <c r="CY253" i="59"/>
  <c r="CZ253" i="59"/>
  <c r="DD254" i="59"/>
  <c r="DE254" i="59"/>
  <c r="DI254" i="59"/>
  <c r="DJ254" i="59"/>
  <c r="DN73" i="59"/>
  <c r="DO73" i="59"/>
  <c r="DS74" i="59"/>
  <c r="DT74" i="59"/>
  <c r="DX253" i="59"/>
  <c r="DY253" i="59"/>
  <c r="EC253" i="59"/>
  <c r="ED253" i="59"/>
  <c r="H229" i="59"/>
  <c r="I229" i="59"/>
  <c r="M229" i="59"/>
  <c r="N229" i="59"/>
  <c r="R254" i="59"/>
  <c r="S254" i="59"/>
  <c r="W254" i="59"/>
  <c r="X254" i="59"/>
  <c r="AB244" i="59"/>
  <c r="AC244" i="59"/>
  <c r="AG244" i="59"/>
  <c r="AH244" i="59"/>
  <c r="AL254" i="59"/>
  <c r="AM254" i="59"/>
  <c r="AQ254" i="59"/>
  <c r="AR254" i="59"/>
  <c r="AV254" i="59"/>
  <c r="AW254" i="59"/>
  <c r="BA251" i="59"/>
  <c r="BB251" i="59"/>
  <c r="BF254" i="59"/>
  <c r="BG254" i="59"/>
  <c r="BK254" i="59"/>
  <c r="BL254" i="59"/>
  <c r="BP254" i="59"/>
  <c r="BQ254" i="59"/>
  <c r="BU254" i="59"/>
  <c r="BV254" i="59"/>
  <c r="BZ254" i="59"/>
  <c r="CA254" i="59"/>
  <c r="CE254" i="59"/>
  <c r="CF254" i="59"/>
  <c r="CJ254" i="59"/>
  <c r="CK254" i="59"/>
  <c r="CO254" i="59"/>
  <c r="CP254" i="59"/>
  <c r="CT254" i="59"/>
  <c r="CU254" i="59"/>
  <c r="CY254" i="59"/>
  <c r="CZ254" i="59"/>
  <c r="DD255" i="59"/>
  <c r="DE255" i="59"/>
  <c r="DI255" i="59"/>
  <c r="DJ255" i="59"/>
  <c r="DN254" i="59"/>
  <c r="DO254" i="59"/>
  <c r="DS254" i="59"/>
  <c r="DT254" i="59"/>
  <c r="DX254" i="59"/>
  <c r="DY254" i="59"/>
  <c r="EC254" i="59"/>
  <c r="ED254" i="59"/>
  <c r="H251" i="59"/>
  <c r="I251" i="59"/>
  <c r="M251" i="59"/>
  <c r="N251" i="59"/>
  <c r="R255" i="59"/>
  <c r="S255" i="59"/>
  <c r="W255" i="59"/>
  <c r="X255" i="59"/>
  <c r="AB60" i="59"/>
  <c r="AC60" i="59"/>
  <c r="AG69" i="59"/>
  <c r="AH69" i="59"/>
  <c r="AL255" i="59"/>
  <c r="AM255" i="59"/>
  <c r="AQ255" i="59"/>
  <c r="AR255" i="59"/>
  <c r="AV255" i="59"/>
  <c r="AW255" i="59"/>
  <c r="BA254" i="59"/>
  <c r="BB254" i="59"/>
  <c r="BF255" i="59"/>
  <c r="BG255" i="59"/>
  <c r="BK255" i="59"/>
  <c r="BL255" i="59"/>
  <c r="BP255" i="59"/>
  <c r="BQ255" i="59"/>
  <c r="BU255" i="59"/>
  <c r="BV255" i="59"/>
  <c r="BZ255" i="59"/>
  <c r="CA255" i="59"/>
  <c r="CE255" i="59"/>
  <c r="CF255" i="59"/>
  <c r="CJ255" i="59"/>
  <c r="CK255" i="59"/>
  <c r="CO255" i="59"/>
  <c r="CP255" i="59"/>
  <c r="CT255" i="59"/>
  <c r="CU255" i="59"/>
  <c r="CY255" i="59"/>
  <c r="CZ255" i="59"/>
  <c r="DD256" i="59"/>
  <c r="DE256" i="59"/>
  <c r="DI256" i="59"/>
  <c r="DJ256" i="59"/>
  <c r="DN255" i="59"/>
  <c r="DO255" i="59"/>
  <c r="DS255" i="59"/>
  <c r="DT255" i="59"/>
  <c r="DX255" i="59"/>
  <c r="DY255" i="59"/>
  <c r="EC255" i="59"/>
  <c r="ED255" i="59"/>
  <c r="H256" i="59"/>
  <c r="I256" i="59"/>
  <c r="M256" i="59"/>
  <c r="N256" i="59"/>
  <c r="R256" i="59"/>
  <c r="S256" i="59"/>
  <c r="W256" i="59"/>
  <c r="X256" i="59"/>
  <c r="AB256" i="59"/>
  <c r="AC256" i="59"/>
  <c r="AG256" i="59"/>
  <c r="AH256" i="59"/>
  <c r="AL256" i="59"/>
  <c r="AM256" i="59"/>
  <c r="AQ256" i="59"/>
  <c r="AR256" i="59"/>
  <c r="AV256" i="59"/>
  <c r="AW256" i="59"/>
  <c r="BA256" i="59"/>
  <c r="BB256" i="59"/>
  <c r="BF256" i="59"/>
  <c r="BG256" i="59"/>
  <c r="BK256" i="59"/>
  <c r="BL256" i="59"/>
  <c r="BP256" i="59"/>
  <c r="BQ256" i="59"/>
  <c r="BU256" i="59"/>
  <c r="BV256" i="59"/>
  <c r="BZ256" i="59"/>
  <c r="CA256" i="59"/>
  <c r="CE256" i="59"/>
  <c r="CF256" i="59"/>
  <c r="CJ256" i="59"/>
  <c r="CK256" i="59"/>
  <c r="CO256" i="59"/>
  <c r="CP256" i="59"/>
  <c r="CT256" i="59"/>
  <c r="CU256" i="59"/>
  <c r="CY256" i="59"/>
  <c r="CZ256" i="59"/>
  <c r="DD196" i="59"/>
  <c r="DE196" i="59"/>
  <c r="DI196" i="59"/>
  <c r="DJ196" i="59"/>
  <c r="DN256" i="59"/>
  <c r="DO256" i="59"/>
  <c r="DS256" i="59"/>
  <c r="DT256" i="59"/>
  <c r="DX256" i="59"/>
  <c r="DY256" i="59"/>
  <c r="EC256" i="59"/>
  <c r="ED256" i="59"/>
  <c r="EH257" i="59"/>
  <c r="EI257" i="59"/>
  <c r="EM257" i="59"/>
  <c r="EN257" i="59"/>
  <c r="H258" i="59"/>
  <c r="I258" i="59"/>
  <c r="M258" i="59"/>
  <c r="N258" i="59"/>
  <c r="W258" i="59"/>
  <c r="AB258" i="59"/>
  <c r="AC258" i="59"/>
  <c r="AG258" i="59"/>
  <c r="AH258" i="59"/>
  <c r="AL258" i="59"/>
  <c r="AM258" i="59"/>
  <c r="AQ258" i="59"/>
  <c r="AR258" i="59"/>
  <c r="AV258" i="59"/>
  <c r="AW258" i="59"/>
  <c r="BA258" i="59"/>
  <c r="BB258" i="59"/>
  <c r="BF258" i="59"/>
  <c r="BG258" i="59"/>
  <c r="BL258" i="59"/>
  <c r="BP258" i="59"/>
  <c r="BQ258" i="59"/>
  <c r="BU258" i="59"/>
  <c r="BV258" i="59"/>
  <c r="BZ258" i="59"/>
  <c r="CA258" i="59"/>
  <c r="CE258" i="59"/>
  <c r="CF258" i="59"/>
  <c r="CJ258" i="59"/>
  <c r="CK258" i="59"/>
  <c r="CO258" i="59"/>
  <c r="CP258" i="59"/>
  <c r="CT258" i="59"/>
  <c r="CU258" i="59"/>
  <c r="CY258" i="59"/>
  <c r="CZ258" i="59"/>
  <c r="DD258" i="59"/>
  <c r="DE258" i="59"/>
  <c r="DI258" i="59"/>
  <c r="DJ258" i="59"/>
  <c r="DN258" i="59"/>
  <c r="DO258" i="59"/>
  <c r="DS258" i="59"/>
  <c r="DT258" i="59"/>
  <c r="DX258" i="59"/>
  <c r="DY258" i="59"/>
  <c r="EC258" i="59"/>
  <c r="ED258" i="59"/>
  <c r="EH258" i="59"/>
  <c r="EI258" i="59"/>
  <c r="EM258" i="59"/>
  <c r="EN258" i="59"/>
  <c r="C260" i="59"/>
  <c r="G260" i="59" s="1"/>
  <c r="D260" i="59"/>
  <c r="N5" i="58"/>
  <c r="D8" i="58"/>
  <c r="F12" i="58"/>
  <c r="E15" i="58"/>
  <c r="G15" i="58"/>
  <c r="M15" i="58"/>
  <c r="O15" i="58"/>
  <c r="E16" i="58"/>
  <c r="F16" i="58"/>
  <c r="M16" i="58"/>
  <c r="N16" i="58"/>
  <c r="E17" i="58"/>
  <c r="F17" i="58"/>
  <c r="G17" i="58"/>
  <c r="M17" i="58"/>
  <c r="N17" i="58"/>
  <c r="O17" i="58"/>
  <c r="H17" i="58" s="1"/>
  <c r="E18" i="58"/>
  <c r="F18" i="58"/>
  <c r="J18" i="58" s="1"/>
  <c r="M18" i="58"/>
  <c r="O18" i="58"/>
  <c r="H18" i="58" s="1"/>
  <c r="E19" i="58"/>
  <c r="F19" i="58"/>
  <c r="G19" i="58"/>
  <c r="M19" i="58"/>
  <c r="N19" i="58"/>
  <c r="O19" i="58"/>
  <c r="H19" i="58" s="1"/>
  <c r="E20" i="58"/>
  <c r="F20" i="58"/>
  <c r="M20" i="58"/>
  <c r="E33" i="58"/>
  <c r="F33" i="58"/>
  <c r="G33" i="58"/>
  <c r="M33" i="58"/>
  <c r="O33" i="58"/>
  <c r="E34" i="58"/>
  <c r="F34" i="58"/>
  <c r="G34" i="58"/>
  <c r="M34" i="58"/>
  <c r="N34" i="58"/>
  <c r="E35" i="58"/>
  <c r="F35" i="58"/>
  <c r="G35" i="58"/>
  <c r="M35" i="58"/>
  <c r="N35" i="58"/>
  <c r="E36" i="58"/>
  <c r="F36" i="58"/>
  <c r="G36" i="58"/>
  <c r="M36" i="58"/>
  <c r="N36" i="58"/>
  <c r="O36" i="58"/>
  <c r="E37" i="58"/>
  <c r="F37" i="58"/>
  <c r="M37" i="58"/>
  <c r="O37" i="58"/>
  <c r="E38" i="58"/>
  <c r="F38" i="58"/>
  <c r="M38" i="58"/>
  <c r="N38" i="58"/>
  <c r="O38" i="58"/>
  <c r="E53" i="58"/>
  <c r="F53" i="58"/>
  <c r="M53" i="58"/>
  <c r="O53" i="58"/>
  <c r="E54" i="58"/>
  <c r="G54" i="58"/>
  <c r="M54" i="58"/>
  <c r="N54" i="58"/>
  <c r="O54" i="58"/>
  <c r="E55" i="58"/>
  <c r="M55" i="58"/>
  <c r="E56" i="58"/>
  <c r="F56" i="58"/>
  <c r="G56" i="58"/>
  <c r="M56" i="58"/>
  <c r="E57" i="58"/>
  <c r="G57" i="58"/>
  <c r="M57" i="58"/>
  <c r="O57" i="58"/>
  <c r="E58" i="58"/>
  <c r="G58" i="58"/>
  <c r="M58" i="58"/>
  <c r="O58" i="58"/>
  <c r="E71" i="58"/>
  <c r="F71" i="58"/>
  <c r="G71" i="58"/>
  <c r="M71" i="58"/>
  <c r="N71" i="58"/>
  <c r="O71" i="58"/>
  <c r="H71" i="58" s="1"/>
  <c r="E72" i="58"/>
  <c r="F72" i="58"/>
  <c r="G72" i="58"/>
  <c r="M72" i="58"/>
  <c r="N72" i="58"/>
  <c r="O72" i="58"/>
  <c r="H72" i="58" s="1"/>
  <c r="E73" i="58"/>
  <c r="F73" i="58"/>
  <c r="G73" i="58"/>
  <c r="M73" i="58"/>
  <c r="N73" i="58"/>
  <c r="O73" i="58"/>
  <c r="E74" i="58"/>
  <c r="F74" i="58"/>
  <c r="G74" i="58"/>
  <c r="M74" i="58"/>
  <c r="N74" i="58"/>
  <c r="O74" i="58"/>
  <c r="E75" i="58"/>
  <c r="F75" i="58"/>
  <c r="G75" i="58"/>
  <c r="M75" i="58"/>
  <c r="N75" i="58"/>
  <c r="O75" i="58"/>
  <c r="H75" i="58" s="1"/>
  <c r="E76" i="58"/>
  <c r="F76" i="58"/>
  <c r="M76" i="58"/>
  <c r="N76" i="58"/>
  <c r="O76" i="58"/>
  <c r="E91" i="58"/>
  <c r="F91" i="58"/>
  <c r="G91" i="58"/>
  <c r="M91" i="58"/>
  <c r="O91" i="58"/>
  <c r="E92" i="58"/>
  <c r="F92" i="58"/>
  <c r="G92" i="58"/>
  <c r="M92" i="58"/>
  <c r="E93" i="58"/>
  <c r="F93" i="58"/>
  <c r="M93" i="58"/>
  <c r="N93" i="58"/>
  <c r="O93" i="58"/>
  <c r="E94" i="58"/>
  <c r="G94" i="58"/>
  <c r="M94" i="58"/>
  <c r="N94" i="58"/>
  <c r="E95" i="58"/>
  <c r="F95" i="58"/>
  <c r="M95" i="58"/>
  <c r="N95" i="58"/>
  <c r="E96" i="58"/>
  <c r="F96" i="58"/>
  <c r="M96" i="58"/>
  <c r="N96" i="58"/>
  <c r="O96" i="58"/>
  <c r="E109" i="58"/>
  <c r="F109" i="58"/>
  <c r="G109" i="58"/>
  <c r="M109" i="58"/>
  <c r="O109" i="58"/>
  <c r="E110" i="58"/>
  <c r="F110" i="58"/>
  <c r="G110" i="58"/>
  <c r="M110" i="58"/>
  <c r="N110" i="58"/>
  <c r="E111" i="58"/>
  <c r="F111" i="58"/>
  <c r="G111" i="58"/>
  <c r="M111" i="58"/>
  <c r="O111" i="58"/>
  <c r="E112" i="58"/>
  <c r="M112" i="58"/>
  <c r="O112" i="58"/>
  <c r="E113" i="58"/>
  <c r="M113" i="58"/>
  <c r="N113" i="58"/>
  <c r="O113" i="58"/>
  <c r="E114" i="58"/>
  <c r="F114" i="58"/>
  <c r="G114" i="58"/>
  <c r="M114" i="58"/>
  <c r="O114" i="58"/>
  <c r="E129" i="58"/>
  <c r="G129" i="58"/>
  <c r="M129" i="58"/>
  <c r="O129" i="58"/>
  <c r="E130" i="58"/>
  <c r="F130" i="58"/>
  <c r="M130" i="58"/>
  <c r="N130" i="58"/>
  <c r="E131" i="58"/>
  <c r="G131" i="58"/>
  <c r="M131" i="58"/>
  <c r="N131" i="58"/>
  <c r="E132" i="58"/>
  <c r="F132" i="58"/>
  <c r="G132" i="58"/>
  <c r="M132" i="58"/>
  <c r="N132" i="58"/>
  <c r="O132" i="58"/>
  <c r="E133" i="58"/>
  <c r="F133" i="58"/>
  <c r="M133" i="58"/>
  <c r="N133" i="58"/>
  <c r="O133" i="58"/>
  <c r="E134" i="58"/>
  <c r="F134" i="58"/>
  <c r="G134" i="58"/>
  <c r="M134" i="58"/>
  <c r="N134" i="58"/>
  <c r="E147" i="58"/>
  <c r="F147" i="58"/>
  <c r="M147" i="58"/>
  <c r="N147" i="58"/>
  <c r="O147" i="58"/>
  <c r="E148" i="58"/>
  <c r="F148" i="58"/>
  <c r="M148" i="58"/>
  <c r="N148" i="58"/>
  <c r="O148" i="58"/>
  <c r="E149" i="58"/>
  <c r="F149" i="58"/>
  <c r="G149" i="58"/>
  <c r="M149" i="58"/>
  <c r="E150" i="58"/>
  <c r="M150" i="58"/>
  <c r="N150" i="58"/>
  <c r="O150" i="58"/>
  <c r="E151" i="58"/>
  <c r="M151" i="58"/>
  <c r="E152" i="58"/>
  <c r="G152" i="58"/>
  <c r="M152" i="58"/>
  <c r="O152" i="58"/>
  <c r="N100" i="58"/>
  <c r="O99" i="58"/>
  <c r="O98" i="58"/>
  <c r="N98" i="58"/>
  <c r="O153" i="58"/>
  <c r="N153" i="58"/>
  <c r="O116" i="58"/>
  <c r="N116" i="58"/>
  <c r="G23" i="58"/>
  <c r="F22" i="58"/>
  <c r="G24" i="58"/>
  <c r="G22" i="58"/>
  <c r="F23" i="58"/>
  <c r="F24" i="58"/>
  <c r="J24" i="58" s="1"/>
  <c r="F97" i="58"/>
  <c r="T268" i="55"/>
  <c r="S8" i="55"/>
  <c r="AB268" i="55"/>
  <c r="R268" i="55"/>
  <c r="AM9" i="59"/>
  <c r="AR9" i="59" s="1"/>
  <c r="F154" i="58"/>
  <c r="G154" i="58"/>
  <c r="E154" i="58" s="1"/>
  <c r="F115" i="58"/>
  <c r="G97" i="58"/>
  <c r="O80" i="58"/>
  <c r="N80" i="58"/>
  <c r="O79" i="58"/>
  <c r="N79" i="58"/>
  <c r="G80" i="58"/>
  <c r="O62" i="58"/>
  <c r="N61" i="58"/>
  <c r="N40" i="58"/>
  <c r="F39" i="58"/>
  <c r="F21" i="58"/>
  <c r="D160" i="58"/>
  <c r="N36" i="62" l="1"/>
  <c r="F41" i="62"/>
  <c r="F37" i="62"/>
  <c r="J37" i="62" s="1"/>
  <c r="F39" i="62"/>
  <c r="G37" i="62"/>
  <c r="J33" i="62"/>
  <c r="G22" i="62"/>
  <c r="F19" i="62"/>
  <c r="F116" i="58"/>
  <c r="G41" i="62"/>
  <c r="G21" i="62"/>
  <c r="G13" i="62" s="1"/>
  <c r="G17" i="62"/>
  <c r="F23" i="62"/>
  <c r="F22" i="62"/>
  <c r="J22" i="62" s="1"/>
  <c r="F155" i="58"/>
  <c r="G113" i="58"/>
  <c r="H113" i="58" s="1"/>
  <c r="H76" i="58"/>
  <c r="N38" i="62"/>
  <c r="Q38" i="62" s="1"/>
  <c r="F38" i="62"/>
  <c r="G40" i="62"/>
  <c r="G36" i="62"/>
  <c r="H36" i="62" s="1"/>
  <c r="G34" i="62"/>
  <c r="G39" i="62"/>
  <c r="J39" i="62" s="1"/>
  <c r="F40" i="62"/>
  <c r="F31" i="62" s="1"/>
  <c r="F36" i="62"/>
  <c r="F34" i="62"/>
  <c r="G18" i="62"/>
  <c r="J18" i="62" s="1"/>
  <c r="G23" i="62"/>
  <c r="F21" i="62"/>
  <c r="J21" i="62" s="1"/>
  <c r="F17" i="62"/>
  <c r="F13" i="62" s="1"/>
  <c r="G19" i="62"/>
  <c r="F152" i="58"/>
  <c r="F156" i="58"/>
  <c r="J156" i="58" s="1"/>
  <c r="F153" i="58"/>
  <c r="N114" i="58"/>
  <c r="F113" i="58"/>
  <c r="F98" i="58"/>
  <c r="G77" i="58"/>
  <c r="F40" i="58"/>
  <c r="F32" i="58" s="1"/>
  <c r="G21" i="58"/>
  <c r="N41" i="62"/>
  <c r="O40" i="62"/>
  <c r="Q40" i="62" s="1"/>
  <c r="O35" i="62"/>
  <c r="N40" i="62"/>
  <c r="N35" i="62"/>
  <c r="N31" i="62" s="1"/>
  <c r="O41" i="62"/>
  <c r="O18" i="62"/>
  <c r="N18" i="62"/>
  <c r="N156" i="58"/>
  <c r="O156" i="58"/>
  <c r="M156" i="58" s="1"/>
  <c r="O110" i="58"/>
  <c r="F99" i="58"/>
  <c r="O61" i="58"/>
  <c r="Q61" i="58" s="1"/>
  <c r="N60" i="58"/>
  <c r="O137" i="58"/>
  <c r="F137" i="58"/>
  <c r="J38" i="62"/>
  <c r="J41" i="62"/>
  <c r="J35" i="62"/>
  <c r="J32" i="62"/>
  <c r="J34" i="62"/>
  <c r="Q23" i="62"/>
  <c r="Q15" i="62"/>
  <c r="Q22" i="62"/>
  <c r="Q17" i="62"/>
  <c r="J17" i="62"/>
  <c r="J19" i="62"/>
  <c r="J14" i="62"/>
  <c r="J20" i="62"/>
  <c r="J23" i="62"/>
  <c r="J16" i="62"/>
  <c r="J15" i="62"/>
  <c r="O138" i="58"/>
  <c r="O130" i="58"/>
  <c r="F112" i="58"/>
  <c r="G100" i="58"/>
  <c r="G99" i="58"/>
  <c r="F77" i="58"/>
  <c r="F59" i="58"/>
  <c r="F55" i="58"/>
  <c r="H54" i="58"/>
  <c r="Q33" i="62"/>
  <c r="Q18" i="62"/>
  <c r="I268" i="55"/>
  <c r="AA8" i="55"/>
  <c r="H39" i="62"/>
  <c r="H19" i="62"/>
  <c r="H41" i="62"/>
  <c r="H21" i="62"/>
  <c r="H37" i="62"/>
  <c r="H16" i="62"/>
  <c r="Q34" i="62"/>
  <c r="H33" i="62"/>
  <c r="Q20" i="62"/>
  <c r="Q32" i="62"/>
  <c r="H38" i="62"/>
  <c r="Q39" i="62"/>
  <c r="Q19" i="62"/>
  <c r="O115" i="58"/>
  <c r="O108" i="58" s="1"/>
  <c r="O119" i="58" s="1"/>
  <c r="O120" i="58" s="1"/>
  <c r="P114" i="58" s="1"/>
  <c r="Q41" i="62"/>
  <c r="H40" i="62"/>
  <c r="Q21" i="62"/>
  <c r="Q37" i="62"/>
  <c r="Q16" i="62"/>
  <c r="H35" i="62"/>
  <c r="H18" i="62"/>
  <c r="H14" i="62"/>
  <c r="O13" i="62"/>
  <c r="H23" i="62"/>
  <c r="H15" i="62"/>
  <c r="H22" i="62"/>
  <c r="Q36" i="62"/>
  <c r="H17" i="62"/>
  <c r="H34" i="62"/>
  <c r="H20" i="62"/>
  <c r="H32" i="62"/>
  <c r="Q14" i="62"/>
  <c r="N13" i="62"/>
  <c r="N12" i="58"/>
  <c r="N30" i="58" s="1"/>
  <c r="N50" i="58" s="1"/>
  <c r="N68" i="58" s="1"/>
  <c r="N88" i="58" s="1"/>
  <c r="N106" i="58" s="1"/>
  <c r="N126" i="58" s="1"/>
  <c r="N144" i="58" s="1"/>
  <c r="F11" i="62"/>
  <c r="G98" i="58"/>
  <c r="J36" i="58"/>
  <c r="F41" i="58"/>
  <c r="N136" i="58"/>
  <c r="N154" i="58"/>
  <c r="O154" i="58"/>
  <c r="M154" i="58" s="1"/>
  <c r="G151" i="58"/>
  <c r="H151" i="58" s="1"/>
  <c r="F151" i="58"/>
  <c r="O134" i="58"/>
  <c r="F136" i="58"/>
  <c r="F128" i="58" s="1"/>
  <c r="F138" i="58"/>
  <c r="G115" i="58"/>
  <c r="J115" i="58" s="1"/>
  <c r="F118" i="58"/>
  <c r="O97" i="58"/>
  <c r="O100" i="58"/>
  <c r="G96" i="58"/>
  <c r="H96" i="58" s="1"/>
  <c r="F78" i="58"/>
  <c r="G79" i="58"/>
  <c r="H79" i="58" s="1"/>
  <c r="F79" i="58"/>
  <c r="J79" i="58" s="1"/>
  <c r="F60" i="58"/>
  <c r="F62" i="58"/>
  <c r="O34" i="58"/>
  <c r="H34" i="58" s="1"/>
  <c r="F42" i="58"/>
  <c r="G42" i="58"/>
  <c r="H42" i="58" s="1"/>
  <c r="O21" i="58"/>
  <c r="Q21" i="58" s="1"/>
  <c r="O24" i="58"/>
  <c r="Q24" i="58" s="1"/>
  <c r="G16" i="58"/>
  <c r="H16" i="58" s="1"/>
  <c r="Y268" i="55"/>
  <c r="Q8" i="55"/>
  <c r="U268" i="55"/>
  <c r="G8" i="55"/>
  <c r="I8" i="55"/>
  <c r="J77" i="58"/>
  <c r="O117" i="58"/>
  <c r="N151" i="58"/>
  <c r="F30" i="58"/>
  <c r="F50" i="58" s="1"/>
  <c r="F68" i="58" s="1"/>
  <c r="F88" i="58" s="1"/>
  <c r="F106" i="58" s="1"/>
  <c r="F126" i="58" s="1"/>
  <c r="F144" i="58" s="1"/>
  <c r="D122" i="58"/>
  <c r="AL9" i="59"/>
  <c r="AQ9" i="59" s="1"/>
  <c r="P8" i="55"/>
  <c r="J15" i="58"/>
  <c r="D84" i="58"/>
  <c r="R8" i="55"/>
  <c r="J268" i="55"/>
  <c r="H15" i="58"/>
  <c r="AA268" i="55"/>
  <c r="O268" i="55"/>
  <c r="M268" i="55"/>
  <c r="Y8" i="55"/>
  <c r="M8" i="55"/>
  <c r="Q268" i="55"/>
  <c r="O8" i="55"/>
  <c r="W8" i="55"/>
  <c r="K268" i="55"/>
  <c r="H110" i="58"/>
  <c r="H20" i="58"/>
  <c r="S268" i="55"/>
  <c r="G268" i="55"/>
  <c r="AC268" i="55"/>
  <c r="U8" i="55"/>
  <c r="W268" i="55"/>
  <c r="K8" i="55"/>
  <c r="J91" i="58"/>
  <c r="J75" i="58"/>
  <c r="J20" i="58"/>
  <c r="O135" i="58"/>
  <c r="H135" i="58" s="1"/>
  <c r="N109" i="58"/>
  <c r="Q109" i="58" s="1"/>
  <c r="N115" i="58"/>
  <c r="N111" i="58"/>
  <c r="N77" i="58"/>
  <c r="H77" i="58"/>
  <c r="N56" i="58"/>
  <c r="Q56" i="58" s="1"/>
  <c r="O59" i="58"/>
  <c r="O52" i="58" s="1"/>
  <c r="G61" i="58"/>
  <c r="G55" i="58"/>
  <c r="H55" i="58" s="1"/>
  <c r="G53" i="58"/>
  <c r="Q36" i="58"/>
  <c r="O22" i="58"/>
  <c r="H22" i="58" s="1"/>
  <c r="P9" i="59"/>
  <c r="E43" i="58" s="1"/>
  <c r="G155" i="58"/>
  <c r="G130" i="58"/>
  <c r="J33" i="58"/>
  <c r="J97" i="58"/>
  <c r="G150" i="58"/>
  <c r="J150" i="58" s="1"/>
  <c r="J58" i="58"/>
  <c r="Q17" i="58"/>
  <c r="Q16" i="58"/>
  <c r="Q15" i="58"/>
  <c r="Q147" i="58"/>
  <c r="G138" i="58"/>
  <c r="N117" i="58"/>
  <c r="Q116" i="58"/>
  <c r="J114" i="58"/>
  <c r="O95" i="58"/>
  <c r="Q95" i="58" s="1"/>
  <c r="O94" i="58"/>
  <c r="H94" i="58" s="1"/>
  <c r="O92" i="58"/>
  <c r="Q92" i="58" s="1"/>
  <c r="N91" i="58"/>
  <c r="N90" i="58" s="1"/>
  <c r="N101" i="58" s="1"/>
  <c r="J92" i="58"/>
  <c r="Q74" i="58"/>
  <c r="Q78" i="58"/>
  <c r="H57" i="58"/>
  <c r="J56" i="58"/>
  <c r="H56" i="58"/>
  <c r="N37" i="58"/>
  <c r="N32" i="58" s="1"/>
  <c r="O41" i="58"/>
  <c r="H35" i="58"/>
  <c r="J22" i="58"/>
  <c r="Q152" i="58"/>
  <c r="Q93" i="58"/>
  <c r="Q76" i="58"/>
  <c r="Q75" i="58"/>
  <c r="Q38" i="58"/>
  <c r="Q42" i="58"/>
  <c r="Q57" i="58"/>
  <c r="Q151" i="58"/>
  <c r="H260" i="59"/>
  <c r="L260" i="59"/>
  <c r="E13" i="58"/>
  <c r="F260" i="59"/>
  <c r="I260" i="59"/>
  <c r="EC257" i="59"/>
  <c r="DT257" i="59"/>
  <c r="DS257" i="59"/>
  <c r="DQ9" i="59"/>
  <c r="M42" i="62" s="1"/>
  <c r="DO257" i="59"/>
  <c r="DI257" i="59"/>
  <c r="CM9" i="59"/>
  <c r="M157" i="58" s="1"/>
  <c r="O155" i="58"/>
  <c r="Q156" i="58"/>
  <c r="J149" i="58"/>
  <c r="CC9" i="59"/>
  <c r="BZ257" i="59"/>
  <c r="N135" i="58"/>
  <c r="BU257" i="59"/>
  <c r="H129" i="58"/>
  <c r="J129" i="58"/>
  <c r="Q112" i="58"/>
  <c r="J111" i="58"/>
  <c r="H109" i="58"/>
  <c r="J109" i="58"/>
  <c r="G116" i="58"/>
  <c r="H116" i="58" s="1"/>
  <c r="Q99" i="58"/>
  <c r="Q97" i="58"/>
  <c r="H91" i="58"/>
  <c r="J99" i="58"/>
  <c r="F100" i="58"/>
  <c r="Q79" i="58"/>
  <c r="J80" i="58"/>
  <c r="AM257" i="59"/>
  <c r="J74" i="58"/>
  <c r="J73" i="58"/>
  <c r="J72" i="58"/>
  <c r="J71" i="58"/>
  <c r="Q62" i="58"/>
  <c r="Q55" i="58"/>
  <c r="Q58" i="58"/>
  <c r="Q53" i="58"/>
  <c r="G59" i="58"/>
  <c r="J59" i="58" s="1"/>
  <c r="Q19" i="58"/>
  <c r="Q18" i="58"/>
  <c r="J17" i="58"/>
  <c r="J21" i="58"/>
  <c r="EA9" i="59"/>
  <c r="DX257" i="59"/>
  <c r="DN257" i="59"/>
  <c r="DE257" i="59"/>
  <c r="CZ257" i="59"/>
  <c r="O24" i="62" s="1"/>
  <c r="CR9" i="59"/>
  <c r="E24" i="62" s="1"/>
  <c r="CO257" i="59"/>
  <c r="Q150" i="58"/>
  <c r="CP257" i="59"/>
  <c r="G148" i="58"/>
  <c r="G147" i="58"/>
  <c r="H147" i="58" s="1"/>
  <c r="G153" i="58"/>
  <c r="H153" i="58" s="1"/>
  <c r="CE257" i="59"/>
  <c r="Q129" i="58"/>
  <c r="Q137" i="58"/>
  <c r="O131" i="58"/>
  <c r="BV257" i="59"/>
  <c r="N138" i="58"/>
  <c r="O136" i="58"/>
  <c r="BN9" i="59"/>
  <c r="J132" i="58"/>
  <c r="J130" i="58"/>
  <c r="G136" i="58"/>
  <c r="BQ257" i="59"/>
  <c r="F135" i="58"/>
  <c r="J135" i="58" s="1"/>
  <c r="Q118" i="58"/>
  <c r="BL257" i="59"/>
  <c r="BI9" i="59"/>
  <c r="M119" i="58" s="1"/>
  <c r="Q113" i="58"/>
  <c r="Q110" i="58"/>
  <c r="J112" i="58"/>
  <c r="J110" i="58"/>
  <c r="BF257" i="59"/>
  <c r="J118" i="58"/>
  <c r="Q91" i="58"/>
  <c r="BB257" i="59"/>
  <c r="AY9" i="59"/>
  <c r="M101" i="58" s="1"/>
  <c r="BA257" i="59"/>
  <c r="J98" i="58"/>
  <c r="AT9" i="59"/>
  <c r="H98" i="58"/>
  <c r="G95" i="58"/>
  <c r="J95" i="58" s="1"/>
  <c r="G93" i="58"/>
  <c r="H99" i="58"/>
  <c r="J94" i="58"/>
  <c r="Q77" i="58"/>
  <c r="Q71" i="58"/>
  <c r="AQ257" i="59"/>
  <c r="G78" i="58"/>
  <c r="J78" i="58" s="1"/>
  <c r="H80" i="58"/>
  <c r="J76" i="58"/>
  <c r="H74" i="58"/>
  <c r="AE9" i="59"/>
  <c r="M63" i="58" s="1"/>
  <c r="N59" i="58"/>
  <c r="Q59" i="58" s="1"/>
  <c r="Q60" i="58"/>
  <c r="Q54" i="58"/>
  <c r="J54" i="58"/>
  <c r="J57" i="58"/>
  <c r="Z9" i="59"/>
  <c r="F61" i="58"/>
  <c r="G60" i="58"/>
  <c r="Q41" i="58"/>
  <c r="Q40" i="58"/>
  <c r="Q33" i="58"/>
  <c r="Q39" i="58"/>
  <c r="G39" i="58"/>
  <c r="J39" i="58" s="1"/>
  <c r="G38" i="58"/>
  <c r="H38" i="58" s="1"/>
  <c r="G37" i="58"/>
  <c r="J37" i="58" s="1"/>
  <c r="J35" i="58"/>
  <c r="J34" i="58"/>
  <c r="H36" i="58"/>
  <c r="G40" i="58"/>
  <c r="J40" i="58" s="1"/>
  <c r="G41" i="58"/>
  <c r="Q20" i="58"/>
  <c r="H257" i="59"/>
  <c r="J23" i="58"/>
  <c r="AH9" i="59"/>
  <c r="AW9" i="59"/>
  <c r="G12" i="58"/>
  <c r="G11" i="62" s="1"/>
  <c r="AV9" i="59"/>
  <c r="AG9" i="59"/>
  <c r="H8" i="55"/>
  <c r="X268" i="55"/>
  <c r="F268" i="55"/>
  <c r="L8" i="55"/>
  <c r="P268" i="55"/>
  <c r="V8" i="55"/>
  <c r="N268" i="55"/>
  <c r="T8" i="55"/>
  <c r="N8" i="55"/>
  <c r="L268" i="55"/>
  <c r="X8" i="55"/>
  <c r="F8" i="55"/>
  <c r="V268" i="55"/>
  <c r="AB8" i="55"/>
  <c r="J8" i="55"/>
  <c r="Z268" i="55"/>
  <c r="H268" i="55"/>
  <c r="DL9" i="59"/>
  <c r="E42" i="62" s="1"/>
  <c r="CK257" i="59"/>
  <c r="CA257" i="59"/>
  <c r="BX9" i="59"/>
  <c r="AV257" i="59"/>
  <c r="J134" i="58"/>
  <c r="J131" i="58"/>
  <c r="J96" i="58"/>
  <c r="AL257" i="59"/>
  <c r="F9" i="59"/>
  <c r="CJ257" i="59"/>
  <c r="H156" i="58"/>
  <c r="CT257" i="59"/>
  <c r="BP257" i="59"/>
  <c r="DV9" i="59"/>
  <c r="BG257" i="59"/>
  <c r="AJ9" i="59"/>
  <c r="R257" i="59"/>
  <c r="DB9" i="59"/>
  <c r="CU257" i="59"/>
  <c r="CH9" i="59"/>
  <c r="AW257" i="59"/>
  <c r="F146" i="58"/>
  <c r="J53" i="58"/>
  <c r="DY257" i="59"/>
  <c r="AB257" i="59"/>
  <c r="F14" i="58"/>
  <c r="H154" i="58"/>
  <c r="J154" i="58"/>
  <c r="F70" i="58"/>
  <c r="J19" i="58"/>
  <c r="J16" i="58"/>
  <c r="H152" i="58"/>
  <c r="J152" i="58"/>
  <c r="J113" i="58"/>
  <c r="AC257" i="59"/>
  <c r="I257" i="59"/>
  <c r="BD9" i="59"/>
  <c r="G117" i="58"/>
  <c r="DD257" i="59"/>
  <c r="H58" i="58"/>
  <c r="G133" i="58"/>
  <c r="H118" i="58"/>
  <c r="H21" i="58"/>
  <c r="G62" i="58"/>
  <c r="H97" i="58"/>
  <c r="H39" i="58"/>
  <c r="G137" i="58"/>
  <c r="H137" i="58" s="1"/>
  <c r="H114" i="58"/>
  <c r="H73" i="58"/>
  <c r="Q73" i="58"/>
  <c r="N146" i="58"/>
  <c r="Q35" i="58"/>
  <c r="Q96" i="58"/>
  <c r="Q98" i="58"/>
  <c r="Q148" i="58"/>
  <c r="H134" i="58"/>
  <c r="Q134" i="58"/>
  <c r="Q133" i="58"/>
  <c r="H132" i="58"/>
  <c r="Q132" i="58"/>
  <c r="Q130" i="58"/>
  <c r="Q72" i="58"/>
  <c r="O149" i="58"/>
  <c r="K9" i="59"/>
  <c r="M25" i="58" s="1"/>
  <c r="AO9" i="59"/>
  <c r="M81" i="58" s="1"/>
  <c r="AR257" i="59"/>
  <c r="U9" i="59"/>
  <c r="M43" i="58" s="1"/>
  <c r="H111" i="58"/>
  <c r="H53" i="58"/>
  <c r="AH257" i="59"/>
  <c r="O70" i="58"/>
  <c r="Q80" i="58"/>
  <c r="Q114" i="58"/>
  <c r="Q153" i="58"/>
  <c r="H112" i="58"/>
  <c r="N70" i="58"/>
  <c r="H33" i="58"/>
  <c r="N14" i="58"/>
  <c r="N25" i="58" s="1"/>
  <c r="CW9" i="59"/>
  <c r="M24" i="62" s="1"/>
  <c r="W257" i="59"/>
  <c r="AG257" i="59"/>
  <c r="CY257" i="59"/>
  <c r="BK257" i="59"/>
  <c r="BS9" i="59"/>
  <c r="M139" i="58" s="1"/>
  <c r="X257" i="59"/>
  <c r="CF257" i="59"/>
  <c r="ED257" i="59"/>
  <c r="DG9" i="59"/>
  <c r="DJ257" i="59"/>
  <c r="O23" i="58"/>
  <c r="Q23" i="58" s="1"/>
  <c r="J155" i="58" l="1"/>
  <c r="H150" i="58"/>
  <c r="J116" i="58"/>
  <c r="F90" i="58"/>
  <c r="J42" i="58"/>
  <c r="J41" i="58"/>
  <c r="H130" i="58"/>
  <c r="Q35" i="62"/>
  <c r="F42" i="62"/>
  <c r="J36" i="62"/>
  <c r="G31" i="62"/>
  <c r="J31" i="62" s="1"/>
  <c r="J40" i="62"/>
  <c r="G24" i="62"/>
  <c r="G25" i="62" s="1"/>
  <c r="Q135" i="58"/>
  <c r="Q138" i="58"/>
  <c r="Q94" i="58"/>
  <c r="H61" i="58"/>
  <c r="J55" i="58"/>
  <c r="H24" i="58"/>
  <c r="Q136" i="58"/>
  <c r="G14" i="58"/>
  <c r="J147" i="58"/>
  <c r="H100" i="58"/>
  <c r="F108" i="58"/>
  <c r="O31" i="62"/>
  <c r="O42" i="62" s="1"/>
  <c r="N42" i="62"/>
  <c r="N43" i="62" s="1"/>
  <c r="J151" i="58"/>
  <c r="H138" i="58"/>
  <c r="J138" i="58"/>
  <c r="J60" i="58"/>
  <c r="H59" i="58"/>
  <c r="J61" i="58"/>
  <c r="Q37" i="58"/>
  <c r="Q22" i="58"/>
  <c r="H115" i="58"/>
  <c r="Q154" i="58"/>
  <c r="N108" i="58"/>
  <c r="Q108" i="58" s="1"/>
  <c r="O128" i="58"/>
  <c r="O139" i="58" s="1"/>
  <c r="O140" i="58" s="1"/>
  <c r="P139" i="58" s="1"/>
  <c r="F43" i="62"/>
  <c r="F24" i="62"/>
  <c r="J24" i="62" s="1"/>
  <c r="J13" i="62"/>
  <c r="Q115" i="58"/>
  <c r="Q111" i="58"/>
  <c r="O90" i="58"/>
  <c r="O101" i="58" s="1"/>
  <c r="O102" i="58" s="1"/>
  <c r="P90" i="58" s="1"/>
  <c r="Q100" i="58"/>
  <c r="J100" i="58"/>
  <c r="Q34" i="58"/>
  <c r="O32" i="58"/>
  <c r="O43" i="58" s="1"/>
  <c r="O44" i="58" s="1"/>
  <c r="P43" i="58" s="1"/>
  <c r="J14" i="58"/>
  <c r="Q117" i="58"/>
  <c r="N52" i="58"/>
  <c r="N63" i="58" s="1"/>
  <c r="O25" i="62"/>
  <c r="P24" i="62" s="1"/>
  <c r="H24" i="62"/>
  <c r="N24" i="62"/>
  <c r="Q24" i="62" s="1"/>
  <c r="Q31" i="62"/>
  <c r="Q13" i="62"/>
  <c r="H13" i="62"/>
  <c r="G13" i="58"/>
  <c r="F13" i="58"/>
  <c r="N43" i="58"/>
  <c r="N44" i="58" s="1"/>
  <c r="G29" i="62"/>
  <c r="O11" i="62"/>
  <c r="O29" i="62" s="1"/>
  <c r="N11" i="62"/>
  <c r="N29" i="62" s="1"/>
  <c r="F29" i="62"/>
  <c r="I13" i="58"/>
  <c r="D13" i="58"/>
  <c r="F52" i="58"/>
  <c r="F63" i="58" s="1"/>
  <c r="F64" i="58" s="1"/>
  <c r="J38" i="58"/>
  <c r="N128" i="58"/>
  <c r="G146" i="58"/>
  <c r="J146" i="58" s="1"/>
  <c r="Q155" i="58"/>
  <c r="M155" i="58"/>
  <c r="J148" i="58"/>
  <c r="H148" i="58"/>
  <c r="H155" i="58"/>
  <c r="E155" i="58"/>
  <c r="H92" i="58"/>
  <c r="H40" i="58"/>
  <c r="G25" i="58"/>
  <c r="G26" i="58" s="1"/>
  <c r="I25" i="58" s="1"/>
  <c r="G90" i="58"/>
  <c r="G101" i="58" s="1"/>
  <c r="E63" i="58"/>
  <c r="N260" i="59"/>
  <c r="M260" i="59"/>
  <c r="K260" i="59"/>
  <c r="Q260" i="59"/>
  <c r="M13" i="58"/>
  <c r="H136" i="58"/>
  <c r="E139" i="58"/>
  <c r="J93" i="58"/>
  <c r="E101" i="58"/>
  <c r="H93" i="58"/>
  <c r="F43" i="58"/>
  <c r="F44" i="58" s="1"/>
  <c r="J153" i="58"/>
  <c r="N139" i="58"/>
  <c r="N140" i="58" s="1"/>
  <c r="H131" i="58"/>
  <c r="Q131" i="58"/>
  <c r="J136" i="58"/>
  <c r="F139" i="58"/>
  <c r="F140" i="58" s="1"/>
  <c r="P112" i="58"/>
  <c r="P108" i="58"/>
  <c r="N102" i="58"/>
  <c r="H95" i="58"/>
  <c r="G70" i="58"/>
  <c r="J70" i="58" s="1"/>
  <c r="H78" i="58"/>
  <c r="H60" i="58"/>
  <c r="G32" i="58"/>
  <c r="H37" i="58"/>
  <c r="H41" i="58"/>
  <c r="BB9" i="59"/>
  <c r="BG9" i="59"/>
  <c r="O12" i="58"/>
  <c r="O30" i="58" s="1"/>
  <c r="O50" i="58" s="1"/>
  <c r="O68" i="58" s="1"/>
  <c r="O88" i="58" s="1"/>
  <c r="O106" i="58" s="1"/>
  <c r="O126" i="58" s="1"/>
  <c r="O144" i="58" s="1"/>
  <c r="G30" i="58"/>
  <c r="G50" i="58" s="1"/>
  <c r="G68" i="58" s="1"/>
  <c r="G88" i="58" s="1"/>
  <c r="G106" i="58" s="1"/>
  <c r="G126" i="58" s="1"/>
  <c r="G144" i="58" s="1"/>
  <c r="BA9" i="59"/>
  <c r="BF9" i="59"/>
  <c r="J133" i="58"/>
  <c r="G128" i="58"/>
  <c r="F157" i="58"/>
  <c r="F81" i="58"/>
  <c r="F82" i="58" s="1"/>
  <c r="G52" i="58"/>
  <c r="H52" i="58" s="1"/>
  <c r="J62" i="58"/>
  <c r="J117" i="58"/>
  <c r="H62" i="58"/>
  <c r="E157" i="58"/>
  <c r="E25" i="58"/>
  <c r="F25" i="58"/>
  <c r="H133" i="58"/>
  <c r="J137" i="58"/>
  <c r="H117" i="58"/>
  <c r="E119" i="58"/>
  <c r="G108" i="58"/>
  <c r="E81" i="58"/>
  <c r="F101" i="58"/>
  <c r="F119" i="58"/>
  <c r="F120" i="58" s="1"/>
  <c r="Q52" i="58"/>
  <c r="O63" i="58"/>
  <c r="Q90" i="58"/>
  <c r="P110" i="58"/>
  <c r="P113" i="58"/>
  <c r="P109" i="58"/>
  <c r="P117" i="58"/>
  <c r="P115" i="58"/>
  <c r="P120" i="58"/>
  <c r="P118" i="58"/>
  <c r="P116" i="58"/>
  <c r="N26" i="58"/>
  <c r="N81" i="58"/>
  <c r="P111" i="58"/>
  <c r="P119" i="58"/>
  <c r="O81" i="58"/>
  <c r="O82" i="58" s="1"/>
  <c r="H149" i="58"/>
  <c r="O146" i="58"/>
  <c r="Q149" i="58"/>
  <c r="N119" i="58"/>
  <c r="Q119" i="58" s="1"/>
  <c r="N157" i="58"/>
  <c r="H23" i="58"/>
  <c r="O14" i="58"/>
  <c r="H14" i="58" s="1"/>
  <c r="H70" i="58"/>
  <c r="Q70" i="58"/>
  <c r="G42" i="62" l="1"/>
  <c r="J42" i="62" s="1"/>
  <c r="H31" i="62"/>
  <c r="F25" i="62"/>
  <c r="J101" i="58"/>
  <c r="J90" i="58"/>
  <c r="G102" i="58"/>
  <c r="I101" i="58" s="1"/>
  <c r="Q32" i="58"/>
  <c r="Q42" i="62"/>
  <c r="O43" i="62"/>
  <c r="P42" i="62" s="1"/>
  <c r="H42" i="62"/>
  <c r="G157" i="58"/>
  <c r="H157" i="58" s="1"/>
  <c r="Q128" i="58"/>
  <c r="H90" i="58"/>
  <c r="H128" i="58"/>
  <c r="I13" i="62"/>
  <c r="I25" i="62"/>
  <c r="I23" i="62"/>
  <c r="I19" i="62"/>
  <c r="I20" i="62"/>
  <c r="I16" i="62"/>
  <c r="I22" i="62"/>
  <c r="I18" i="62"/>
  <c r="I21" i="62"/>
  <c r="I15" i="62"/>
  <c r="I17" i="62"/>
  <c r="I14" i="62"/>
  <c r="J25" i="62"/>
  <c r="I24" i="62"/>
  <c r="Q43" i="58"/>
  <c r="J13" i="58"/>
  <c r="N25" i="62"/>
  <c r="Q25" i="62" s="1"/>
  <c r="Q139" i="58"/>
  <c r="P13" i="62"/>
  <c r="P25" i="62"/>
  <c r="H25" i="62"/>
  <c r="P19" i="62"/>
  <c r="P15" i="62"/>
  <c r="P21" i="62"/>
  <c r="P18" i="62"/>
  <c r="P14" i="62"/>
  <c r="P23" i="62"/>
  <c r="P20" i="62"/>
  <c r="P16" i="62"/>
  <c r="P22" i="62"/>
  <c r="P17" i="62"/>
  <c r="L13" i="58"/>
  <c r="O13" i="58"/>
  <c r="H13" i="58" s="1"/>
  <c r="N13" i="58"/>
  <c r="J25" i="58"/>
  <c r="P13" i="58"/>
  <c r="Q63" i="58"/>
  <c r="Q81" i="58"/>
  <c r="Q44" i="58"/>
  <c r="P260" i="59"/>
  <c r="E31" i="58"/>
  <c r="V260" i="59"/>
  <c r="R260" i="59"/>
  <c r="S260" i="59"/>
  <c r="Q140" i="58"/>
  <c r="N120" i="58"/>
  <c r="Q120" i="58" s="1"/>
  <c r="F158" i="58"/>
  <c r="P128" i="58"/>
  <c r="F102" i="58"/>
  <c r="G81" i="58"/>
  <c r="J81" i="58" s="1"/>
  <c r="H32" i="58"/>
  <c r="J32" i="58"/>
  <c r="G43" i="58"/>
  <c r="BL9" i="59"/>
  <c r="BQ9" i="59"/>
  <c r="BK9" i="59"/>
  <c r="BP9" i="59"/>
  <c r="I23" i="58"/>
  <c r="I22" i="58"/>
  <c r="I21" i="58"/>
  <c r="I26" i="58"/>
  <c r="I15" i="58"/>
  <c r="I18" i="58"/>
  <c r="I24" i="58"/>
  <c r="I20" i="58"/>
  <c r="I19" i="58"/>
  <c r="I16" i="58"/>
  <c r="I14" i="58"/>
  <c r="I17" i="58"/>
  <c r="I99" i="58"/>
  <c r="I95" i="58"/>
  <c r="I98" i="58"/>
  <c r="I94" i="58"/>
  <c r="I93" i="58"/>
  <c r="I92" i="58"/>
  <c r="I91" i="58"/>
  <c r="I90" i="58"/>
  <c r="G119" i="58"/>
  <c r="G120" i="58" s="1"/>
  <c r="J108" i="58"/>
  <c r="H108" i="58"/>
  <c r="F26" i="58"/>
  <c r="J26" i="58" s="1"/>
  <c r="J52" i="58"/>
  <c r="J128" i="58"/>
  <c r="G139" i="58"/>
  <c r="G140" i="58" s="1"/>
  <c r="G63" i="58"/>
  <c r="H63" i="58" s="1"/>
  <c r="H146" i="58"/>
  <c r="Q146" i="58"/>
  <c r="O157" i="58"/>
  <c r="P81" i="58"/>
  <c r="N82" i="58"/>
  <c r="Q82" i="58" s="1"/>
  <c r="P95" i="58"/>
  <c r="P91" i="58"/>
  <c r="P99" i="58"/>
  <c r="P98" i="58"/>
  <c r="P97" i="58"/>
  <c r="P102" i="58"/>
  <c r="P100" i="58"/>
  <c r="P93" i="58"/>
  <c r="P94" i="58"/>
  <c r="P96" i="58"/>
  <c r="Q102" i="58"/>
  <c r="P92" i="58"/>
  <c r="P82" i="58"/>
  <c r="P74" i="58"/>
  <c r="P78" i="58"/>
  <c r="P77" i="58"/>
  <c r="P75" i="58"/>
  <c r="P71" i="58"/>
  <c r="P79" i="58"/>
  <c r="P72" i="58"/>
  <c r="P73" i="58"/>
  <c r="P76" i="58"/>
  <c r="P80" i="58"/>
  <c r="P132" i="58"/>
  <c r="P137" i="58"/>
  <c r="P134" i="58"/>
  <c r="P136" i="58"/>
  <c r="P140" i="58"/>
  <c r="P133" i="58"/>
  <c r="P135" i="58"/>
  <c r="P131" i="58"/>
  <c r="P130" i="58"/>
  <c r="P138" i="58"/>
  <c r="P129" i="58"/>
  <c r="P70" i="58"/>
  <c r="Q14" i="58"/>
  <c r="O25" i="58"/>
  <c r="O26" i="58" s="1"/>
  <c r="P40" i="58"/>
  <c r="P44" i="58"/>
  <c r="P41" i="58"/>
  <c r="P36" i="58"/>
  <c r="P39" i="58"/>
  <c r="P34" i="58"/>
  <c r="P38" i="58"/>
  <c r="P35" i="58"/>
  <c r="P42" i="58"/>
  <c r="P37" i="58"/>
  <c r="P32" i="58"/>
  <c r="P33" i="58"/>
  <c r="N158" i="58"/>
  <c r="N64" i="58"/>
  <c r="H101" i="58"/>
  <c r="P101" i="58"/>
  <c r="Q101" i="58"/>
  <c r="O64" i="58"/>
  <c r="P63" i="58" s="1"/>
  <c r="P40" i="62" l="1"/>
  <c r="P34" i="62"/>
  <c r="P37" i="62"/>
  <c r="P33" i="62"/>
  <c r="Q43" i="62"/>
  <c r="P31" i="62"/>
  <c r="G43" i="62"/>
  <c r="P36" i="62"/>
  <c r="P32" i="62"/>
  <c r="P39" i="62"/>
  <c r="H43" i="62"/>
  <c r="P35" i="62"/>
  <c r="P41" i="62"/>
  <c r="P38" i="62"/>
  <c r="P43" i="62"/>
  <c r="H102" i="58"/>
  <c r="I96" i="58"/>
  <c r="I97" i="58"/>
  <c r="I100" i="58"/>
  <c r="I102" i="58"/>
  <c r="J102" i="58"/>
  <c r="H81" i="58"/>
  <c r="J157" i="58"/>
  <c r="G158" i="58"/>
  <c r="J158" i="58" s="1"/>
  <c r="G31" i="58"/>
  <c r="Q13" i="58"/>
  <c r="F31" i="58"/>
  <c r="D31" i="58" s="1"/>
  <c r="W260" i="59"/>
  <c r="M31" i="58"/>
  <c r="U260" i="59"/>
  <c r="AA260" i="59"/>
  <c r="X260" i="59"/>
  <c r="G82" i="58"/>
  <c r="H82" i="58" s="1"/>
  <c r="J140" i="58"/>
  <c r="H140" i="58"/>
  <c r="J43" i="58"/>
  <c r="H43" i="58"/>
  <c r="G44" i="58"/>
  <c r="I43" i="58" s="1"/>
  <c r="BV9" i="59"/>
  <c r="CA9" i="59"/>
  <c r="BU9" i="59"/>
  <c r="BZ9" i="59"/>
  <c r="I112" i="58"/>
  <c r="I116" i="58"/>
  <c r="I109" i="58"/>
  <c r="I120" i="58"/>
  <c r="I111" i="58"/>
  <c r="I118" i="58"/>
  <c r="I115" i="58"/>
  <c r="I110" i="58"/>
  <c r="I114" i="58"/>
  <c r="I113" i="58"/>
  <c r="I117" i="58"/>
  <c r="H120" i="58"/>
  <c r="J120" i="58"/>
  <c r="I108" i="58"/>
  <c r="I139" i="58"/>
  <c r="H139" i="58"/>
  <c r="J139" i="58"/>
  <c r="I128" i="58"/>
  <c r="J63" i="58"/>
  <c r="I130" i="58"/>
  <c r="I135" i="58"/>
  <c r="I136" i="58"/>
  <c r="I140" i="58"/>
  <c r="I132" i="58"/>
  <c r="I129" i="58"/>
  <c r="I134" i="58"/>
  <c r="I138" i="58"/>
  <c r="I131" i="58"/>
  <c r="I133" i="58"/>
  <c r="I137" i="58"/>
  <c r="G64" i="58"/>
  <c r="H64" i="58" s="1"/>
  <c r="I119" i="58"/>
  <c r="H119" i="58"/>
  <c r="J119" i="58"/>
  <c r="P24" i="58"/>
  <c r="P18" i="58"/>
  <c r="P16" i="58"/>
  <c r="P17" i="58"/>
  <c r="P15" i="58"/>
  <c r="P19" i="58"/>
  <c r="P22" i="58"/>
  <c r="P21" i="58"/>
  <c r="P20" i="58"/>
  <c r="P26" i="58"/>
  <c r="P23" i="58"/>
  <c r="P14" i="58"/>
  <c r="Q26" i="58"/>
  <c r="O158" i="58"/>
  <c r="P157" i="58" s="1"/>
  <c r="P58" i="58"/>
  <c r="P60" i="58"/>
  <c r="P54" i="58"/>
  <c r="P62" i="58"/>
  <c r="P64" i="58"/>
  <c r="P57" i="58"/>
  <c r="P59" i="58"/>
  <c r="P55" i="58"/>
  <c r="P56" i="58"/>
  <c r="P61" i="58"/>
  <c r="P53" i="58"/>
  <c r="P52" i="58"/>
  <c r="Q64" i="58"/>
  <c r="H25" i="58"/>
  <c r="P25" i="58"/>
  <c r="Q25" i="58"/>
  <c r="Q157" i="58"/>
  <c r="J43" i="62" l="1"/>
  <c r="I38" i="62"/>
  <c r="I41" i="62"/>
  <c r="I40" i="62"/>
  <c r="I35" i="62"/>
  <c r="I34" i="62"/>
  <c r="I33" i="62"/>
  <c r="I42" i="62"/>
  <c r="I31" i="62"/>
  <c r="I32" i="62"/>
  <c r="I43" i="62"/>
  <c r="I39" i="62"/>
  <c r="I36" i="62"/>
  <c r="I37" i="62"/>
  <c r="I146" i="58"/>
  <c r="I151" i="58"/>
  <c r="I154" i="58"/>
  <c r="I155" i="58"/>
  <c r="I158" i="58"/>
  <c r="I148" i="58"/>
  <c r="I152" i="58"/>
  <c r="I149" i="58"/>
  <c r="I153" i="58"/>
  <c r="I147" i="58"/>
  <c r="I156" i="58"/>
  <c r="I150" i="58"/>
  <c r="I157" i="58"/>
  <c r="I81" i="58"/>
  <c r="N31" i="58"/>
  <c r="L31" i="58" s="1"/>
  <c r="J31" i="58"/>
  <c r="O31" i="58"/>
  <c r="P31" i="58" s="1"/>
  <c r="I71" i="58"/>
  <c r="H31" i="58"/>
  <c r="J82" i="58"/>
  <c r="I76" i="58"/>
  <c r="I77" i="58"/>
  <c r="I70" i="58"/>
  <c r="I80" i="58"/>
  <c r="I82" i="58"/>
  <c r="I75" i="58"/>
  <c r="I79" i="58"/>
  <c r="I72" i="58"/>
  <c r="I78" i="58"/>
  <c r="I73" i="58"/>
  <c r="I74" i="58"/>
  <c r="E51" i="58"/>
  <c r="AB260" i="59"/>
  <c r="Z260" i="59"/>
  <c r="AF260" i="59"/>
  <c r="AC260" i="59"/>
  <c r="I34" i="58"/>
  <c r="I37" i="58"/>
  <c r="I42" i="58"/>
  <c r="I41" i="58"/>
  <c r="I31" i="58"/>
  <c r="I36" i="58"/>
  <c r="I32" i="58"/>
  <c r="I35" i="58"/>
  <c r="I44" i="58"/>
  <c r="I38" i="58"/>
  <c r="I39" i="58"/>
  <c r="I40" i="58"/>
  <c r="I33" i="58"/>
  <c r="J44" i="58"/>
  <c r="H44" i="58"/>
  <c r="CF9" i="59"/>
  <c r="CK9" i="59"/>
  <c r="CJ9" i="59"/>
  <c r="CE9" i="59"/>
  <c r="I54" i="58"/>
  <c r="I64" i="58"/>
  <c r="I53" i="58"/>
  <c r="I56" i="58"/>
  <c r="I57" i="58"/>
  <c r="I60" i="58"/>
  <c r="I59" i="58"/>
  <c r="I58" i="58"/>
  <c r="I61" i="58"/>
  <c r="I55" i="58"/>
  <c r="I62" i="58"/>
  <c r="J64" i="58"/>
  <c r="I52" i="58"/>
  <c r="I63" i="58"/>
  <c r="H158" i="58"/>
  <c r="P154" i="58"/>
  <c r="P158" i="58"/>
  <c r="P156" i="58"/>
  <c r="P148" i="58"/>
  <c r="P151" i="58"/>
  <c r="P152" i="58"/>
  <c r="P147" i="58"/>
  <c r="P150" i="58"/>
  <c r="P155" i="58"/>
  <c r="Q158" i="58"/>
  <c r="P153" i="58"/>
  <c r="P149" i="58"/>
  <c r="P146" i="58"/>
  <c r="Q31" i="58" l="1"/>
  <c r="G51" i="58"/>
  <c r="I51" i="58" s="1"/>
  <c r="F51" i="58"/>
  <c r="M51" i="58"/>
  <c r="AH260" i="59"/>
  <c r="AK260" i="59"/>
  <c r="AE260" i="59"/>
  <c r="AG260" i="59"/>
  <c r="CP9" i="59"/>
  <c r="CU9" i="59"/>
  <c r="CT9" i="59"/>
  <c r="CO9" i="59"/>
  <c r="J51" i="58" l="1"/>
  <c r="N51" i="58"/>
  <c r="O51" i="58"/>
  <c r="P51" i="58" s="1"/>
  <c r="D51" i="58"/>
  <c r="H51" i="58"/>
  <c r="AM260" i="59"/>
  <c r="AJ260" i="59"/>
  <c r="E69" i="58"/>
  <c r="AP260" i="59"/>
  <c r="AL260" i="59"/>
  <c r="DE9" i="59"/>
  <c r="CZ9" i="59"/>
  <c r="CY9" i="59"/>
  <c r="DD9" i="59"/>
  <c r="Q51" i="58" l="1"/>
  <c r="L51" i="58"/>
  <c r="G69" i="58"/>
  <c r="I69" i="58" s="1"/>
  <c r="F69" i="58"/>
  <c r="AR260" i="59"/>
  <c r="AQ260" i="59"/>
  <c r="M69" i="58"/>
  <c r="AU260" i="59"/>
  <c r="AO260" i="59"/>
  <c r="DJ9" i="59"/>
  <c r="DO9" i="59"/>
  <c r="DI9" i="59"/>
  <c r="DN9" i="59"/>
  <c r="J69" i="58" l="1"/>
  <c r="N69" i="58"/>
  <c r="D69" i="58"/>
  <c r="O69" i="58"/>
  <c r="P69" i="58" s="1"/>
  <c r="H69" i="58"/>
  <c r="AW260" i="59"/>
  <c r="AZ260" i="59"/>
  <c r="AT260" i="59"/>
  <c r="AV260" i="59"/>
  <c r="E89" i="58"/>
  <c r="DY9" i="59"/>
  <c r="ED9" i="59" s="1"/>
  <c r="DT9" i="59"/>
  <c r="DX9" i="59"/>
  <c r="EC9" i="59" s="1"/>
  <c r="DS9" i="59"/>
  <c r="Q69" i="58" l="1"/>
  <c r="L69" i="58"/>
  <c r="G89" i="58"/>
  <c r="I89" i="58" s="1"/>
  <c r="F89" i="58"/>
  <c r="D89" i="58" s="1"/>
  <c r="M89" i="58"/>
  <c r="BB260" i="59"/>
  <c r="BA260" i="59"/>
  <c r="BE260" i="59"/>
  <c r="AY260" i="59"/>
  <c r="J89" i="58" l="1"/>
  <c r="N89" i="58"/>
  <c r="O89" i="58"/>
  <c r="P89" i="58" s="1"/>
  <c r="BF260" i="59"/>
  <c r="BJ260" i="59"/>
  <c r="BD260" i="59"/>
  <c r="BG260" i="59"/>
  <c r="E107" i="58"/>
  <c r="L89" i="58" l="1"/>
  <c r="Q89" i="58"/>
  <c r="H89" i="58"/>
  <c r="G107" i="58"/>
  <c r="I107" i="58" s="1"/>
  <c r="F107" i="58"/>
  <c r="BI260" i="59"/>
  <c r="BL260" i="59"/>
  <c r="BO260" i="59"/>
  <c r="M107" i="58"/>
  <c r="BK260" i="59"/>
  <c r="J107" i="58" l="1"/>
  <c r="D107" i="58"/>
  <c r="N107" i="58"/>
  <c r="O107" i="58"/>
  <c r="P107" i="58" s="1"/>
  <c r="E127" i="58"/>
  <c r="BT260" i="59"/>
  <c r="BN260" i="59"/>
  <c r="BP260" i="59"/>
  <c r="BQ260" i="59"/>
  <c r="L107" i="58" l="1"/>
  <c r="H107" i="58"/>
  <c r="Q107" i="58"/>
  <c r="G127" i="58"/>
  <c r="I127" i="58" s="1"/>
  <c r="F127" i="58"/>
  <c r="BY260" i="59"/>
  <c r="M127" i="58"/>
  <c r="BU260" i="59"/>
  <c r="BS260" i="59"/>
  <c r="BV260" i="59"/>
  <c r="J127" i="58" l="1"/>
  <c r="D127" i="58"/>
  <c r="N127" i="58"/>
  <c r="O127" i="58"/>
  <c r="P127" i="58" s="1"/>
  <c r="H127" i="58"/>
  <c r="BX260" i="59"/>
  <c r="CA260" i="59"/>
  <c r="BZ260" i="59"/>
  <c r="CD260" i="59"/>
  <c r="L127" i="58" l="1"/>
  <c r="Q127" i="58"/>
  <c r="CF260" i="59"/>
  <c r="CE260" i="59"/>
  <c r="CC260" i="59"/>
  <c r="CI260" i="59"/>
  <c r="CH260" i="59" l="1"/>
  <c r="CN260" i="59"/>
  <c r="CJ260" i="59"/>
  <c r="E145" i="58"/>
  <c r="CK260" i="59"/>
  <c r="G145" i="58" l="1"/>
  <c r="I145" i="58" s="1"/>
  <c r="F145" i="58"/>
  <c r="CP260" i="59"/>
  <c r="M145" i="58"/>
  <c r="CS260" i="59"/>
  <c r="E12" i="62" s="1"/>
  <c r="CM260" i="59"/>
  <c r="CO260" i="59"/>
  <c r="D145" i="58" l="1"/>
  <c r="J145" i="58"/>
  <c r="N145" i="58"/>
  <c r="O145" i="58"/>
  <c r="P145" i="58" s="1"/>
  <c r="H145" i="58"/>
  <c r="CR260" i="59"/>
  <c r="CU260" i="59"/>
  <c r="G12" i="62" s="1"/>
  <c r="I12" i="62" s="1"/>
  <c r="CX260" i="59"/>
  <c r="M12" i="62" s="1"/>
  <c r="CT260" i="59"/>
  <c r="F12" i="62" s="1"/>
  <c r="Q145" i="58" l="1"/>
  <c r="L145" i="58"/>
  <c r="D12" i="62"/>
  <c r="J12" i="62"/>
  <c r="DC260" i="59"/>
  <c r="CW260" i="59"/>
  <c r="CZ260" i="59"/>
  <c r="O12" i="62" s="1"/>
  <c r="P12" i="62" s="1"/>
  <c r="CY260" i="59"/>
  <c r="N12" i="62" s="1"/>
  <c r="L12" i="62" l="1"/>
  <c r="Q12" i="62"/>
  <c r="H12" i="62"/>
  <c r="DH260" i="59"/>
  <c r="DB260" i="59"/>
  <c r="DD260" i="59"/>
  <c r="DE260" i="59"/>
  <c r="DG260" i="59" l="1"/>
  <c r="DI260" i="59"/>
  <c r="DM260" i="59"/>
  <c r="E30" i="62" s="1"/>
  <c r="DJ260" i="59"/>
  <c r="DN260" i="59" l="1"/>
  <c r="F30" i="62" s="1"/>
  <c r="DR260" i="59"/>
  <c r="M30" i="62" s="1"/>
  <c r="DO260" i="59"/>
  <c r="G30" i="62" s="1"/>
  <c r="I30" i="62" s="1"/>
  <c r="DL260" i="59"/>
  <c r="J30" i="62" l="1"/>
  <c r="D30" i="62"/>
  <c r="DQ260" i="59"/>
  <c r="DW260" i="59"/>
  <c r="DS260" i="59"/>
  <c r="N30" i="62" s="1"/>
  <c r="DT260" i="59"/>
  <c r="O30" i="62" s="1"/>
  <c r="P30" i="62" s="1"/>
  <c r="L30" i="62" l="1"/>
  <c r="Q30" i="62"/>
  <c r="H30" i="62"/>
  <c r="DV260" i="59"/>
  <c r="DY260" i="59"/>
  <c r="EB260" i="59"/>
  <c r="DX260" i="59"/>
  <c r="EG260" i="59" l="1"/>
  <c r="EC260" i="59"/>
  <c r="EA260" i="59"/>
  <c r="ED260" i="59"/>
  <c r="EL260" i="59" l="1"/>
  <c r="EH260" i="59"/>
  <c r="EF260" i="59"/>
  <c r="EI260" i="59"/>
  <c r="EN260" i="59" l="1"/>
  <c r="EK260" i="59"/>
  <c r="EM260" i="59"/>
</calcChain>
</file>

<file path=xl/sharedStrings.xml><?xml version="1.0" encoding="utf-8"?>
<sst xmlns="http://schemas.openxmlformats.org/spreadsheetml/2006/main" count="16486" uniqueCount="581">
  <si>
    <t>-</t>
  </si>
  <si>
    <t>Chapadão do Céu</t>
  </si>
  <si>
    <t>Rio Verde</t>
  </si>
  <si>
    <t>Cristalina</t>
  </si>
  <si>
    <t>Luziânia</t>
  </si>
  <si>
    <t>Jataí</t>
  </si>
  <si>
    <t>Catalão</t>
  </si>
  <si>
    <t>Abacaxi (Mil frutos)</t>
  </si>
  <si>
    <t>Algodão herbáceo (Toneladas)</t>
  </si>
  <si>
    <t>Arroz (Toneladas)</t>
  </si>
  <si>
    <t>Cana-de-açúcar (Toneladas)</t>
  </si>
  <si>
    <t>Girassol (Toneladas)</t>
  </si>
  <si>
    <t>Mandioca (Toneladas)</t>
  </si>
  <si>
    <t>Soja (Toneladas)</t>
  </si>
  <si>
    <t>Sorgo (Toneladas)</t>
  </si>
  <si>
    <t>Tomate (Toneladas)</t>
  </si>
  <si>
    <t>Trigo (Toneladas)</t>
  </si>
  <si>
    <t>Nota:</t>
  </si>
  <si>
    <t>Goiás</t>
  </si>
  <si>
    <t>Campo Alegre de Goiás</t>
  </si>
  <si>
    <t>Ipameri</t>
  </si>
  <si>
    <t>Montividiu</t>
  </si>
  <si>
    <t>Paraúna</t>
  </si>
  <si>
    <t>Santa Helena de Goiás</t>
  </si>
  <si>
    <t>Silvânia</t>
  </si>
  <si>
    <t>Vianópolis</t>
  </si>
  <si>
    <t>Total</t>
  </si>
  <si>
    <t>Unidade da Federação</t>
  </si>
  <si>
    <t>Variável = Produção (Toneladas)</t>
  </si>
  <si>
    <t>Tabela 1618 - Produção, por ano da safra e produto</t>
  </si>
  <si>
    <t>Var. %</t>
  </si>
  <si>
    <t>Clas</t>
  </si>
  <si>
    <t>Total – 10 primeiros</t>
  </si>
  <si>
    <t>% Prod</t>
  </si>
  <si>
    <t>Produção (Toneladas)</t>
  </si>
  <si>
    <t>Produto: Cana-de-açúcar</t>
  </si>
  <si>
    <t>Piracanjuba</t>
  </si>
  <si>
    <t>Produto: Soja</t>
  </si>
  <si>
    <t>Produto: Feijão</t>
  </si>
  <si>
    <t>Produto: Milho</t>
  </si>
  <si>
    <t>Preenchimento obrigatório:</t>
  </si>
  <si>
    <t>Correção</t>
  </si>
  <si>
    <t>TOTAL</t>
  </si>
  <si>
    <t xml:space="preserve">TOTAL </t>
  </si>
  <si>
    <t>Mineiros</t>
  </si>
  <si>
    <t>Caiapônia</t>
  </si>
  <si>
    <t>Cabeceiras</t>
  </si>
  <si>
    <t>Perolândia</t>
  </si>
  <si>
    <t>Portelândia</t>
  </si>
  <si>
    <t>Palmeiras de Goiás</t>
  </si>
  <si>
    <r>
      <t>Ano da safra</t>
    </r>
    <r>
      <rPr>
        <b/>
        <sz val="10"/>
        <color indexed="18"/>
        <rFont val="Arial"/>
        <family val="2"/>
      </rPr>
      <t xml:space="preserve"> X </t>
    </r>
    <r>
      <rPr>
        <b/>
        <sz val="10"/>
        <rFont val="Arial"/>
        <family val="2"/>
      </rPr>
      <t>Produto</t>
    </r>
  </si>
  <si>
    <r>
      <t>Ano da safra</t>
    </r>
    <r>
      <rPr>
        <b/>
        <sz val="10"/>
        <color indexed="18"/>
        <rFont val="Arial"/>
        <family val="2"/>
      </rPr>
      <t xml:space="preserve"> X </t>
    </r>
    <r>
      <rPr>
        <b/>
        <sz val="10"/>
        <rFont val="Arial"/>
        <family val="2"/>
      </rPr>
      <t>Produto</t>
    </r>
  </si>
  <si>
    <t>Produção e área plantada, por ano, por município</t>
  </si>
  <si>
    <t>Ord</t>
  </si>
  <si>
    <t>Feijão (Toneladas)</t>
  </si>
  <si>
    <t>Milho (Toneladas)</t>
  </si>
  <si>
    <t>Ano:</t>
  </si>
  <si>
    <t>Mês:</t>
  </si>
  <si>
    <t>Atualizado em:</t>
  </si>
  <si>
    <t>Ano base:</t>
  </si>
  <si>
    <t>Ano final:</t>
  </si>
  <si>
    <t>Selecione o município</t>
  </si>
  <si>
    <t>Município</t>
  </si>
  <si>
    <t>Todos municípios produtores</t>
  </si>
  <si>
    <t>Abadia de Goiás</t>
  </si>
  <si>
    <t>Abadiânia</t>
  </si>
  <si>
    <t>Acreúna</t>
  </si>
  <si>
    <t>Adelândia</t>
  </si>
  <si>
    <t>Água Fria de Goiás</t>
  </si>
  <si>
    <t>Água Limpa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</si>
  <si>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</si>
  <si>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</si>
  <si>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</si>
  <si>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</si>
  <si>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</si>
  <si>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</si>
  <si>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</si>
  <si>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</si>
  <si>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</si>
  <si>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</si>
  <si>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</si>
  <si>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</si>
  <si>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</si>
  <si>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</si>
  <si>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</si>
  <si>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</si>
  <si>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</si>
  <si>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</si>
  <si>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</si>
  <si>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</si>
  <si>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</si>
  <si>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</si>
  <si>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</si>
  <si>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Barro Alto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</si>
  <si>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</si>
  <si>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</si>
  <si>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</si>
  <si>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</si>
  <si>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</si>
  <si>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</si>
  <si>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</si>
  <si>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</si>
  <si>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</si>
  <si>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</si>
  <si>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Cachoeira Alta</t>
  </si>
  <si>
    <t>Cachoeira de Goiás</t>
  </si>
  <si>
    <t>Cachoeira Dourada</t>
  </si>
  <si>
    <t>Caçu</t>
  </si>
  <si>
    <t>Caldas Novas</t>
  </si>
  <si>
    <t>Caldazinha</t>
  </si>
  <si>
    <t>Campestre de Goiás</t>
  </si>
  <si>
    <t>Campinaçu</t>
  </si>
  <si>
    <t>Campinorte</t>
  </si>
  <si>
    <t>Campo Limpo de Goiás</t>
  </si>
  <si>
    <t>Campos Belos</t>
  </si>
  <si>
    <t>Campos Verdes</t>
  </si>
  <si>
    <t>Carmo do Rio Verde</t>
  </si>
  <si>
    <t>Castelândia</t>
  </si>
  <si>
    <t>Caturaí</t>
  </si>
  <si>
    <t>Cavalcante</t>
  </si>
  <si>
    <t>Ceres</t>
  </si>
  <si>
    <t>Cezarina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</si>
  <si>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</si>
  <si>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</si>
  <si>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</si>
  <si>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</si>
  <si>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</si>
  <si>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</si>
  <si>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</si>
  <si>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</si>
  <si>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</si>
  <si>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</si>
  <si>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</si>
  <si>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</si>
  <si>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</si>
  <si>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</si>
  <si>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Divinópolis de Goiás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</si>
  <si>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</si>
  <si>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</si>
  <si>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</si>
  <si>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</si>
  <si>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</si>
  <si>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</si>
  <si>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</si>
  <si>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</si>
  <si>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Formosa</t>
  </si>
  <si>
    <t>Formoso</t>
  </si>
  <si>
    <t>Gameleira de Goiás</t>
  </si>
  <si>
    <t>Goianápolis</t>
  </si>
  <si>
    <t>Goiandira</t>
  </si>
  <si>
    <t>Goianésia</t>
  </si>
  <si>
    <t>Goiânia</t>
  </si>
  <si>
    <t>Goianira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</si>
  <si>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</si>
  <si>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</si>
  <si>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</si>
  <si>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</si>
  <si>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</si>
  <si>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</si>
  <si>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</si>
  <si>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Hidrolândia</t>
  </si>
  <si>
    <t>Hidrolina</t>
  </si>
  <si>
    <t>Iaciara</t>
  </si>
  <si>
    <t>Inaciolândia</t>
  </si>
  <si>
    <t>Indiara</t>
  </si>
  <si>
    <t>Inhumas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</si>
  <si>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</si>
  <si>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</si>
  <si>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</si>
  <si>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</si>
  <si>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</si>
  <si>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</si>
  <si>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</si>
  <si>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</si>
  <si>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</si>
  <si>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</si>
  <si>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</si>
  <si>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</si>
  <si>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</si>
  <si>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</si>
  <si>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</si>
  <si>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</si>
  <si>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Jaupaci</t>
  </si>
  <si>
    <t>Jesúpolis</t>
  </si>
  <si>
    <t>Joviânia</t>
  </si>
  <si>
    <t>Jussara</t>
  </si>
  <si>
    <t>Lagoa Santa</t>
  </si>
  <si>
    <t>Leopoldo de Bulhões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</si>
  <si>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</si>
  <si>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</si>
  <si>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</si>
  <si>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</si>
  <si>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</si>
  <si>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</si>
  <si>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</si>
  <si>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</si>
  <si>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Moiporá</t>
  </si>
  <si>
    <t>Monte Alegre de Goiás</t>
  </si>
  <si>
    <t>Montes Claros de Goiás</t>
  </si>
  <si>
    <t>Montividiu do Norte</t>
  </si>
  <si>
    <t>Morrinhos</t>
  </si>
  <si>
    <t>Morro Agudo de Goiás</t>
  </si>
  <si>
    <t>Mossâmedes</t>
  </si>
  <si>
    <t>Mozarlândia</t>
  </si>
  <si>
    <t>Mundo Novo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</si>
  <si>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</si>
  <si>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</si>
  <si>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</si>
  <si>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</si>
  <si>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</si>
  <si>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</si>
  <si>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</si>
  <si>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</si>
  <si>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</si>
  <si>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</si>
  <si>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</si>
  <si>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</si>
  <si>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</si>
  <si>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</si>
  <si>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</si>
  <si>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</si>
  <si>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</si>
  <si>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</si>
  <si>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</si>
  <si>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Palmelo</t>
  </si>
  <si>
    <t>Palminópolis</t>
  </si>
  <si>
    <t>Panamá</t>
  </si>
  <si>
    <t>Paranaiguara</t>
  </si>
  <si>
    <t>Petrolina de Goiás</t>
  </si>
  <si>
    <t>Pilar de Goiás</t>
  </si>
  <si>
    <t>Piranhas</t>
  </si>
  <si>
    <t>Pirenópolis</t>
  </si>
  <si>
    <t>Pires do Rio</t>
  </si>
  <si>
    <t>Planaltina</t>
  </si>
  <si>
    <t>Pontalina</t>
  </si>
  <si>
    <t>Porangatu</t>
  </si>
  <si>
    <t>Porteirão</t>
  </si>
  <si>
    <t>Posse</t>
  </si>
  <si>
    <t>Professor Jamil</t>
  </si>
  <si>
    <t>Quirinópolis</t>
  </si>
  <si>
    <t>Rialma</t>
  </si>
  <si>
    <t>Rianápolis</t>
  </si>
  <si>
    <t>Rio Quente</t>
  </si>
  <si>
    <t>Rubiataba</t>
  </si>
  <si>
    <t>Sanclerlândia</t>
  </si>
  <si>
    <t>Santa Bárbara de Goiás</t>
  </si>
  <si>
    <t>Santa Cruz de Goiás</t>
  </si>
  <si>
    <t>Santa Fé de Goiás</t>
  </si>
  <si>
    <t>Santa Isabel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</si>
  <si>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</si>
  <si>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</si>
  <si>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</si>
  <si>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</si>
  <si>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</si>
  <si>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</si>
  <si>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</si>
  <si>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</si>
  <si>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Domingos</t>
  </si>
  <si>
    <t>São Francisco de Goiás</t>
  </si>
  <si>
    <t>São João da Paraúna</t>
  </si>
  <si>
    <t>São João d'Aliança</t>
  </si>
  <si>
    <t>São Luís de Montes Belos</t>
  </si>
  <si>
    <t>São Luíz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</si>
  <si>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</si>
  <si>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</si>
  <si>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</si>
  <si>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</si>
  <si>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</si>
  <si>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</si>
  <si>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</si>
  <si>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</si>
  <si>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</si>
  <si>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</si>
  <si>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</si>
  <si>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</si>
  <si>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</si>
  <si>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</si>
  <si>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</si>
  <si>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</si>
  <si>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</si>
  <si>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</si>
  <si>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</si>
  <si>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</si>
  <si>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</si>
  <si>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</si>
  <si>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Vicentinópolis</t>
  </si>
  <si>
    <t>Vila Boa</t>
  </si>
  <si>
    <t>Vila Propício</t>
  </si>
  <si>
    <t>Cultura da SOJA</t>
  </si>
  <si>
    <t>Cultura d</t>
  </si>
  <si>
    <t>Cultura do MILHO</t>
  </si>
  <si>
    <t>Cultura do ARROZ</t>
  </si>
  <si>
    <t>Cultura do FEIJÃO</t>
  </si>
  <si>
    <t>Cultura do SORGO GRANÍFERO</t>
  </si>
  <si>
    <t>Cultura do ALGODÃO</t>
  </si>
  <si>
    <t>Cultura do GIRASSOL</t>
  </si>
  <si>
    <t>Cultura do TRIGO</t>
  </si>
  <si>
    <t>Cultura da CANA-DE-AÇÚCAR</t>
  </si>
  <si>
    <t>Cultura da MANDIOCA</t>
  </si>
  <si>
    <t>Cultura de TOMATE</t>
  </si>
  <si>
    <t>Cultura do ABACAXI</t>
  </si>
  <si>
    <t>Amendoim (Toneladas)</t>
  </si>
  <si>
    <t>Produtos: algodão (caroço), amendoim, arroz, feijão, girassol, milho, soja, sorgo e trigo.</t>
  </si>
  <si>
    <t>Produtos de cereais, leguminosas e oleaginosas: algodão (caroço), amendoim, arroz, feijão, girassol, mamona, milho, soja, sorgo e trigo.</t>
  </si>
  <si>
    <t>% Área</t>
  </si>
  <si>
    <t>Produto: Sorgo</t>
  </si>
  <si>
    <t>Produto: Arroz</t>
  </si>
  <si>
    <t>Produto: Trigo</t>
  </si>
  <si>
    <t>Produto: Tomate</t>
  </si>
  <si>
    <t xml:space="preserve">Águas Lindas de Goiás </t>
  </si>
  <si>
    <t>Águas Lindas de Goiás</t>
  </si>
  <si>
    <t>Produto: Algodão</t>
  </si>
  <si>
    <r>
      <t>Red.</t>
    </r>
    <r>
      <rPr>
        <b/>
        <i/>
        <sz val="8"/>
        <color indexed="49"/>
        <rFont val="Arial"/>
        <family val="2"/>
      </rPr>
      <t xml:space="preserve"> (kg/ha)</t>
    </r>
  </si>
  <si>
    <t xml:space="preserve">          -</t>
  </si>
  <si>
    <t>Abacaxi (ha)</t>
  </si>
  <si>
    <t>Algodão herbáceo (ha)</t>
  </si>
  <si>
    <t>Amendoim (ha)</t>
  </si>
  <si>
    <t>Arroz (ha)</t>
  </si>
  <si>
    <t>Cana-de-açúcar (ha)</t>
  </si>
  <si>
    <t>Feijão (ha)</t>
  </si>
  <si>
    <t>Girassol (ha)</t>
  </si>
  <si>
    <t>Mandioca (ha)</t>
  </si>
  <si>
    <t>Milho (ha)</t>
  </si>
  <si>
    <t>Soja (ha)</t>
  </si>
  <si>
    <t>Sorgo (ha)</t>
  </si>
  <si>
    <t>Tomate (ha)</t>
  </si>
  <si>
    <t>Trigo (ha)</t>
  </si>
  <si>
    <t>Área colhida (Hectares)</t>
  </si>
  <si>
    <t>Variável = Área colhida (Hectares)</t>
  </si>
  <si>
    <t>Tabela 1618 - Área plantada, por ano da safra e produto</t>
  </si>
  <si>
    <t>PRODUÇÃO DE GRÃOS DOS MUNICÍPIOS DE GOIÁS</t>
  </si>
  <si>
    <t>Produção, rendimento médio e área colhida</t>
  </si>
  <si>
    <t>Abadia de Goiás (GO)</t>
  </si>
  <si>
    <t>Abadiânia (GO)</t>
  </si>
  <si>
    <t>Acreúna (GO)</t>
  </si>
  <si>
    <t>Adelândia (GO)</t>
  </si>
  <si>
    <t>Água Fria de Goiás (GO)</t>
  </si>
  <si>
    <t>Água Limpa (GO)</t>
  </si>
  <si>
    <t>Águas Lindas de Goiás (GO)</t>
  </si>
  <si>
    <t>Alexânia (GO)</t>
  </si>
  <si>
    <t>Aloândia (GO)</t>
  </si>
  <si>
    <t>Alto Horizonte (GO)</t>
  </si>
  <si>
    <t>Alto Paraíso de Goiás (GO)</t>
  </si>
  <si>
    <t>Alvorada do Norte (GO)</t>
  </si>
  <si>
    <t>Amaralina (GO)</t>
  </si>
  <si>
    <t>Americano do Brasil (GO)</t>
  </si>
  <si>
    <t>Amorinópolis (GO)</t>
  </si>
  <si>
    <t>Anápolis (GO)</t>
  </si>
  <si>
    <t>Anhanguera (GO)</t>
  </si>
  <si>
    <t>Anicuns (GO)</t>
  </si>
  <si>
    <t>Aparecida de Goiânia (GO)</t>
  </si>
  <si>
    <t>Aparecida do Rio Doce (GO)</t>
  </si>
  <si>
    <t>Aporé (GO)</t>
  </si>
  <si>
    <t>Araçu (GO)</t>
  </si>
  <si>
    <t>Aragarças (GO)</t>
  </si>
  <si>
    <t>Aragoiânia (GO)</t>
  </si>
  <si>
    <t>Araguapaz (GO)</t>
  </si>
  <si>
    <t>Arenópolis (GO)</t>
  </si>
  <si>
    <t>Aruanã (GO)</t>
  </si>
  <si>
    <t>Aurilândia (GO)</t>
  </si>
  <si>
    <t>Avelinópolis (GO)</t>
  </si>
  <si>
    <t>Baliza (GO)</t>
  </si>
  <si>
    <t>Barro Alto (GO)</t>
  </si>
  <si>
    <t>Bela Vista de Goiás (GO)</t>
  </si>
  <si>
    <t>Bom Jardim de Goiás (GO)</t>
  </si>
  <si>
    <t>Bom Jesus de Goiás (GO)</t>
  </si>
  <si>
    <t>Bonfinópolis (GO)</t>
  </si>
  <si>
    <t>Bonópolis (GO)</t>
  </si>
  <si>
    <t>Brazabrantes (GO)</t>
  </si>
  <si>
    <t>Britânia (GO)</t>
  </si>
  <si>
    <t>Buriti Alegre (GO)</t>
  </si>
  <si>
    <t>Buriti de Goiás (GO)</t>
  </si>
  <si>
    <t>Buritinópolis (GO)</t>
  </si>
  <si>
    <t>Cabeceiras (GO)</t>
  </si>
  <si>
    <t>Cachoeira Alta (GO)</t>
  </si>
  <si>
    <t>Cachoeira de Goiás (GO)</t>
  </si>
  <si>
    <t>Cachoeira Dourada (GO)</t>
  </si>
  <si>
    <t>Caçu (GO)</t>
  </si>
  <si>
    <t>Caiapônia (GO)</t>
  </si>
  <si>
    <t>Caldas Novas (GO)</t>
  </si>
  <si>
    <t>Caldazinha (GO)</t>
  </si>
  <si>
    <t>Campestre de Goiás (GO)</t>
  </si>
  <si>
    <t>Campinaçu (GO)</t>
  </si>
  <si>
    <t>Campinorte (GO)</t>
  </si>
  <si>
    <t>Campo Alegre de Goiás (GO)</t>
  </si>
  <si>
    <t>Campo Limpo de Goiás (GO)</t>
  </si>
  <si>
    <t>Campos Belos (GO)</t>
  </si>
  <si>
    <t>Campos Verdes (GO)</t>
  </si>
  <si>
    <t>Carmo do Rio Verde (GO)</t>
  </si>
  <si>
    <t>Castelândia (GO)</t>
  </si>
  <si>
    <t>Catalão (GO)</t>
  </si>
  <si>
    <t>Caturaí (GO)</t>
  </si>
  <si>
    <t>Cavalcante (GO)</t>
  </si>
  <si>
    <t>Ceres (GO)</t>
  </si>
  <si>
    <t>Cezarina (GO)</t>
  </si>
  <si>
    <t>Chapadão do Céu (GO)</t>
  </si>
  <si>
    <t>Cidade Ocidental (GO)</t>
  </si>
  <si>
    <t>Cocalzinho de Goiás (GO)</t>
  </si>
  <si>
    <t>Colinas do Sul (GO)</t>
  </si>
  <si>
    <t>Córrego do Ouro (GO)</t>
  </si>
  <si>
    <t>Corumbá de Goiás (GO)</t>
  </si>
  <si>
    <t>Corumbaíba (GO)</t>
  </si>
  <si>
    <t>Cristalina (GO)</t>
  </si>
  <si>
    <t>Cristianópolis (GO)</t>
  </si>
  <si>
    <t>Crixás (GO)</t>
  </si>
  <si>
    <t>Cromínia (GO)</t>
  </si>
  <si>
    <t>Cumari (GO)</t>
  </si>
  <si>
    <t>Damianópolis (GO)</t>
  </si>
  <si>
    <t>Damolândia (GO)</t>
  </si>
  <si>
    <t>Davinópolis (GO)</t>
  </si>
  <si>
    <t>Diorama (GO)</t>
  </si>
  <si>
    <t>Doverlândia (GO)</t>
  </si>
  <si>
    <t>Edealina (GO)</t>
  </si>
  <si>
    <t>Edéia (GO)</t>
  </si>
  <si>
    <t>Estrela do Norte (GO)</t>
  </si>
  <si>
    <t>Faina (GO)</t>
  </si>
  <si>
    <t>Fazenda Nova (GO)</t>
  </si>
  <si>
    <t>Firminópolis (GO)</t>
  </si>
  <si>
    <t>Flores de Goiás (GO)</t>
  </si>
  <si>
    <t>Formosa (GO)</t>
  </si>
  <si>
    <t>Formoso (GO)</t>
  </si>
  <si>
    <t>Gameleira de Goiás (GO)</t>
  </si>
  <si>
    <t>Divinópolis de Goiás (GO)</t>
  </si>
  <si>
    <t>Goianápolis (GO)</t>
  </si>
  <si>
    <t>Goiandira (GO)</t>
  </si>
  <si>
    <t>Goianésia (GO)</t>
  </si>
  <si>
    <t>Goiânia (GO)</t>
  </si>
  <si>
    <t>Goianira (GO)</t>
  </si>
  <si>
    <t>Goiás (GO)</t>
  </si>
  <si>
    <t>Goiatuba (GO)</t>
  </si>
  <si>
    <t>Gouvelândia (GO)</t>
  </si>
  <si>
    <t>Guapó (GO)</t>
  </si>
  <si>
    <t>Guaraíta (GO)</t>
  </si>
  <si>
    <t>Guarani de Goiás (GO)</t>
  </si>
  <si>
    <t>Guarinos (GO)</t>
  </si>
  <si>
    <t>Heitoraí (GO)</t>
  </si>
  <si>
    <t>Hidrolândia (GO)</t>
  </si>
  <si>
    <t>Hidrolina (GO)</t>
  </si>
  <si>
    <t>Iaciara (GO)</t>
  </si>
  <si>
    <t>Inaciolândia (GO)</t>
  </si>
  <si>
    <t>Indiara (GO)</t>
  </si>
  <si>
    <t>Inhumas (GO)</t>
  </si>
  <si>
    <t>Ipameri (GO)</t>
  </si>
  <si>
    <t>Ipiranga de Goiás (GO)</t>
  </si>
  <si>
    <t>Iporá (GO)</t>
  </si>
  <si>
    <t>Israelândia (GO)</t>
  </si>
  <si>
    <t>Itaberaí (GO)</t>
  </si>
  <si>
    <t>Itaguari (GO)</t>
  </si>
  <si>
    <t>Itaguaru (GO)</t>
  </si>
  <si>
    <t>Itajá (GO)</t>
  </si>
  <si>
    <t>Itapaci (GO)</t>
  </si>
  <si>
    <t>Itapirapuã (GO)</t>
  </si>
  <si>
    <t>Itapuranga (GO)</t>
  </si>
  <si>
    <t>Itarumã (GO)</t>
  </si>
  <si>
    <t>Itauçu (GO)</t>
  </si>
  <si>
    <t>Itumbiara (GO)</t>
  </si>
  <si>
    <t>Ivolândia (GO)</t>
  </si>
  <si>
    <t>Jandaia (GO)</t>
  </si>
  <si>
    <t>Jaraguá (GO)</t>
  </si>
  <si>
    <t>Jataí (GO)</t>
  </si>
  <si>
    <t>Jaupaci (GO)</t>
  </si>
  <si>
    <t>Jesúpolis (GO)</t>
  </si>
  <si>
    <t>Joviânia (GO)</t>
  </si>
  <si>
    <t>Jussara (GO)</t>
  </si>
  <si>
    <t>Lagoa Santa (GO)</t>
  </si>
  <si>
    <t>Leopoldo de Bulhões (GO)</t>
  </si>
  <si>
    <t>Luziânia (GO)</t>
  </si>
  <si>
    <t>Mairipotaba (GO)</t>
  </si>
  <si>
    <t>Mambaí (GO)</t>
  </si>
  <si>
    <t>Mara Rosa (GO)</t>
  </si>
  <si>
    <t>Marzagão (GO)</t>
  </si>
  <si>
    <t>Matrinchã (GO)</t>
  </si>
  <si>
    <t>Maurilândia (GO)</t>
  </si>
  <si>
    <t>Mimoso de Goiás (GO)</t>
  </si>
  <si>
    <t>Minaçu (GO)</t>
  </si>
  <si>
    <t>Mineiros (GO)</t>
  </si>
  <si>
    <t>Moiporá (GO)</t>
  </si>
  <si>
    <t>Monte Alegre de Goiás (GO)</t>
  </si>
  <si>
    <t>Montes Claros de Goiás (GO)</t>
  </si>
  <si>
    <t>Montividiu (GO)</t>
  </si>
  <si>
    <t>Montividiu do Norte (GO)</t>
  </si>
  <si>
    <t>Morrinhos (GO)</t>
  </si>
  <si>
    <t>Morro Agudo de Goiás (GO)</t>
  </si>
  <si>
    <t>Mossâmedes (GO)</t>
  </si>
  <si>
    <t>Mozarlândia (GO)</t>
  </si>
  <si>
    <t>Mundo Novo (GO)</t>
  </si>
  <si>
    <t>Mutunópolis (GO)</t>
  </si>
  <si>
    <t>Nazário (GO)</t>
  </si>
  <si>
    <t>Nerópolis (GO)</t>
  </si>
  <si>
    <t>Niquelândia (GO)</t>
  </si>
  <si>
    <t>Nova América (GO)</t>
  </si>
  <si>
    <t>Nova Aurora (GO)</t>
  </si>
  <si>
    <t>Nova Crixás (GO)</t>
  </si>
  <si>
    <t>Nova Glória (GO)</t>
  </si>
  <si>
    <t>Nova Iguaçu de Goiás (GO)</t>
  </si>
  <si>
    <t>Nova Roma (GO)</t>
  </si>
  <si>
    <t>Nova Veneza (GO)</t>
  </si>
  <si>
    <t>Novo Brasil (GO)</t>
  </si>
  <si>
    <t>Novo Gama (GO)</t>
  </si>
  <si>
    <t>...</t>
  </si>
  <si>
    <t>Novo Planalto (GO)</t>
  </si>
  <si>
    <t>Orizona (GO)</t>
  </si>
  <si>
    <t>Ouro Verde de Goiás (GO)</t>
  </si>
  <si>
    <t>Ouvidor (GO)</t>
  </si>
  <si>
    <t>Padre Bernardo (GO)</t>
  </si>
  <si>
    <t>Palestina de Goiás (GO)</t>
  </si>
  <si>
    <t>Palmeiras de Goiás (GO)</t>
  </si>
  <si>
    <t>Palmelo (GO)</t>
  </si>
  <si>
    <t>Palminópolis (GO)</t>
  </si>
  <si>
    <t>Panamá (GO)</t>
  </si>
  <si>
    <t>Paranaiguara (GO)</t>
  </si>
  <si>
    <t>Paraúna (GO)</t>
  </si>
  <si>
    <t>Perolândia (GO)</t>
  </si>
  <si>
    <t>Petrolina de Goiás (GO)</t>
  </si>
  <si>
    <t>Pilar de Goiás (GO)</t>
  </si>
  <si>
    <t>Piracanjuba (GO)</t>
  </si>
  <si>
    <t>Piranhas (GO)</t>
  </si>
  <si>
    <t>Pirenópolis (GO)</t>
  </si>
  <si>
    <t>Pires do Rio (GO)</t>
  </si>
  <si>
    <t>Planaltina (GO)</t>
  </si>
  <si>
    <t>Pontalina (GO)</t>
  </si>
  <si>
    <t>Porangatu (GO)</t>
  </si>
  <si>
    <t>Porteirão (GO)</t>
  </si>
  <si>
    <t>Portelândia (GO)</t>
  </si>
  <si>
    <t>Posse (GO)</t>
  </si>
  <si>
    <t>Professor Jamil (GO)</t>
  </si>
  <si>
    <t>Quirinópolis (GO)</t>
  </si>
  <si>
    <t>Rialma (GO)</t>
  </si>
  <si>
    <t>Rianápolis (GO)</t>
  </si>
  <si>
    <t>Rio Quente (GO)</t>
  </si>
  <si>
    <t>Rio Verde (GO)</t>
  </si>
  <si>
    <t>Rubiataba (GO)</t>
  </si>
  <si>
    <t>Sanclerlândia (GO)</t>
  </si>
  <si>
    <t>Santa Bárbara de Goiás (GO)</t>
  </si>
  <si>
    <t>Santa Cruz de Goiás (GO)</t>
  </si>
  <si>
    <t>Santa Fé de Goiás (GO)</t>
  </si>
  <si>
    <t>Santa Helena de Goiás (GO)</t>
  </si>
  <si>
    <t>Santa Isabel (GO)</t>
  </si>
  <si>
    <t>Santa Rita do Araguaia (GO)</t>
  </si>
  <si>
    <t>Santa Rita do Novo Destino (GO)</t>
  </si>
  <si>
    <t>Santa Rosa de Goiás (GO)</t>
  </si>
  <si>
    <t>Santa Tereza de Goiás (GO)</t>
  </si>
  <si>
    <t>Santa Terezinha de Goiás (GO)</t>
  </si>
  <si>
    <t>Santo Antônio da Barra (GO)</t>
  </si>
  <si>
    <t>Santo Antônio de Goiás (GO)</t>
  </si>
  <si>
    <t>Santo Antônio do Descoberto (GO)</t>
  </si>
  <si>
    <t>São Domingos (GO)</t>
  </si>
  <si>
    <t>São Francisco de Goiás (GO)</t>
  </si>
  <si>
    <t>São João d'Aliança (GO)</t>
  </si>
  <si>
    <t>São João da Paraúna (GO)</t>
  </si>
  <si>
    <t>São Luís de Montes Belos (GO)</t>
  </si>
  <si>
    <t>São Luiz do Norte (GO)</t>
  </si>
  <si>
    <t>São Miguel do Araguaia (GO)</t>
  </si>
  <si>
    <t>São Miguel do Passa Quatro (GO)</t>
  </si>
  <si>
    <t>São Patrício (GO)</t>
  </si>
  <si>
    <t>São Simão (GO)</t>
  </si>
  <si>
    <t>Senador Canedo (GO)</t>
  </si>
  <si>
    <t>Serranópolis (GO)</t>
  </si>
  <si>
    <t>Silvânia (GO)</t>
  </si>
  <si>
    <t>Simolândia (GO)</t>
  </si>
  <si>
    <t>Sítio d'Abadia (GO)</t>
  </si>
  <si>
    <t>Taquaral de Goiás (GO)</t>
  </si>
  <si>
    <t>Teresina de Goiás (GO)</t>
  </si>
  <si>
    <t>Terezópolis de Goiás (GO)</t>
  </si>
  <si>
    <t>Três Ranchos (GO)</t>
  </si>
  <si>
    <t>Trindade (GO)</t>
  </si>
  <si>
    <t>Trombas (GO)</t>
  </si>
  <si>
    <t>Turvânia (GO)</t>
  </si>
  <si>
    <t>Turvelândia (GO)</t>
  </si>
  <si>
    <t>Uirapuru (GO)</t>
  </si>
  <si>
    <t>Uruaçu (GO)</t>
  </si>
  <si>
    <t>Uruana (GO)</t>
  </si>
  <si>
    <t>Urutaí (GO)</t>
  </si>
  <si>
    <t>Valparaíso de Goiás (GO)</t>
  </si>
  <si>
    <t>Varjão (GO)</t>
  </si>
  <si>
    <t>Vianópolis (GO)</t>
  </si>
  <si>
    <t>Vicentinópolis (GO)</t>
  </si>
  <si>
    <t>Vila Boa (GO)</t>
  </si>
  <si>
    <t>Vila Propício (GO)</t>
  </si>
  <si>
    <t>Dezembro</t>
  </si>
  <si>
    <t>São Luíz do Norte (GO)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</si>
</sst>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"/>
    <numFmt numFmtId="165" formatCode="0.0"/>
    <numFmt numFmtId="166" formatCode="&quot;Data / hora: &quot;d/m/yyyy\ &quot;-&quot;\ hh&quot;h&quot;mm&quot;min&quot;"/>
  </numFmts>
  <fonts count="26" x14ac:knownFonts="1">
    <font>
      <sz val="10"/>
      <name val="Arial"/>
    </font>
    <font>
      <b/>
      <i/>
      <sz val="9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0"/>
      <name val="Verdana"/>
      <family val="2"/>
    </font>
    <font>
      <sz val="10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sz val="10"/>
      <name val="Verdana"/>
      <family val="2"/>
    </font>
    <font>
      <b/>
      <sz val="10"/>
      <color indexed="18"/>
      <name val="Arial"/>
      <family val="2"/>
    </font>
    <font>
      <sz val="10"/>
      <name val="Courier New"/>
      <family val="3"/>
    </font>
    <font>
      <sz val="10"/>
      <name val="Courier"/>
      <family val="3"/>
    </font>
    <font>
      <b/>
      <i/>
      <sz val="12"/>
      <name val="Arial"/>
      <family val="2"/>
    </font>
    <font>
      <b/>
      <sz val="8"/>
      <name val="Courier New"/>
      <family val="3"/>
    </font>
    <font>
      <sz val="8"/>
      <name val="Courier New"/>
      <family val="3"/>
    </font>
    <font>
      <b/>
      <i/>
      <sz val="8"/>
      <color indexed="49"/>
      <name val="Arial"/>
      <family val="2"/>
    </font>
    <font>
      <b/>
      <i/>
      <sz val="10"/>
      <color rgb="FF5E98C4"/>
      <name val="Arial"/>
      <family val="2"/>
    </font>
    <font>
      <b/>
      <i/>
      <sz val="10"/>
      <color rgb="FFFF0000"/>
      <name val="Arial"/>
      <family val="2"/>
    </font>
    <font>
      <b/>
      <i/>
      <sz val="10"/>
      <color theme="4" tint="-0.249977111117893"/>
      <name val="Arial"/>
      <family val="2"/>
    </font>
    <font>
      <b/>
      <sz val="10"/>
      <color rgb="FFFF0000"/>
      <name val="Arial"/>
      <family val="2"/>
    </font>
    <font>
      <b/>
      <sz val="10"/>
      <color rgb="FFFFFFFF"/>
      <name val="Arial"/>
      <family val="2"/>
    </font>
    <font>
      <b/>
      <sz val="10"/>
      <color rgb="FF0000FF"/>
      <name val="Arial"/>
      <family val="2"/>
    </font>
    <font>
      <b/>
      <i/>
      <sz val="11"/>
      <color rgb="FFFFFFFF"/>
      <name val="Arial"/>
      <family val="2"/>
    </font>
    <font>
      <b/>
      <i/>
      <sz val="10"/>
      <color rgb="FFFFFFFF"/>
      <name val="Arial"/>
      <family val="2"/>
    </font>
    <font>
      <sz val="11"/>
      <color rgb="FF333333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53"/>
        <bgColor indexed="52"/>
      </patternFill>
    </fill>
    <fill>
      <patternFill patternType="solid">
        <fgColor indexed="13"/>
        <bgColor indexed="3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9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DF3F8"/>
        <bgColor indexed="64"/>
      </patternFill>
    </fill>
    <fill>
      <patternFill patternType="solid">
        <fgColor rgb="FF5E98C4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9F9F9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5E98C4"/>
      </left>
      <right style="thin">
        <color rgb="FF5E98C4"/>
      </right>
      <top style="thin">
        <color rgb="FF5E98C4"/>
      </top>
      <bottom style="thin">
        <color rgb="FF5E98C4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/>
      <bottom style="thin">
        <color theme="8" tint="-0.24994659260841701"/>
      </bottom>
      <diagonal/>
    </border>
    <border>
      <left style="thin">
        <color rgb="FF5E98C4"/>
      </left>
      <right/>
      <top style="thin">
        <color rgb="FF5E98C4"/>
      </top>
      <bottom style="thin">
        <color rgb="FF5E98C4"/>
      </bottom>
      <diagonal/>
    </border>
    <border>
      <left/>
      <right/>
      <top style="thin">
        <color rgb="FF5E98C4"/>
      </top>
      <bottom style="thin">
        <color rgb="FF5E98C4"/>
      </bottom>
      <diagonal/>
    </border>
    <border>
      <left/>
      <right style="double">
        <color rgb="FF5E98C4"/>
      </right>
      <top style="thin">
        <color rgb="FF5E98C4"/>
      </top>
      <bottom style="thin">
        <color rgb="FF5E98C4"/>
      </bottom>
      <diagonal/>
    </border>
    <border>
      <left style="thin">
        <color theme="8" tint="-0.24994659260841701"/>
      </left>
      <right style="thin">
        <color theme="8" tint="-0.24994659260841701"/>
      </right>
      <top/>
      <bottom style="hair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hair">
        <color theme="8" tint="-0.24994659260841701"/>
      </top>
      <bottom style="hair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hair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hair">
        <color theme="8" tint="-0.24994659260841701"/>
      </bottom>
      <diagonal/>
    </border>
    <border>
      <left style="thick">
        <color theme="9"/>
      </left>
      <right/>
      <top style="thick">
        <color theme="9"/>
      </top>
      <bottom/>
      <diagonal/>
    </border>
    <border>
      <left/>
      <right/>
      <top style="thick">
        <color theme="9"/>
      </top>
      <bottom/>
      <diagonal/>
    </border>
    <border>
      <left/>
      <right style="thick">
        <color theme="9"/>
      </right>
      <top style="thick">
        <color theme="9"/>
      </top>
      <bottom/>
      <diagonal/>
    </border>
    <border>
      <left style="thick">
        <color theme="9"/>
      </left>
      <right/>
      <top/>
      <bottom/>
      <diagonal/>
    </border>
    <border>
      <left/>
      <right style="thick">
        <color theme="9"/>
      </right>
      <top/>
      <bottom/>
      <diagonal/>
    </border>
    <border>
      <left style="thick">
        <color theme="9"/>
      </left>
      <right/>
      <top/>
      <bottom style="thick">
        <color theme="9"/>
      </bottom>
      <diagonal/>
    </border>
    <border>
      <left/>
      <right/>
      <top/>
      <bottom style="thick">
        <color theme="9"/>
      </bottom>
      <diagonal/>
    </border>
    <border>
      <left/>
      <right style="thick">
        <color theme="9"/>
      </right>
      <top/>
      <bottom style="thick">
        <color theme="9"/>
      </bottom>
      <diagonal/>
    </border>
    <border>
      <left style="thin">
        <color rgb="FF5E98C4"/>
      </left>
      <right style="thin">
        <color rgb="FF5E98C4"/>
      </right>
      <top/>
      <bottom style="thin">
        <color rgb="FF5E98C4"/>
      </bottom>
      <diagonal/>
    </border>
    <border>
      <left style="thin">
        <color rgb="FF5E98C4"/>
      </left>
      <right/>
      <top/>
      <bottom/>
      <diagonal/>
    </border>
    <border>
      <left style="thin">
        <color theme="8" tint="-0.24994659260841701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/>
      <right style="thin">
        <color rgb="FF5E98C4"/>
      </right>
      <top style="thin">
        <color rgb="FF5E98C4"/>
      </top>
      <bottom style="thin">
        <color rgb="FF5E98C4"/>
      </bottom>
      <diagonal/>
    </border>
    <border>
      <left style="thin">
        <color rgb="FF5E98C4"/>
      </left>
      <right/>
      <top/>
      <bottom style="thin">
        <color rgb="FF5E98C4"/>
      </bottom>
      <diagonal/>
    </border>
    <border>
      <left/>
      <right/>
      <top/>
      <bottom style="thin">
        <color rgb="FF5E98C4"/>
      </bottom>
      <diagonal/>
    </border>
    <border>
      <left/>
      <right style="thin">
        <color rgb="FF5E98C4"/>
      </right>
      <top/>
      <bottom style="thin">
        <color rgb="FF5E98C4"/>
      </bottom>
      <diagonal/>
    </border>
    <border>
      <left style="thin">
        <color rgb="FF5E98C4"/>
      </left>
      <right style="thin">
        <color rgb="FF5E98C4"/>
      </right>
      <top style="thin">
        <color rgb="FF5E98C4"/>
      </top>
      <bottom/>
      <diagonal/>
    </border>
    <border>
      <left style="thin">
        <color rgb="FF5E98C4"/>
      </left>
      <right style="thin">
        <color rgb="FF5E98C4"/>
      </right>
      <top/>
      <bottom/>
      <diagonal/>
    </border>
    <border>
      <left/>
      <right/>
      <top/>
      <bottom style="thin">
        <color theme="8" tint="-0.24994659260841701"/>
      </bottom>
      <diagonal/>
    </border>
    <border>
      <left/>
      <right style="double">
        <color auto="1"/>
      </right>
      <top/>
      <bottom/>
      <diagonal/>
    </border>
    <border>
      <left/>
      <right/>
      <top style="double">
        <color auto="1"/>
      </top>
      <bottom/>
      <diagonal/>
    </border>
    <border>
      <left style="thin">
        <color theme="8" tint="-0.24994659260841701"/>
      </left>
      <right/>
      <top style="thin">
        <color theme="8" tint="-0.24994659260841701"/>
      </top>
      <bottom/>
      <diagonal/>
    </border>
    <border>
      <left/>
      <right/>
      <top style="thin">
        <color theme="8" tint="-0.24994659260841701"/>
      </top>
      <bottom/>
      <diagonal/>
    </border>
    <border>
      <left/>
      <right style="thin">
        <color theme="8" tint="-0.24994659260841701"/>
      </right>
      <top style="thin">
        <color theme="8" tint="-0.24994659260841701"/>
      </top>
      <bottom/>
      <diagonal/>
    </border>
    <border>
      <left style="thin">
        <color theme="8" tint="-0.24994659260841701"/>
      </left>
      <right/>
      <top/>
      <bottom/>
      <diagonal/>
    </border>
    <border>
      <left/>
      <right style="thin">
        <color theme="8" tint="-0.24994659260841701"/>
      </right>
      <top/>
      <bottom/>
      <diagonal/>
    </border>
    <border>
      <left style="thin">
        <color theme="8" tint="-0.24994659260841701"/>
      </left>
      <right/>
      <top/>
      <bottom style="thin">
        <color theme="8" tint="-0.24994659260841701"/>
      </bottom>
      <diagonal/>
    </border>
    <border>
      <left/>
      <right style="thin">
        <color theme="8" tint="-0.24994659260841701"/>
      </right>
      <top/>
      <bottom style="thin">
        <color theme="8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3">
    <xf numFmtId="0" fontId="0" fillId="0" borderId="0" xfId="0"/>
    <xf numFmtId="0" fontId="0" fillId="0" borderId="0" xfId="0" applyBorder="1" applyAlignment="1"/>
    <xf numFmtId="0" fontId="0" fillId="0" borderId="0" xfId="0" applyAlignment="1">
      <alignment horizontal="right"/>
    </xf>
    <xf numFmtId="0" fontId="0" fillId="0" borderId="0" xfId="0" applyBorder="1"/>
    <xf numFmtId="0" fontId="4" fillId="0" borderId="0" xfId="0" applyFont="1"/>
    <xf numFmtId="0" fontId="5" fillId="6" borderId="3" xfId="0" applyFont="1" applyFill="1" applyBorder="1" applyAlignment="1">
      <alignment horizontal="right" wrapText="1"/>
    </xf>
    <xf numFmtId="0" fontId="0" fillId="0" borderId="0" xfId="0" applyAlignment="1">
      <alignment horizontal="center"/>
    </xf>
    <xf numFmtId="0" fontId="3" fillId="6" borderId="3" xfId="0" applyFont="1" applyFill="1" applyBorder="1" applyAlignment="1">
      <alignment horizontal="center" vertical="center" wrapText="1"/>
    </xf>
    <xf numFmtId="0" fontId="5" fillId="0" borderId="0" xfId="0" applyFont="1" applyBorder="1"/>
    <xf numFmtId="0" fontId="0" fillId="0" borderId="0" xfId="0" applyAlignment="1"/>
    <xf numFmtId="3" fontId="5" fillId="6" borderId="3" xfId="0" applyNumberFormat="1" applyFont="1" applyFill="1" applyBorder="1" applyAlignment="1">
      <alignment horizontal="center" wrapText="1"/>
    </xf>
    <xf numFmtId="0" fontId="0" fillId="0" borderId="0" xfId="0" applyAlignment="1">
      <alignment wrapText="1"/>
    </xf>
    <xf numFmtId="0" fontId="3" fillId="6" borderId="3" xfId="0" applyFont="1" applyFill="1" applyBorder="1" applyAlignment="1">
      <alignment horizontal="left" vertical="center"/>
    </xf>
    <xf numFmtId="3" fontId="5" fillId="6" borderId="3" xfId="0" applyNumberFormat="1" applyFont="1" applyFill="1" applyBorder="1" applyAlignment="1">
      <alignment horizontal="right"/>
    </xf>
    <xf numFmtId="3" fontId="0" fillId="0" borderId="0" xfId="0" applyNumberFormat="1"/>
    <xf numFmtId="0" fontId="3" fillId="6" borderId="3" xfId="0" applyFont="1" applyFill="1" applyBorder="1" applyAlignment="1">
      <alignment horizontal="center" vertical="center"/>
    </xf>
    <xf numFmtId="3" fontId="5" fillId="7" borderId="3" xfId="0" applyNumberFormat="1" applyFont="1" applyFill="1" applyBorder="1" applyAlignment="1">
      <alignment horizontal="right"/>
    </xf>
    <xf numFmtId="3" fontId="3" fillId="6" borderId="3" xfId="0" applyNumberFormat="1" applyFont="1" applyFill="1" applyBorder="1" applyAlignment="1">
      <alignment horizontal="right"/>
    </xf>
    <xf numFmtId="3" fontId="5" fillId="6" borderId="3" xfId="0" applyNumberFormat="1" applyFont="1" applyFill="1" applyBorder="1" applyAlignment="1">
      <alignment horizontal="center"/>
    </xf>
    <xf numFmtId="0" fontId="17" fillId="8" borderId="4" xfId="0" applyFont="1" applyFill="1" applyBorder="1" applyAlignment="1" applyProtection="1">
      <alignment horizontal="center" vertical="center" wrapText="1"/>
    </xf>
    <xf numFmtId="0" fontId="17" fillId="8" borderId="5" xfId="0" applyFont="1" applyFill="1" applyBorder="1" applyAlignment="1" applyProtection="1">
      <alignment horizontal="center" vertical="center" wrapText="1"/>
    </xf>
    <xf numFmtId="0" fontId="17" fillId="8" borderId="4" xfId="0" applyFont="1" applyFill="1" applyBorder="1" applyAlignment="1" applyProtection="1">
      <alignment horizontal="center" vertical="center" shrinkToFit="1"/>
    </xf>
    <xf numFmtId="0" fontId="6" fillId="0" borderId="0" xfId="0" applyFont="1" applyAlignment="1"/>
    <xf numFmtId="0" fontId="0" fillId="0" borderId="0" xfId="0" applyAlignment="1">
      <alignment horizontal="left"/>
    </xf>
    <xf numFmtId="3" fontId="0" fillId="0" borderId="0" xfId="0" applyNumberFormat="1" applyAlignment="1"/>
    <xf numFmtId="0" fontId="9" fillId="0" borderId="6" xfId="0" applyFont="1" applyBorder="1" applyAlignment="1"/>
    <xf numFmtId="0" fontId="6" fillId="0" borderId="0" xfId="0" applyFont="1" applyAlignment="1">
      <alignment horizontal="right"/>
    </xf>
    <xf numFmtId="0" fontId="6" fillId="0" borderId="3" xfId="0" applyFont="1" applyBorder="1" applyAlignment="1">
      <alignment horizontal="right"/>
    </xf>
    <xf numFmtId="0" fontId="3" fillId="0" borderId="0" xfId="0" applyFont="1" applyAlignment="1"/>
    <xf numFmtId="0" fontId="19" fillId="0" borderId="0" xfId="0" applyFont="1" applyAlignment="1">
      <alignment horizontal="right"/>
    </xf>
    <xf numFmtId="0" fontId="19" fillId="0" borderId="0" xfId="0" applyFont="1" applyAlignment="1">
      <alignment horizontal="left"/>
    </xf>
    <xf numFmtId="0" fontId="20" fillId="9" borderId="6" xfId="0" applyFont="1" applyFill="1" applyBorder="1" applyAlignment="1">
      <alignment vertical="center"/>
    </xf>
    <xf numFmtId="0" fontId="3" fillId="9" borderId="7" xfId="0" applyFont="1" applyFill="1" applyBorder="1" applyAlignment="1">
      <alignment vertical="center"/>
    </xf>
    <xf numFmtId="0" fontId="3" fillId="10" borderId="3" xfId="0" applyFont="1" applyFill="1" applyBorder="1" applyAlignment="1">
      <alignment horizontal="center" vertical="center" wrapText="1"/>
    </xf>
    <xf numFmtId="0" fontId="21" fillId="11" borderId="6" xfId="0" applyFont="1" applyFill="1" applyBorder="1" applyAlignment="1">
      <alignment vertical="center"/>
    </xf>
    <xf numFmtId="0" fontId="21" fillId="11" borderId="7" xfId="0" applyFont="1" applyFill="1" applyBorder="1" applyAlignment="1">
      <alignment vertical="center"/>
    </xf>
    <xf numFmtId="0" fontId="3" fillId="10" borderId="6" xfId="0" applyFont="1" applyFill="1" applyBorder="1" applyAlignment="1">
      <alignment vertical="center"/>
    </xf>
    <xf numFmtId="0" fontId="3" fillId="10" borderId="7" xfId="0" applyFont="1" applyFill="1" applyBorder="1" applyAlignment="1">
      <alignment vertical="center"/>
    </xf>
    <xf numFmtId="0" fontId="22" fillId="10" borderId="6" xfId="0" applyFont="1" applyFill="1" applyBorder="1" applyAlignment="1">
      <alignment vertical="center"/>
    </xf>
    <xf numFmtId="0" fontId="22" fillId="10" borderId="7" xfId="0" applyFont="1" applyFill="1" applyBorder="1" applyAlignment="1">
      <alignment vertical="center"/>
    </xf>
    <xf numFmtId="0" fontId="21" fillId="11" borderId="8" xfId="0" applyFont="1" applyFill="1" applyBorder="1" applyAlignment="1">
      <alignment vertical="center"/>
    </xf>
    <xf numFmtId="0" fontId="3" fillId="10" borderId="8" xfId="0" applyFont="1" applyFill="1" applyBorder="1" applyAlignment="1">
      <alignment vertical="center"/>
    </xf>
    <xf numFmtId="0" fontId="2" fillId="0" borderId="0" xfId="0" applyFont="1" applyAlignment="1"/>
    <xf numFmtId="0" fontId="3" fillId="2" borderId="4" xfId="0" applyFont="1" applyFill="1" applyBorder="1" applyAlignment="1">
      <alignment horizontal="right" vertical="center"/>
    </xf>
    <xf numFmtId="0" fontId="3" fillId="2" borderId="4" xfId="0" applyFont="1" applyFill="1" applyBorder="1" applyAlignment="1">
      <alignment horizontal="left" vertical="center"/>
    </xf>
    <xf numFmtId="3" fontId="3" fillId="2" borderId="4" xfId="0" applyNumberFormat="1" applyFont="1" applyFill="1" applyBorder="1" applyAlignment="1">
      <alignment vertical="center"/>
    </xf>
    <xf numFmtId="164" fontId="3" fillId="2" borderId="4" xfId="0" applyNumberFormat="1" applyFont="1" applyFill="1" applyBorder="1" applyAlignment="1">
      <alignment vertical="center"/>
    </xf>
    <xf numFmtId="0" fontId="3" fillId="3" borderId="9" xfId="0" applyFont="1" applyFill="1" applyBorder="1" applyAlignment="1">
      <alignment horizontal="right" vertical="center"/>
    </xf>
    <xf numFmtId="0" fontId="5" fillId="3" borderId="9" xfId="0" applyFont="1" applyFill="1" applyBorder="1" applyAlignment="1">
      <alignment horizontal="left" vertical="center"/>
    </xf>
    <xf numFmtId="3" fontId="5" fillId="3" borderId="9" xfId="0" applyNumberFormat="1" applyFont="1" applyFill="1" applyBorder="1" applyAlignment="1">
      <alignment horizontal="right" vertical="center"/>
    </xf>
    <xf numFmtId="3" fontId="5" fillId="3" borderId="9" xfId="0" applyNumberFormat="1" applyFont="1" applyFill="1" applyBorder="1" applyAlignment="1">
      <alignment vertical="center"/>
    </xf>
    <xf numFmtId="164" fontId="5" fillId="3" borderId="9" xfId="0" applyNumberFormat="1" applyFont="1" applyFill="1" applyBorder="1" applyAlignment="1">
      <alignment vertical="center"/>
    </xf>
    <xf numFmtId="0" fontId="3" fillId="0" borderId="10" xfId="0" applyFont="1" applyFill="1" applyBorder="1" applyAlignment="1">
      <alignment horizontal="right" vertical="center"/>
    </xf>
    <xf numFmtId="0" fontId="5" fillId="0" borderId="10" xfId="0" applyFont="1" applyFill="1" applyBorder="1" applyAlignment="1">
      <alignment horizontal="left" vertical="center"/>
    </xf>
    <xf numFmtId="3" fontId="5" fillId="2" borderId="10" xfId="0" applyNumberFormat="1" applyFont="1" applyFill="1" applyBorder="1" applyAlignment="1">
      <alignment horizontal="right" vertical="center"/>
    </xf>
    <xf numFmtId="3" fontId="5" fillId="2" borderId="10" xfId="0" applyNumberFormat="1" applyFont="1" applyFill="1" applyBorder="1" applyAlignment="1">
      <alignment vertical="center"/>
    </xf>
    <xf numFmtId="164" fontId="5" fillId="2" borderId="10" xfId="0" applyNumberFormat="1" applyFont="1" applyFill="1" applyBorder="1" applyAlignment="1">
      <alignment vertical="center"/>
    </xf>
    <xf numFmtId="0" fontId="3" fillId="3" borderId="10" xfId="0" applyFont="1" applyFill="1" applyBorder="1" applyAlignment="1">
      <alignment horizontal="right" vertical="center"/>
    </xf>
    <xf numFmtId="0" fontId="5" fillId="3" borderId="10" xfId="0" applyFont="1" applyFill="1" applyBorder="1" applyAlignment="1">
      <alignment horizontal="left" vertical="center"/>
    </xf>
    <xf numFmtId="3" fontId="5" fillId="3" borderId="10" xfId="0" applyNumberFormat="1" applyFont="1" applyFill="1" applyBorder="1" applyAlignment="1">
      <alignment horizontal="right" vertical="center"/>
    </xf>
    <xf numFmtId="3" fontId="5" fillId="3" borderId="10" xfId="0" applyNumberFormat="1" applyFont="1" applyFill="1" applyBorder="1" applyAlignment="1">
      <alignment vertical="center"/>
    </xf>
    <xf numFmtId="164" fontId="5" fillId="3" borderId="10" xfId="0" applyNumberFormat="1" applyFont="1" applyFill="1" applyBorder="1" applyAlignment="1">
      <alignment vertical="center"/>
    </xf>
    <xf numFmtId="0" fontId="3" fillId="3" borderId="11" xfId="0" applyFont="1" applyFill="1" applyBorder="1" applyAlignment="1">
      <alignment horizontal="left" vertical="center"/>
    </xf>
    <xf numFmtId="3" fontId="3" fillId="3" borderId="11" xfId="0" applyNumberFormat="1" applyFont="1" applyFill="1" applyBorder="1" applyAlignment="1">
      <alignment horizontal="right" vertical="center"/>
    </xf>
    <xf numFmtId="164" fontId="3" fillId="3" borderId="11" xfId="0" applyNumberFormat="1" applyFont="1" applyFill="1" applyBorder="1" applyAlignment="1">
      <alignment horizontal="right" vertical="center"/>
    </xf>
    <xf numFmtId="0" fontId="3" fillId="0" borderId="5" xfId="0" applyFont="1" applyFill="1" applyBorder="1" applyAlignment="1">
      <alignment horizontal="right" vertical="center"/>
    </xf>
    <xf numFmtId="0" fontId="3" fillId="0" borderId="5" xfId="0" applyFont="1" applyFill="1" applyBorder="1" applyAlignment="1">
      <alignment horizontal="left" vertical="center"/>
    </xf>
    <xf numFmtId="3" fontId="3" fillId="0" borderId="5" xfId="0" applyNumberFormat="1" applyFont="1" applyFill="1" applyBorder="1" applyAlignment="1">
      <alignment horizontal="right" vertical="center"/>
    </xf>
    <xf numFmtId="164" fontId="3" fillId="0" borderId="5" xfId="0" applyNumberFormat="1" applyFont="1" applyFill="1" applyBorder="1" applyAlignment="1">
      <alignment horizontal="right" vertical="center"/>
    </xf>
    <xf numFmtId="0" fontId="3" fillId="3" borderId="12" xfId="0" applyFont="1" applyFill="1" applyBorder="1" applyAlignment="1">
      <alignment horizontal="right" vertical="center"/>
    </xf>
    <xf numFmtId="0" fontId="3" fillId="0" borderId="4" xfId="0" applyFont="1" applyFill="1" applyBorder="1" applyAlignment="1">
      <alignment horizontal="right" vertical="center"/>
    </xf>
    <xf numFmtId="0" fontId="3" fillId="0" borderId="4" xfId="0" applyFont="1" applyFill="1" applyBorder="1" applyAlignment="1">
      <alignment horizontal="left" vertical="center"/>
    </xf>
    <xf numFmtId="3" fontId="3" fillId="0" borderId="4" xfId="0" applyNumberFormat="1" applyFont="1" applyFill="1" applyBorder="1" applyAlignment="1">
      <alignment horizontal="right" vertical="center"/>
    </xf>
    <xf numFmtId="164" fontId="3" fillId="0" borderId="4" xfId="0" applyNumberFormat="1" applyFont="1" applyFill="1" applyBorder="1" applyAlignment="1">
      <alignment horizontal="right" vertical="center"/>
    </xf>
    <xf numFmtId="0" fontId="0" fillId="0" borderId="0" xfId="0" applyBorder="1" applyAlignment="1">
      <alignment horizontal="right"/>
    </xf>
    <xf numFmtId="0" fontId="7" fillId="0" borderId="0" xfId="0" applyFont="1" applyBorder="1"/>
    <xf numFmtId="0" fontId="8" fillId="0" borderId="0" xfId="0" applyFont="1" applyBorder="1" applyAlignment="1"/>
    <xf numFmtId="0" fontId="0" fillId="0" borderId="13" xfId="0" applyFill="1" applyBorder="1" applyProtection="1">
      <protection hidden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3" fillId="10" borderId="21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11" fillId="12" borderId="3" xfId="0" applyFont="1" applyFill="1" applyBorder="1" applyAlignment="1">
      <alignment horizontal="right" vertical="center"/>
    </xf>
    <xf numFmtId="0" fontId="3" fillId="12" borderId="3" xfId="0" applyFont="1" applyFill="1" applyBorder="1" applyAlignment="1">
      <alignment vertical="center"/>
    </xf>
    <xf numFmtId="0" fontId="11" fillId="12" borderId="3" xfId="0" applyFont="1" applyFill="1" applyBorder="1" applyAlignment="1">
      <alignment horizontal="left" vertical="center"/>
    </xf>
    <xf numFmtId="3" fontId="11" fillId="0" borderId="3" xfId="0" applyNumberFormat="1" applyFont="1" applyFill="1" applyBorder="1" applyAlignment="1">
      <alignment horizontal="right" vertical="center"/>
    </xf>
    <xf numFmtId="0" fontId="12" fillId="6" borderId="3" xfId="0" applyFont="1" applyFill="1" applyBorder="1" applyAlignment="1">
      <alignment horizontal="left" vertical="center"/>
    </xf>
    <xf numFmtId="3" fontId="0" fillId="0" borderId="3" xfId="0" applyNumberFormat="1" applyBorder="1" applyAlignment="1">
      <alignment horizontal="right"/>
    </xf>
    <xf numFmtId="0" fontId="3" fillId="0" borderId="0" xfId="0" applyFont="1" applyAlignment="1">
      <alignment horizontal="left" indent="1"/>
    </xf>
    <xf numFmtId="0" fontId="13" fillId="0" borderId="0" xfId="0" applyFont="1"/>
    <xf numFmtId="0" fontId="13" fillId="0" borderId="0" xfId="0" applyFont="1" applyAlignment="1"/>
    <xf numFmtId="0" fontId="14" fillId="4" borderId="1" xfId="0" applyFont="1" applyFill="1" applyBorder="1" applyAlignment="1" applyProtection="1">
      <alignment horizontal="center" vertical="center"/>
      <protection locked="0" hidden="1"/>
    </xf>
    <xf numFmtId="3" fontId="15" fillId="5" borderId="2" xfId="0" applyNumberFormat="1" applyFont="1" applyFill="1" applyBorder="1" applyAlignment="1" applyProtection="1">
      <alignment horizontal="left" vertical="center" shrinkToFit="1"/>
      <protection hidden="1"/>
    </xf>
    <xf numFmtId="3" fontId="12" fillId="6" borderId="3" xfId="0" applyNumberFormat="1" applyFont="1" applyFill="1" applyBorder="1" applyAlignment="1">
      <alignment horizontal="left" vertical="center"/>
    </xf>
    <xf numFmtId="3" fontId="5" fillId="6" borderId="3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3" fontId="5" fillId="6" borderId="3" xfId="0" applyNumberFormat="1" applyFont="1" applyFill="1" applyBorder="1" applyAlignment="1">
      <alignment horizontal="right" vertical="center"/>
    </xf>
    <xf numFmtId="3" fontId="3" fillId="3" borderId="9" xfId="0" applyNumberFormat="1" applyFont="1" applyFill="1" applyBorder="1" applyAlignment="1">
      <alignment horizontal="right" vertical="center"/>
    </xf>
    <xf numFmtId="3" fontId="5" fillId="3" borderId="9" xfId="0" applyNumberFormat="1" applyFont="1" applyFill="1" applyBorder="1" applyAlignment="1">
      <alignment horizontal="left" vertical="center"/>
    </xf>
    <xf numFmtId="4" fontId="5" fillId="3" borderId="9" xfId="0" applyNumberFormat="1" applyFont="1" applyFill="1" applyBorder="1" applyAlignment="1">
      <alignment vertical="center"/>
    </xf>
    <xf numFmtId="4" fontId="3" fillId="2" borderId="4" xfId="0" applyNumberFormat="1" applyFont="1" applyFill="1" applyBorder="1" applyAlignment="1">
      <alignment vertical="center"/>
    </xf>
    <xf numFmtId="4" fontId="5" fillId="2" borderId="10" xfId="0" applyNumberFormat="1" applyFont="1" applyFill="1" applyBorder="1" applyAlignment="1">
      <alignment vertical="center"/>
    </xf>
    <xf numFmtId="4" fontId="5" fillId="3" borderId="10" xfId="0" applyNumberFormat="1" applyFont="1" applyFill="1" applyBorder="1" applyAlignment="1">
      <alignment vertical="center"/>
    </xf>
    <xf numFmtId="4" fontId="3" fillId="3" borderId="11" xfId="0" applyNumberFormat="1" applyFont="1" applyFill="1" applyBorder="1" applyAlignment="1">
      <alignment horizontal="right" vertical="center"/>
    </xf>
    <xf numFmtId="4" fontId="3" fillId="0" borderId="5" xfId="0" applyNumberFormat="1" applyFont="1" applyFill="1" applyBorder="1" applyAlignment="1">
      <alignment horizontal="right" vertical="center"/>
    </xf>
    <xf numFmtId="165" fontId="5" fillId="3" borderId="9" xfId="0" applyNumberFormat="1" applyFont="1" applyFill="1" applyBorder="1" applyAlignment="1">
      <alignment vertical="center" shrinkToFit="1"/>
    </xf>
    <xf numFmtId="165" fontId="3" fillId="2" borderId="4" xfId="0" applyNumberFormat="1" applyFont="1" applyFill="1" applyBorder="1" applyAlignment="1">
      <alignment vertical="center" shrinkToFit="1"/>
    </xf>
    <xf numFmtId="165" fontId="5" fillId="0" borderId="10" xfId="0" applyNumberFormat="1" applyFont="1" applyFill="1" applyBorder="1" applyAlignment="1">
      <alignment vertical="center" shrinkToFit="1"/>
    </xf>
    <xf numFmtId="165" fontId="5" fillId="3" borderId="10" xfId="0" applyNumberFormat="1" applyFont="1" applyFill="1" applyBorder="1" applyAlignment="1">
      <alignment vertical="center" shrinkToFit="1"/>
    </xf>
    <xf numFmtId="165" fontId="3" fillId="3" borderId="11" xfId="0" applyNumberFormat="1" applyFont="1" applyFill="1" applyBorder="1" applyAlignment="1">
      <alignment vertical="center" shrinkToFit="1"/>
    </xf>
    <xf numFmtId="165" fontId="3" fillId="0" borderId="5" xfId="0" applyNumberFormat="1" applyFont="1" applyFill="1" applyBorder="1" applyAlignment="1">
      <alignment horizontal="right" vertical="center" shrinkToFit="1"/>
    </xf>
    <xf numFmtId="3" fontId="3" fillId="0" borderId="5" xfId="0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wrapText="1"/>
    </xf>
    <xf numFmtId="0" fontId="3" fillId="0" borderId="0" xfId="0" applyFont="1" applyFill="1" applyBorder="1" applyAlignment="1">
      <alignment horizontal="left" vertical="center"/>
    </xf>
    <xf numFmtId="3" fontId="3" fillId="0" borderId="0" xfId="0" applyNumberFormat="1" applyFont="1" applyFill="1" applyBorder="1" applyAlignment="1">
      <alignment horizontal="right" vertical="center"/>
    </xf>
    <xf numFmtId="164" fontId="3" fillId="0" borderId="0" xfId="0" applyNumberFormat="1" applyFont="1" applyFill="1" applyBorder="1" applyAlignment="1">
      <alignment horizontal="right" vertical="center"/>
    </xf>
    <xf numFmtId="0" fontId="6" fillId="0" borderId="0" xfId="0" applyFont="1" applyAlignment="1">
      <alignment horizontal="left"/>
    </xf>
    <xf numFmtId="0" fontId="0" fillId="13" borderId="0" xfId="0" applyFill="1"/>
    <xf numFmtId="0" fontId="0" fillId="13" borderId="0" xfId="0" applyFill="1" applyAlignment="1">
      <alignment wrapText="1"/>
    </xf>
    <xf numFmtId="0" fontId="0" fillId="13" borderId="0" xfId="0" applyFill="1" applyAlignment="1"/>
    <xf numFmtId="3" fontId="0" fillId="0" borderId="33" xfId="0" applyNumberFormat="1" applyBorder="1"/>
    <xf numFmtId="0" fontId="4" fillId="0" borderId="34" xfId="0" applyFont="1" applyBorder="1"/>
    <xf numFmtId="0" fontId="18" fillId="0" borderId="0" xfId="0" applyFont="1" applyAlignment="1" applyProtection="1">
      <alignment horizontal="left" indent="1"/>
      <protection locked="0"/>
    </xf>
    <xf numFmtId="0" fontId="17" fillId="0" borderId="35" xfId="0" applyFont="1" applyFill="1" applyBorder="1" applyAlignment="1" applyProtection="1">
      <alignment vertical="center"/>
    </xf>
    <xf numFmtId="0" fontId="17" fillId="0" borderId="36" xfId="0" applyFont="1" applyFill="1" applyBorder="1" applyAlignment="1" applyProtection="1">
      <alignment vertical="center"/>
    </xf>
    <xf numFmtId="0" fontId="17" fillId="0" borderId="37" xfId="0" applyFont="1" applyFill="1" applyBorder="1" applyAlignment="1" applyProtection="1">
      <alignment vertical="center"/>
    </xf>
    <xf numFmtId="0" fontId="17" fillId="0" borderId="38" xfId="0" applyFont="1" applyFill="1" applyBorder="1" applyAlignment="1" applyProtection="1">
      <alignment horizontal="center" vertical="center" shrinkToFit="1"/>
    </xf>
    <xf numFmtId="0" fontId="17" fillId="0" borderId="0" xfId="0" applyFont="1" applyFill="1" applyBorder="1" applyAlignment="1" applyProtection="1">
      <alignment horizontal="center" vertical="center" wrapText="1"/>
    </xf>
    <xf numFmtId="0" fontId="17" fillId="0" borderId="0" xfId="0" applyFont="1" applyFill="1" applyBorder="1" applyAlignment="1" applyProtection="1">
      <alignment horizontal="center" vertical="center" shrinkToFit="1"/>
    </xf>
    <xf numFmtId="0" fontId="17" fillId="0" borderId="39" xfId="0" applyFont="1" applyFill="1" applyBorder="1" applyAlignment="1" applyProtection="1">
      <alignment horizontal="center" vertical="center" wrapText="1"/>
    </xf>
    <xf numFmtId="3" fontId="3" fillId="0" borderId="38" xfId="0" applyNumberFormat="1" applyFont="1" applyFill="1" applyBorder="1" applyAlignment="1">
      <alignment horizontal="right" vertical="center"/>
    </xf>
    <xf numFmtId="3" fontId="5" fillId="0" borderId="0" xfId="0" applyNumberFormat="1" applyFont="1" applyFill="1" applyBorder="1" applyAlignment="1">
      <alignment horizontal="left" vertical="center"/>
    </xf>
    <xf numFmtId="3" fontId="5" fillId="0" borderId="0" xfId="0" applyNumberFormat="1" applyFont="1" applyFill="1" applyBorder="1" applyAlignment="1">
      <alignment horizontal="right" vertical="center"/>
    </xf>
    <xf numFmtId="3" fontId="5" fillId="0" borderId="0" xfId="0" applyNumberFormat="1" applyFont="1" applyFill="1" applyBorder="1" applyAlignment="1">
      <alignment vertical="center"/>
    </xf>
    <xf numFmtId="164" fontId="5" fillId="0" borderId="0" xfId="0" applyNumberFormat="1" applyFont="1" applyFill="1" applyBorder="1" applyAlignment="1">
      <alignment vertical="center"/>
    </xf>
    <xf numFmtId="165" fontId="5" fillId="0" borderId="39" xfId="0" applyNumberFormat="1" applyFont="1" applyFill="1" applyBorder="1" applyAlignment="1">
      <alignment vertical="center" shrinkToFit="1"/>
    </xf>
    <xf numFmtId="0" fontId="3" fillId="0" borderId="38" xfId="0" applyFont="1" applyFill="1" applyBorder="1" applyAlignment="1">
      <alignment horizontal="right" vertical="center"/>
    </xf>
    <xf numFmtId="3" fontId="3" fillId="0" borderId="0" xfId="0" applyNumberFormat="1" applyFont="1" applyFill="1" applyBorder="1" applyAlignment="1">
      <alignment vertical="center"/>
    </xf>
    <xf numFmtId="4" fontId="3" fillId="0" borderId="0" xfId="0" applyNumberFormat="1" applyFont="1" applyFill="1" applyBorder="1" applyAlignment="1">
      <alignment vertical="center"/>
    </xf>
    <xf numFmtId="165" fontId="3" fillId="0" borderId="39" xfId="0" applyNumberFormat="1" applyFont="1" applyFill="1" applyBorder="1" applyAlignment="1">
      <alignment vertical="center" shrinkToFit="1"/>
    </xf>
    <xf numFmtId="0" fontId="5" fillId="0" borderId="0" xfId="0" applyFont="1" applyFill="1" applyBorder="1" applyAlignment="1">
      <alignment horizontal="left" vertical="center"/>
    </xf>
    <xf numFmtId="4" fontId="5" fillId="0" borderId="0" xfId="0" applyNumberFormat="1" applyFont="1" applyFill="1" applyBorder="1" applyAlignment="1">
      <alignment vertical="center"/>
    </xf>
    <xf numFmtId="0" fontId="3" fillId="0" borderId="38" xfId="0" applyFont="1" applyFill="1" applyBorder="1" applyAlignment="1">
      <alignment horizontal="left" vertical="center"/>
    </xf>
    <xf numFmtId="4" fontId="3" fillId="0" borderId="0" xfId="0" applyNumberFormat="1" applyFont="1" applyFill="1" applyBorder="1" applyAlignment="1">
      <alignment horizontal="right" vertical="center"/>
    </xf>
    <xf numFmtId="0" fontId="3" fillId="0" borderId="40" xfId="0" applyFont="1" applyFill="1" applyBorder="1" applyAlignment="1">
      <alignment horizontal="right" vertical="center"/>
    </xf>
    <xf numFmtId="0" fontId="3" fillId="0" borderId="32" xfId="0" applyFont="1" applyFill="1" applyBorder="1" applyAlignment="1">
      <alignment horizontal="left" vertical="center"/>
    </xf>
    <xf numFmtId="3" fontId="3" fillId="0" borderId="32" xfId="0" applyNumberFormat="1" applyFont="1" applyFill="1" applyBorder="1" applyAlignment="1">
      <alignment horizontal="right" vertical="center"/>
    </xf>
    <xf numFmtId="3" fontId="3" fillId="0" borderId="32" xfId="0" applyNumberFormat="1" applyFont="1" applyFill="1" applyBorder="1" applyAlignment="1">
      <alignment horizontal="center" vertical="center"/>
    </xf>
    <xf numFmtId="4" fontId="3" fillId="0" borderId="32" xfId="0" applyNumberFormat="1" applyFont="1" applyFill="1" applyBorder="1" applyAlignment="1">
      <alignment horizontal="right" vertical="center"/>
    </xf>
    <xf numFmtId="165" fontId="3" fillId="0" borderId="41" xfId="0" applyNumberFormat="1" applyFont="1" applyFill="1" applyBorder="1" applyAlignment="1">
      <alignment horizontal="right" vertical="center" shrinkToFit="1"/>
    </xf>
    <xf numFmtId="164" fontId="3" fillId="0" borderId="0" xfId="0" applyNumberFormat="1" applyFont="1" applyFill="1" applyBorder="1" applyAlignment="1">
      <alignment vertical="center"/>
    </xf>
    <xf numFmtId="164" fontId="3" fillId="0" borderId="32" xfId="0" applyNumberFormat="1" applyFont="1" applyFill="1" applyBorder="1" applyAlignment="1">
      <alignment horizontal="right" vertical="center"/>
    </xf>
    <xf numFmtId="0" fontId="25" fillId="14" borderId="42" xfId="0" applyFont="1" applyFill="1" applyBorder="1" applyAlignment="1">
      <alignment horizontal="left" vertical="center"/>
    </xf>
    <xf numFmtId="0" fontId="25" fillId="0" borderId="42" xfId="0" applyFont="1" applyBorder="1" applyAlignment="1">
      <alignment horizontal="right" vertical="center"/>
    </xf>
    <xf numFmtId="166" fontId="1" fillId="0" borderId="0" xfId="0" applyNumberFormat="1" applyFont="1" applyBorder="1" applyAlignment="1">
      <alignment horizontal="right"/>
    </xf>
    <xf numFmtId="0" fontId="23" fillId="11" borderId="22" xfId="0" applyFont="1" applyFill="1" applyBorder="1" applyAlignment="1" applyProtection="1">
      <alignment horizontal="center" vertical="center"/>
    </xf>
    <xf numFmtId="0" fontId="23" fillId="11" borderId="0" xfId="0" applyFont="1" applyFill="1" applyBorder="1" applyAlignment="1" applyProtection="1">
      <alignment horizontal="center" vertical="center"/>
    </xf>
    <xf numFmtId="0" fontId="6" fillId="0" borderId="0" xfId="0" applyFont="1" applyBorder="1" applyAlignment="1">
      <alignment horizontal="center"/>
    </xf>
    <xf numFmtId="0" fontId="24" fillId="11" borderId="22" xfId="0" applyFont="1" applyFill="1" applyBorder="1" applyAlignment="1" applyProtection="1">
      <alignment horizontal="center" vertical="center"/>
    </xf>
    <xf numFmtId="0" fontId="24" fillId="11" borderId="0" xfId="0" applyFont="1" applyFill="1" applyBorder="1" applyAlignment="1" applyProtection="1">
      <alignment horizontal="center" vertical="center"/>
    </xf>
    <xf numFmtId="0" fontId="17" fillId="8" borderId="23" xfId="0" applyFont="1" applyFill="1" applyBorder="1" applyAlignment="1" applyProtection="1">
      <alignment horizontal="center" vertical="center"/>
    </xf>
    <xf numFmtId="0" fontId="17" fillId="8" borderId="24" xfId="0" applyFont="1" applyFill="1" applyBorder="1" applyAlignment="1" applyProtection="1">
      <alignment horizontal="center" vertical="center"/>
    </xf>
    <xf numFmtId="0" fontId="17" fillId="8" borderId="25" xfId="0" applyFont="1" applyFill="1" applyBorder="1" applyAlignment="1" applyProtection="1">
      <alignment horizontal="center" vertical="center"/>
    </xf>
    <xf numFmtId="0" fontId="7" fillId="0" borderId="0" xfId="0" applyFont="1" applyBorder="1" applyAlignment="1">
      <alignment horizontal="left" wrapText="1"/>
    </xf>
    <xf numFmtId="0" fontId="3" fillId="10" borderId="6" xfId="0" applyFont="1" applyFill="1" applyBorder="1" applyAlignment="1">
      <alignment horizontal="center" vertical="center" wrapText="1"/>
    </xf>
    <xf numFmtId="0" fontId="3" fillId="10" borderId="26" xfId="0" applyFont="1" applyFill="1" applyBorder="1" applyAlignment="1">
      <alignment horizontal="center" vertical="center" wrapText="1"/>
    </xf>
    <xf numFmtId="0" fontId="3" fillId="10" borderId="30" xfId="0" applyFont="1" applyFill="1" applyBorder="1" applyAlignment="1">
      <alignment horizontal="center" vertical="center" wrapText="1"/>
    </xf>
    <xf numFmtId="0" fontId="3" fillId="10" borderId="31" xfId="0" applyFont="1" applyFill="1" applyBorder="1" applyAlignment="1">
      <alignment horizontal="center" vertical="center" wrapText="1"/>
    </xf>
    <xf numFmtId="0" fontId="3" fillId="10" borderId="21" xfId="0" applyFont="1" applyFill="1" applyBorder="1" applyAlignment="1">
      <alignment horizontal="center" vertical="center" wrapText="1"/>
    </xf>
    <xf numFmtId="0" fontId="3" fillId="10" borderId="8" xfId="0" applyFont="1" applyFill="1" applyBorder="1" applyAlignment="1">
      <alignment horizontal="center" vertical="center" wrapText="1"/>
    </xf>
    <xf numFmtId="0" fontId="13" fillId="7" borderId="6" xfId="0" applyFont="1" applyFill="1" applyBorder="1" applyAlignment="1">
      <alignment horizontal="left" vertical="center" wrapText="1" indent="2"/>
    </xf>
    <xf numFmtId="0" fontId="13" fillId="7" borderId="7" xfId="0" applyFont="1" applyFill="1" applyBorder="1" applyAlignment="1">
      <alignment horizontal="left" vertical="center" wrapText="1" indent="2"/>
    </xf>
    <xf numFmtId="0" fontId="13" fillId="7" borderId="26" xfId="0" applyFont="1" applyFill="1" applyBorder="1" applyAlignment="1">
      <alignment horizontal="left" vertical="center" wrapText="1" indent="2"/>
    </xf>
    <xf numFmtId="0" fontId="22" fillId="9" borderId="27" xfId="0" applyFont="1" applyFill="1" applyBorder="1" applyAlignment="1">
      <alignment horizontal="center" vertical="center"/>
    </xf>
    <xf numFmtId="0" fontId="22" fillId="9" borderId="28" xfId="0" applyFont="1" applyFill="1" applyBorder="1" applyAlignment="1">
      <alignment horizontal="center" vertical="center"/>
    </xf>
    <xf numFmtId="0" fontId="22" fillId="9" borderId="29" xfId="0" applyFont="1" applyFill="1" applyBorder="1" applyAlignment="1">
      <alignment horizontal="center" vertical="center"/>
    </xf>
    <xf numFmtId="0" fontId="3" fillId="6" borderId="30" xfId="0" applyFont="1" applyFill="1" applyBorder="1" applyAlignment="1">
      <alignment horizontal="center" vertical="center" wrapText="1"/>
    </xf>
    <xf numFmtId="0" fontId="0" fillId="0" borderId="21" xfId="0" applyBorder="1" applyAlignment="1">
      <alignment wrapText="1"/>
    </xf>
    <xf numFmtId="0" fontId="20" fillId="6" borderId="30" xfId="0" applyFont="1" applyFill="1" applyBorder="1" applyAlignment="1">
      <alignment horizontal="center" vertical="center" wrapText="1"/>
    </xf>
    <xf numFmtId="0" fontId="20" fillId="6" borderId="21" xfId="0" applyFont="1" applyFill="1" applyBorder="1" applyAlignment="1">
      <alignment horizontal="center" vertical="center" wrapText="1"/>
    </xf>
    <xf numFmtId="0" fontId="20" fillId="7" borderId="30" xfId="0" applyFont="1" applyFill="1" applyBorder="1" applyAlignment="1">
      <alignment horizontal="center" vertical="center" wrapText="1"/>
    </xf>
    <xf numFmtId="0" fontId="20" fillId="7" borderId="21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13" fillId="7" borderId="6" xfId="0" applyFont="1" applyFill="1" applyBorder="1" applyAlignment="1">
      <alignment horizontal="left" vertical="center" wrapText="1" indent="1"/>
    </xf>
    <xf numFmtId="0" fontId="13" fillId="7" borderId="7" xfId="0" applyFont="1" applyFill="1" applyBorder="1" applyAlignment="1">
      <alignment horizontal="left" vertical="center" wrapText="1" indent="1"/>
    </xf>
    <xf numFmtId="0" fontId="13" fillId="7" borderId="26" xfId="0" applyFont="1" applyFill="1" applyBorder="1" applyAlignment="1">
      <alignment horizontal="left" vertical="center" wrapText="1" indent="1"/>
    </xf>
  </cellXfs>
  <cellStyles count="1">
    <cellStyle name="Normal" xfId="0" builtinId="0"/>
  </cellStyles>
  <dxfs count="56">
    <dxf>
      <font>
        <color auto="1"/>
        <name val="Cambria"/>
        <scheme val="none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ill>
        <patternFill>
          <bgColor rgb="FF92D05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DC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Lines="6" dropStyle="combo" dx="16" fmlaLink="Tabulação_Prod_Municipios!$B$260" fmlaRange="Tabulação_Prod_Municipios!$C$9:$C$256" sel="2" val="0"/>
</file>

<file path=xl/ctrlProps/ctrlProp2.xml><?xml version="1.0" encoding="utf-8"?>
<formControlPr xmlns="http://schemas.microsoft.com/office/spreadsheetml/2009/9/main" objectType="Drop" dropStyle="combo" dx="16" fmlaLink="Tabulação_Prod_Municipios!$B$260" fmlaRange="Tabulação_Prod_Municipios!$C$9:$C$256" sel="2" val="0"/>
</file>

<file path=xl/ctrlProps/ctrlProp3.xml><?xml version="1.0" encoding="utf-8"?>
<formControlPr xmlns="http://schemas.microsoft.com/office/spreadsheetml/2009/9/main" objectType="Drop" dropLines="6" dropStyle="combo" dx="16" fmlaLink="Tabulação_Prod_Municipios!$B$260" fmlaRange="Tabulação_Prod_Municipios!$C$9:$C$256" sel="2" val="122"/>
</file>

<file path=xl/ctrlProps/ctrlProp4.xml><?xml version="1.0" encoding="utf-8"?>
<formControlPr xmlns="http://schemas.microsoft.com/office/spreadsheetml/2009/9/main" objectType="Drop" dropLines="6" dropStyle="combo" dx="16" fmlaLink="Tabulação_Prod_Municipios!$B$260" fmlaRange="Tabulação_Prod_Municipios!$C$9:$C$256" sel="2" val="0"/>
</file>

<file path=xl/ctrlProps/ctrlProp5.xml><?xml version="1.0" encoding="utf-8"?>
<formControlPr xmlns="http://schemas.microsoft.com/office/spreadsheetml/2009/9/main" objectType="Drop" dropLines="6" dropStyle="combo" dx="16" fmlaLink="Tabulação_Prod_Municipios!$B$260" fmlaRange="Tabulação_Prod_Municipios!$C$9:$C$256" sel="2" val="0"/>
</file>

<file path=xl/ctrlProps/ctrlProp6.xml><?xml version="1.0" encoding="utf-8"?>
<formControlPr xmlns="http://schemas.microsoft.com/office/spreadsheetml/2009/9/main" objectType="Drop" dropStyle="combo" dx="16" fmlaLink="Tabulação_Prod_Municipios!$B$260" fmlaRange="Tabulação_Prod_Municipios!$C$9:$C$256" sel="2" val="0"/>
</file>

<file path=xl/ctrlProps/ctrlProp7.xml><?xml version="1.0" encoding="utf-8"?>
<formControlPr xmlns="http://schemas.microsoft.com/office/spreadsheetml/2009/9/main" objectType="Drop" dropLines="6" dropStyle="combo" dx="16" fmlaLink="Tabulação_Prod_Municipios!$B$260" fmlaRange="Tabulação_Prod_Municipios!$C$9:$C$256" sel="2" val="122"/>
</file>

<file path=xl/ctrlProps/ctrlProp8.xml><?xml version="1.0" encoding="utf-8"?>
<formControlPr xmlns="http://schemas.microsoft.com/office/spreadsheetml/2009/9/main" objectType="Drop" dropLines="6" dropStyle="combo" dx="16" fmlaLink="Tabulação_Prod_Municipios!$B$260" fmlaRange="Tabulação_Prod_Municipios!$C$9:$C$256" sel="2" val="0"/>
</file>

<file path=xl/ctrlProps/ctrlProp9.xml><?xml version="1.0" encoding="utf-8"?>
<formControlPr xmlns="http://schemas.microsoft.com/office/spreadsheetml/2009/9/main" objectType="Drop" dropStyle="combo" dx="16" fmlaLink="$B$260" fmlaRange="$C$9:$C$256" sel="2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276229</xdr:colOff>
      <xdr:row>7</xdr:row>
      <xdr:rowOff>57150</xdr:rowOff>
    </xdr:from>
    <xdr:to>
      <xdr:col>18</xdr:col>
      <xdr:colOff>209550</xdr:colOff>
      <xdr:row>7</xdr:row>
      <xdr:rowOff>66675</xdr:rowOff>
    </xdr:to>
    <xdr:cxnSp macro="">
      <xdr:nvCxnSpPr>
        <xdr:cNvPr id="11" name="Conector de seta reta 10"/>
        <xdr:cNvCxnSpPr/>
      </xdr:nvCxnSpPr>
      <xdr:spPr bwMode="auto">
        <a:xfrm flipH="1">
          <a:off x="9772654" y="1257300"/>
          <a:ext cx="1028696" cy="9525"/>
        </a:xfrm>
        <a:prstGeom prst="straightConnector1">
          <a:avLst/>
        </a:prstGeom>
        <a:ln>
          <a:headEnd type="none" w="med" len="med"/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 fPrintsWithSheet="0"/>
  </xdr:twoCellAnchor>
  <xdr:twoCellAnchor>
    <xdr:from>
      <xdr:col>19</xdr:col>
      <xdr:colOff>38100</xdr:colOff>
      <xdr:row>1</xdr:row>
      <xdr:rowOff>9525</xdr:rowOff>
    </xdr:from>
    <xdr:to>
      <xdr:col>21</xdr:col>
      <xdr:colOff>285750</xdr:colOff>
      <xdr:row>24</xdr:row>
      <xdr:rowOff>9525</xdr:rowOff>
    </xdr:to>
    <xdr:grpSp>
      <xdr:nvGrpSpPr>
        <xdr:cNvPr id="1349068" name="Grupo 1"/>
        <xdr:cNvGrpSpPr>
          <a:grpSpLocks/>
        </xdr:cNvGrpSpPr>
      </xdr:nvGrpSpPr>
      <xdr:grpSpPr bwMode="auto">
        <a:xfrm>
          <a:off x="10896600" y="142875"/>
          <a:ext cx="2095500" cy="3981450"/>
          <a:chOff x="10648950" y="152400"/>
          <a:chExt cx="2095500" cy="3981450"/>
        </a:xfrm>
      </xdr:grpSpPr>
      <xdr:sp macro="" textlink="">
        <xdr:nvSpPr>
          <xdr:cNvPr id="9" name="Rectangle 10"/>
          <xdr:cNvSpPr>
            <a:spLocks noChangeArrowheads="1"/>
          </xdr:cNvSpPr>
        </xdr:nvSpPr>
        <xdr:spPr bwMode="auto">
          <a:xfrm>
            <a:off x="10648950" y="152400"/>
            <a:ext cx="2095500" cy="1657350"/>
          </a:xfrm>
          <a:prstGeom prst="rect">
            <a:avLst/>
          </a:prstGeom>
          <a:solidFill>
            <a:schemeClr val="tx2">
              <a:lumMod val="20000"/>
              <a:lumOff val="80000"/>
            </a:schemeClr>
          </a:solidFill>
          <a:ln w="9525">
            <a:solidFill>
              <a:schemeClr val="accent1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t" upright="1"/>
          <a:lstStyle/>
          <a:p>
            <a:pPr algn="l" rtl="0">
              <a:defRPr sz="1000"/>
            </a:pPr>
            <a:r>
              <a:rPr lang="pt-BR" sz="1000" b="1" i="1" strike="noStrike">
                <a:solidFill>
                  <a:sysClr val="windowText" lastClr="000000"/>
                </a:solidFill>
                <a:latin typeface="Arial"/>
                <a:cs typeface="Arial"/>
              </a:rPr>
              <a:t> INFORMAÇÕES:</a:t>
            </a:r>
          </a:p>
          <a:p>
            <a:pPr algn="l" rtl="0">
              <a:defRPr sz="1000"/>
            </a:pPr>
            <a:endParaRPr lang="pt-BR" sz="1000" b="1" i="1" strike="noStrike">
              <a:solidFill>
                <a:sysClr val="windowText" lastClr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r>
              <a:rPr lang="pt-BR" sz="1000" b="1" i="1" strike="noStrike">
                <a:solidFill>
                  <a:sysClr val="windowText" lastClr="000000"/>
                </a:solidFill>
                <a:latin typeface="Arial"/>
                <a:cs typeface="Arial"/>
              </a:rPr>
              <a:t>Aqui</a:t>
            </a:r>
            <a:r>
              <a:rPr lang="pt-BR" sz="1000" b="1" i="1" strike="noStrike" baseline="0">
                <a:solidFill>
                  <a:sysClr val="windowText" lastClr="000000"/>
                </a:solidFill>
                <a:latin typeface="Arial"/>
                <a:cs typeface="Arial"/>
              </a:rPr>
              <a:t> você  tem a </a:t>
            </a:r>
            <a:r>
              <a:rPr lang="pt-BR" sz="1000" b="1" i="1" strike="noStrike" baseline="0">
                <a:solidFill>
                  <a:srgbClr val="0000FF"/>
                </a:solidFill>
                <a:latin typeface="Arial"/>
                <a:cs typeface="Arial"/>
              </a:rPr>
              <a:t>produção de grãos</a:t>
            </a:r>
            <a:r>
              <a:rPr lang="pt-BR" sz="1000" b="1" i="1" strike="noStrike" baseline="0">
                <a:solidFill>
                  <a:sysClr val="windowText" lastClr="000000"/>
                </a:solidFill>
                <a:latin typeface="Arial"/>
                <a:cs typeface="Arial"/>
              </a:rPr>
              <a:t> dos 10 maiores municípios produtores do Estado de Goiás.</a:t>
            </a:r>
          </a:p>
          <a:p>
            <a:pPr algn="l" rtl="0">
              <a:defRPr sz="1000"/>
            </a:pPr>
            <a:endParaRPr lang="pt-BR" sz="1000" b="1" i="1" strike="noStrike" baseline="0">
              <a:solidFill>
                <a:sysClr val="windowText" lastClr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endParaRPr lang="pt-BR" sz="1000" b="1" i="1" strike="noStrike" baseline="0">
              <a:solidFill>
                <a:sysClr val="windowText" lastClr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r>
              <a:rPr lang="pt-BR" sz="1000" b="1" i="1" strike="noStrike" baseline="0">
                <a:solidFill>
                  <a:sysClr val="windowText" lastClr="000000"/>
                </a:solidFill>
                <a:latin typeface="Arial"/>
                <a:cs typeface="Arial"/>
              </a:rPr>
              <a:t>Utilizando a seta ao lado você poderá selecionar um município específico obtendo sua produção</a:t>
            </a:r>
            <a:endParaRPr lang="pt-BR" sz="1000" b="1" i="1" strike="noStrike">
              <a:solidFill>
                <a:srgbClr val="0000FF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0" name="Rectangle 10"/>
          <xdr:cNvSpPr>
            <a:spLocks noChangeArrowheads="1"/>
          </xdr:cNvSpPr>
        </xdr:nvSpPr>
        <xdr:spPr bwMode="auto">
          <a:xfrm>
            <a:off x="10668000" y="1962150"/>
            <a:ext cx="1704975" cy="2171700"/>
          </a:xfrm>
          <a:prstGeom prst="rect">
            <a:avLst/>
          </a:prstGeom>
          <a:noFill/>
          <a:ln w="9525">
            <a:solidFill>
              <a:schemeClr val="accent1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l" rtl="0">
              <a:defRPr sz="1000"/>
            </a:pPr>
            <a:r>
              <a:rPr lang="pt-BR" sz="1100" b="1" i="1" strike="noStrike">
                <a:solidFill>
                  <a:sysClr val="windowText" lastClr="000000"/>
                </a:solidFill>
                <a:latin typeface="Arial"/>
                <a:cs typeface="Arial"/>
              </a:rPr>
              <a:t> ATUALIZAÇÃO:</a:t>
            </a:r>
          </a:p>
          <a:p>
            <a:pPr algn="l" rtl="0">
              <a:defRPr sz="1000"/>
            </a:pPr>
            <a:endParaRPr lang="pt-BR" sz="1100" b="1" i="1" strike="noStrike">
              <a:solidFill>
                <a:sysClr val="windowText" lastClr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r>
              <a:rPr lang="pt-BR" sz="1100" b="1" i="1" strike="noStrike" baseline="0">
                <a:solidFill>
                  <a:sysClr val="windowText" lastClr="000000"/>
                </a:solidFill>
                <a:latin typeface="Arial"/>
                <a:cs typeface="Arial"/>
              </a:rPr>
              <a:t> Anualmente,</a:t>
            </a:r>
          </a:p>
          <a:p>
            <a:pPr algn="l" rtl="0">
              <a:defRPr sz="1000"/>
            </a:pPr>
            <a:r>
              <a:rPr lang="pt-BR" sz="1100" b="1" i="1" strike="noStrike" baseline="0">
                <a:solidFill>
                  <a:sysClr val="windowText" lastClr="000000"/>
                </a:solidFill>
                <a:latin typeface="Arial"/>
                <a:cs typeface="Arial"/>
              </a:rPr>
              <a:t>depois de disponibilizados pelo IBGE</a:t>
            </a:r>
          </a:p>
          <a:p>
            <a:pPr algn="l" rtl="0">
              <a:defRPr sz="1000"/>
            </a:pPr>
            <a:endParaRPr lang="pt-BR" sz="1100" b="1" i="1" strike="noStrike" baseline="0">
              <a:solidFill>
                <a:sysClr val="windowText" lastClr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r>
              <a:rPr lang="pt-BR" sz="1100" b="1" i="1" strike="noStrike">
                <a:solidFill>
                  <a:sysClr val="windowText" lastClr="000000"/>
                </a:solidFill>
                <a:latin typeface="Arial"/>
                <a:cs typeface="Arial"/>
              </a:rPr>
              <a:t>Dúvidas, sugestões  ou outras informações:</a:t>
            </a:r>
          </a:p>
          <a:p>
            <a:pPr algn="l" rtl="0">
              <a:defRPr sz="1000"/>
            </a:pPr>
            <a:endParaRPr lang="pt-BR" sz="1100" b="1" i="1" strike="noStrike">
              <a:solidFill>
                <a:sysClr val="windowText" lastClr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r>
              <a:rPr lang="pt-BR" sz="1100" b="1" i="1" strike="noStrike">
                <a:solidFill>
                  <a:sysClr val="windowText" lastClr="000000"/>
                </a:solidFill>
                <a:latin typeface="Arial"/>
                <a:cs typeface="Arial"/>
              </a:rPr>
              <a:t>SED / Agricultura</a:t>
            </a:r>
          </a:p>
          <a:p>
            <a:pPr algn="l" rtl="0">
              <a:defRPr sz="1000"/>
            </a:pPr>
            <a:r>
              <a:rPr lang="pt-BR" sz="1100" b="1" i="1" strike="noStrike">
                <a:solidFill>
                  <a:sysClr val="windowText" lastClr="000000"/>
                </a:solidFill>
                <a:latin typeface="Arial"/>
                <a:cs typeface="Arial"/>
              </a:rPr>
              <a:t>(62) 3201-8922</a:t>
            </a:r>
          </a:p>
        </xdr:txBody>
      </xdr:sp>
    </xdr:grp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552450</xdr:colOff>
          <xdr:row>122</xdr:row>
          <xdr:rowOff>76200</xdr:rowOff>
        </xdr:from>
        <xdr:to>
          <xdr:col>12</xdr:col>
          <xdr:colOff>476250</xdr:colOff>
          <xdr:row>123</xdr:row>
          <xdr:rowOff>104775</xdr:rowOff>
        </xdr:to>
        <xdr:sp macro="" textlink="">
          <xdr:nvSpPr>
            <xdr:cNvPr id="1346948" name="Drop Down 1412" hidden="1">
              <a:extLst>
                <a:ext uri="{63B3BB69-23CF-44E3-9099-C40C66FF867C}">
                  <a14:compatExt spid="_x0000_s1346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790575</xdr:colOff>
          <xdr:row>6</xdr:row>
          <xdr:rowOff>123825</xdr:rowOff>
        </xdr:from>
        <xdr:to>
          <xdr:col>15</xdr:col>
          <xdr:colOff>190500</xdr:colOff>
          <xdr:row>8</xdr:row>
          <xdr:rowOff>19050</xdr:rowOff>
        </xdr:to>
        <xdr:sp macro="" textlink="">
          <xdr:nvSpPr>
            <xdr:cNvPr id="1346973" name="Drop Down 1437" hidden="1">
              <a:extLst>
                <a:ext uri="{63B3BB69-23CF-44E3-9099-C40C66FF867C}">
                  <a14:compatExt spid="_x0000_s1346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419100</xdr:colOff>
          <xdr:row>84</xdr:row>
          <xdr:rowOff>66675</xdr:rowOff>
        </xdr:from>
        <xdr:to>
          <xdr:col>12</xdr:col>
          <xdr:colOff>342900</xdr:colOff>
          <xdr:row>85</xdr:row>
          <xdr:rowOff>95250</xdr:rowOff>
        </xdr:to>
        <xdr:sp macro="" textlink="">
          <xdr:nvSpPr>
            <xdr:cNvPr id="1347016" name="Drop Down 1480" hidden="1">
              <a:extLst>
                <a:ext uri="{63B3BB69-23CF-44E3-9099-C40C66FF867C}">
                  <a14:compatExt spid="_x0000_s1347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266700</xdr:colOff>
          <xdr:row>161</xdr:row>
          <xdr:rowOff>76200</xdr:rowOff>
        </xdr:from>
        <xdr:to>
          <xdr:col>12</xdr:col>
          <xdr:colOff>190500</xdr:colOff>
          <xdr:row>162</xdr:row>
          <xdr:rowOff>104775</xdr:rowOff>
        </xdr:to>
        <xdr:sp macro="" textlink="">
          <xdr:nvSpPr>
            <xdr:cNvPr id="1347017" name="Drop Down 1481" hidden="1">
              <a:extLst>
                <a:ext uri="{63B3BB69-23CF-44E3-9099-C40C66FF867C}">
                  <a14:compatExt spid="_x0000_s1347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390525</xdr:colOff>
          <xdr:row>46</xdr:row>
          <xdr:rowOff>57150</xdr:rowOff>
        </xdr:from>
        <xdr:to>
          <xdr:col>12</xdr:col>
          <xdr:colOff>314325</xdr:colOff>
          <xdr:row>47</xdr:row>
          <xdr:rowOff>85725</xdr:rowOff>
        </xdr:to>
        <xdr:sp macro="" textlink="">
          <xdr:nvSpPr>
            <xdr:cNvPr id="1347018" name="Drop Down 1482" hidden="1">
              <a:extLst>
                <a:ext uri="{63B3BB69-23CF-44E3-9099-C40C66FF867C}">
                  <a14:compatExt spid="_x0000_s1347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3</xdr:col>
      <xdr:colOff>57150</xdr:colOff>
      <xdr:row>1</xdr:row>
      <xdr:rowOff>104775</xdr:rowOff>
    </xdr:from>
    <xdr:to>
      <xdr:col>16</xdr:col>
      <xdr:colOff>390525</xdr:colOff>
      <xdr:row>4</xdr:row>
      <xdr:rowOff>38100</xdr:rowOff>
    </xdr:to>
    <xdr:grpSp>
      <xdr:nvGrpSpPr>
        <xdr:cNvPr id="1349069" name="Grupo 2"/>
        <xdr:cNvGrpSpPr>
          <a:grpSpLocks/>
        </xdr:cNvGrpSpPr>
      </xdr:nvGrpSpPr>
      <xdr:grpSpPr bwMode="auto">
        <a:xfrm>
          <a:off x="657225" y="238125"/>
          <a:ext cx="9744075" cy="409575"/>
          <a:chOff x="447675" y="247650"/>
          <a:chExt cx="9744075" cy="409575"/>
        </a:xfrm>
      </xdr:grpSpPr>
      <xdr:pic>
        <xdr:nvPicPr>
          <xdr:cNvPr id="1349070" name="Imagem 14"/>
          <xdr:cNvPicPr>
            <a:picLocks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2070" t="55118" r="49994" b="38770"/>
          <a:stretch>
            <a:fillRect/>
          </a:stretch>
        </xdr:blipFill>
        <xdr:spPr bwMode="auto">
          <a:xfrm>
            <a:off x="9174595" y="247650"/>
            <a:ext cx="1017155" cy="39846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49071" name="Imagem 15" descr="papel timbrado Sup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1043" t="89751" r="3915" b="4578"/>
          <a:stretch>
            <a:fillRect/>
          </a:stretch>
        </xdr:blipFill>
        <xdr:spPr bwMode="auto">
          <a:xfrm>
            <a:off x="447675" y="257175"/>
            <a:ext cx="1363968" cy="3994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49072" name="Imagem 16" descr="papel timbrado Sup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794" t="3192" r="65305" b="89127"/>
          <a:stretch>
            <a:fillRect/>
          </a:stretch>
        </xdr:blipFill>
        <xdr:spPr bwMode="auto">
          <a:xfrm>
            <a:off x="4925192" y="258758"/>
            <a:ext cx="1357856" cy="39846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38104</xdr:colOff>
      <xdr:row>6</xdr:row>
      <xdr:rowOff>152400</xdr:rowOff>
    </xdr:from>
    <xdr:to>
      <xdr:col>17</xdr:col>
      <xdr:colOff>104775</xdr:colOff>
      <xdr:row>6</xdr:row>
      <xdr:rowOff>161925</xdr:rowOff>
    </xdr:to>
    <xdr:cxnSp macro="">
      <xdr:nvCxnSpPr>
        <xdr:cNvPr id="2" name="Conector de seta reta 10"/>
        <xdr:cNvCxnSpPr/>
      </xdr:nvCxnSpPr>
      <xdr:spPr bwMode="auto">
        <a:xfrm flipH="1">
          <a:off x="9534529" y="1181100"/>
          <a:ext cx="1028696" cy="9525"/>
        </a:xfrm>
        <a:prstGeom prst="straightConnector1">
          <a:avLst/>
        </a:prstGeom>
        <a:ln>
          <a:headEnd type="none" w="med" len="med"/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 fPrintsWithSheet="0"/>
  </xdr:twoCellAnchor>
  <xdr:twoCellAnchor>
    <xdr:from>
      <xdr:col>19</xdr:col>
      <xdr:colOff>38100</xdr:colOff>
      <xdr:row>3</xdr:row>
      <xdr:rowOff>104775</xdr:rowOff>
    </xdr:from>
    <xdr:to>
      <xdr:col>21</xdr:col>
      <xdr:colOff>285750</xdr:colOff>
      <xdr:row>26</xdr:row>
      <xdr:rowOff>66675</xdr:rowOff>
    </xdr:to>
    <xdr:grpSp>
      <xdr:nvGrpSpPr>
        <xdr:cNvPr id="4" name="Grupo 1"/>
        <xdr:cNvGrpSpPr>
          <a:grpSpLocks/>
        </xdr:cNvGrpSpPr>
      </xdr:nvGrpSpPr>
      <xdr:grpSpPr bwMode="auto">
        <a:xfrm>
          <a:off x="10896600" y="542925"/>
          <a:ext cx="2095500" cy="3981450"/>
          <a:chOff x="10648950" y="152400"/>
          <a:chExt cx="2095500" cy="3981450"/>
        </a:xfrm>
      </xdr:grpSpPr>
      <xdr:sp macro="" textlink="">
        <xdr:nvSpPr>
          <xdr:cNvPr id="5" name="Rectangle 10"/>
          <xdr:cNvSpPr>
            <a:spLocks noChangeArrowheads="1"/>
          </xdr:cNvSpPr>
        </xdr:nvSpPr>
        <xdr:spPr bwMode="auto">
          <a:xfrm>
            <a:off x="10648950" y="152400"/>
            <a:ext cx="2095500" cy="1657350"/>
          </a:xfrm>
          <a:prstGeom prst="rect">
            <a:avLst/>
          </a:prstGeom>
          <a:solidFill>
            <a:schemeClr val="tx2">
              <a:lumMod val="20000"/>
              <a:lumOff val="80000"/>
            </a:schemeClr>
          </a:solidFill>
          <a:ln w="9525">
            <a:solidFill>
              <a:schemeClr val="accent1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t" upright="1"/>
          <a:lstStyle/>
          <a:p>
            <a:pPr algn="l" rtl="0">
              <a:defRPr sz="1000"/>
            </a:pPr>
            <a:r>
              <a:rPr lang="pt-BR" sz="1000" b="1" i="1" strike="noStrike">
                <a:solidFill>
                  <a:sysClr val="windowText" lastClr="000000"/>
                </a:solidFill>
                <a:latin typeface="Arial"/>
                <a:cs typeface="Arial"/>
              </a:rPr>
              <a:t> INFORMAÇÕES:</a:t>
            </a:r>
          </a:p>
          <a:p>
            <a:pPr algn="l" rtl="0">
              <a:defRPr sz="1000"/>
            </a:pPr>
            <a:endParaRPr lang="pt-BR" sz="1000" b="1" i="1" strike="noStrike">
              <a:solidFill>
                <a:sysClr val="windowText" lastClr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r>
              <a:rPr lang="pt-BR" sz="1000" b="1" i="1" strike="noStrike">
                <a:solidFill>
                  <a:sysClr val="windowText" lastClr="000000"/>
                </a:solidFill>
                <a:latin typeface="Arial"/>
                <a:cs typeface="Arial"/>
              </a:rPr>
              <a:t>Aqui</a:t>
            </a:r>
            <a:r>
              <a:rPr lang="pt-BR" sz="1000" b="1" i="1" strike="noStrike" baseline="0">
                <a:solidFill>
                  <a:sysClr val="windowText" lastClr="000000"/>
                </a:solidFill>
                <a:latin typeface="Arial"/>
                <a:cs typeface="Arial"/>
              </a:rPr>
              <a:t> você  tem a </a:t>
            </a:r>
            <a:r>
              <a:rPr lang="pt-BR" sz="1000" b="1" i="1" strike="noStrike" baseline="0">
                <a:solidFill>
                  <a:srgbClr val="0000FF"/>
                </a:solidFill>
                <a:latin typeface="Arial"/>
                <a:cs typeface="Arial"/>
              </a:rPr>
              <a:t>produção de grãos</a:t>
            </a:r>
            <a:r>
              <a:rPr lang="pt-BR" sz="1000" b="1" i="1" strike="noStrike" baseline="0">
                <a:solidFill>
                  <a:sysClr val="windowText" lastClr="000000"/>
                </a:solidFill>
                <a:latin typeface="Arial"/>
                <a:cs typeface="Arial"/>
              </a:rPr>
              <a:t> dos 10 maiores municípios produtores do Estado de Goiás.</a:t>
            </a:r>
          </a:p>
          <a:p>
            <a:pPr algn="l" rtl="0">
              <a:defRPr sz="1000"/>
            </a:pPr>
            <a:endParaRPr lang="pt-BR" sz="1000" b="1" i="1" strike="noStrike" baseline="0">
              <a:solidFill>
                <a:sysClr val="windowText" lastClr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endParaRPr lang="pt-BR" sz="1000" b="1" i="1" strike="noStrike" baseline="0">
              <a:solidFill>
                <a:sysClr val="windowText" lastClr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r>
              <a:rPr lang="pt-BR" sz="1000" b="1" i="1" strike="noStrike" baseline="0">
                <a:solidFill>
                  <a:sysClr val="windowText" lastClr="000000"/>
                </a:solidFill>
                <a:latin typeface="Arial"/>
                <a:cs typeface="Arial"/>
              </a:rPr>
              <a:t>Utilizando a seta ao lado você poderá selecionar um município específico obtendo sua produção</a:t>
            </a:r>
            <a:endParaRPr lang="pt-BR" sz="1000" b="1" i="1" strike="noStrike">
              <a:solidFill>
                <a:srgbClr val="0000FF"/>
              </a:solidFill>
              <a:latin typeface="Arial"/>
              <a:cs typeface="Arial"/>
            </a:endParaRPr>
          </a:p>
        </xdr:txBody>
      </xdr:sp>
      <xdr:sp macro="" textlink="">
        <xdr:nvSpPr>
          <xdr:cNvPr id="6" name="Rectangle 10"/>
          <xdr:cNvSpPr>
            <a:spLocks noChangeArrowheads="1"/>
          </xdr:cNvSpPr>
        </xdr:nvSpPr>
        <xdr:spPr bwMode="auto">
          <a:xfrm>
            <a:off x="10668000" y="1962150"/>
            <a:ext cx="1704975" cy="2171700"/>
          </a:xfrm>
          <a:prstGeom prst="rect">
            <a:avLst/>
          </a:prstGeom>
          <a:noFill/>
          <a:ln w="9525">
            <a:solidFill>
              <a:schemeClr val="accent1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l" rtl="0">
              <a:defRPr sz="1000"/>
            </a:pPr>
            <a:r>
              <a:rPr lang="pt-BR" sz="1100" b="1" i="1" strike="noStrike">
                <a:solidFill>
                  <a:sysClr val="windowText" lastClr="000000"/>
                </a:solidFill>
                <a:latin typeface="Arial"/>
                <a:cs typeface="Arial"/>
              </a:rPr>
              <a:t> ATUALIZAÇÃO:</a:t>
            </a:r>
          </a:p>
          <a:p>
            <a:pPr algn="l" rtl="0">
              <a:defRPr sz="1000"/>
            </a:pPr>
            <a:endParaRPr lang="pt-BR" sz="1100" b="1" i="1" strike="noStrike">
              <a:solidFill>
                <a:sysClr val="windowText" lastClr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r>
              <a:rPr lang="pt-BR" sz="1100" b="1" i="1" strike="noStrike" baseline="0">
                <a:solidFill>
                  <a:sysClr val="windowText" lastClr="000000"/>
                </a:solidFill>
                <a:latin typeface="Arial"/>
                <a:cs typeface="Arial"/>
              </a:rPr>
              <a:t> Anualmente,</a:t>
            </a:r>
          </a:p>
          <a:p>
            <a:pPr algn="l" rtl="0">
              <a:defRPr sz="1000"/>
            </a:pPr>
            <a:r>
              <a:rPr lang="pt-BR" sz="1100" b="1" i="1" strike="noStrike" baseline="0">
                <a:solidFill>
                  <a:sysClr val="windowText" lastClr="000000"/>
                </a:solidFill>
                <a:latin typeface="Arial"/>
                <a:cs typeface="Arial"/>
              </a:rPr>
              <a:t>depois de disponibilizados pelo IBGE</a:t>
            </a:r>
          </a:p>
          <a:p>
            <a:pPr algn="l" rtl="0">
              <a:defRPr sz="1000"/>
            </a:pPr>
            <a:endParaRPr lang="pt-BR" sz="1100" b="1" i="1" strike="noStrike" baseline="0">
              <a:solidFill>
                <a:sysClr val="windowText" lastClr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r>
              <a:rPr lang="pt-BR" sz="1100" b="1" i="1" strike="noStrike">
                <a:solidFill>
                  <a:sysClr val="windowText" lastClr="000000"/>
                </a:solidFill>
                <a:latin typeface="Arial"/>
                <a:cs typeface="Arial"/>
              </a:rPr>
              <a:t>Dúvidas, sugestões  ou outras informações:</a:t>
            </a:r>
          </a:p>
          <a:p>
            <a:pPr algn="l" rtl="0">
              <a:defRPr sz="1000"/>
            </a:pPr>
            <a:endParaRPr lang="pt-BR" sz="1100" b="1" i="1" strike="noStrike">
              <a:solidFill>
                <a:sysClr val="windowText" lastClr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r>
              <a:rPr lang="pt-BR" sz="1100" b="1" i="1" strike="noStrike">
                <a:solidFill>
                  <a:sysClr val="windowText" lastClr="000000"/>
                </a:solidFill>
                <a:latin typeface="Arial"/>
                <a:cs typeface="Arial"/>
              </a:rPr>
              <a:t>SED / Agricultura</a:t>
            </a:r>
          </a:p>
          <a:p>
            <a:pPr algn="l" rtl="0">
              <a:defRPr sz="1000"/>
            </a:pPr>
            <a:r>
              <a:rPr lang="pt-BR" sz="1100" b="1" i="1" strike="noStrike">
                <a:solidFill>
                  <a:sysClr val="windowText" lastClr="000000"/>
                </a:solidFill>
                <a:latin typeface="Arial"/>
                <a:cs typeface="Arial"/>
              </a:rPr>
              <a:t>(62) 3201-8922</a:t>
            </a:r>
          </a:p>
        </xdr:txBody>
      </xdr:sp>
    </xdr:grp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552450</xdr:colOff>
          <xdr:row>6</xdr:row>
          <xdr:rowOff>47625</xdr:rowOff>
        </xdr:from>
        <xdr:to>
          <xdr:col>14</xdr:col>
          <xdr:colOff>714375</xdr:colOff>
          <xdr:row>7</xdr:row>
          <xdr:rowOff>114300</xdr:rowOff>
        </xdr:to>
        <xdr:sp macro="" textlink="">
          <xdr:nvSpPr>
            <xdr:cNvPr id="1350658" name="Drop Down 2" hidden="1">
              <a:extLst>
                <a:ext uri="{63B3BB69-23CF-44E3-9099-C40C66FF867C}">
                  <a14:compatExt spid="_x0000_s1350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47625</xdr:colOff>
          <xdr:row>27</xdr:row>
          <xdr:rowOff>104775</xdr:rowOff>
        </xdr:from>
        <xdr:to>
          <xdr:col>22</xdr:col>
          <xdr:colOff>0</xdr:colOff>
          <xdr:row>28</xdr:row>
          <xdr:rowOff>133350</xdr:rowOff>
        </xdr:to>
        <xdr:sp macro="" textlink="">
          <xdr:nvSpPr>
            <xdr:cNvPr id="1350659" name="Drop Down 3" hidden="1">
              <a:extLst>
                <a:ext uri="{63B3BB69-23CF-44E3-9099-C40C66FF867C}">
                  <a14:compatExt spid="_x0000_s1350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47625</xdr:colOff>
          <xdr:row>43</xdr:row>
          <xdr:rowOff>47625</xdr:rowOff>
        </xdr:from>
        <xdr:to>
          <xdr:col>22</xdr:col>
          <xdr:colOff>0</xdr:colOff>
          <xdr:row>44</xdr:row>
          <xdr:rowOff>76200</xdr:rowOff>
        </xdr:to>
        <xdr:sp macro="" textlink="">
          <xdr:nvSpPr>
            <xdr:cNvPr id="1350661" name="Drop Down 5" hidden="1">
              <a:extLst>
                <a:ext uri="{63B3BB69-23CF-44E3-9099-C40C66FF867C}">
                  <a14:compatExt spid="_x0000_s1350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3</xdr:col>
      <xdr:colOff>57150</xdr:colOff>
      <xdr:row>1</xdr:row>
      <xdr:rowOff>104775</xdr:rowOff>
    </xdr:from>
    <xdr:to>
      <xdr:col>16</xdr:col>
      <xdr:colOff>390525</xdr:colOff>
      <xdr:row>4</xdr:row>
      <xdr:rowOff>38100</xdr:rowOff>
    </xdr:to>
    <xdr:grpSp>
      <xdr:nvGrpSpPr>
        <xdr:cNvPr id="12" name="Grupo 2"/>
        <xdr:cNvGrpSpPr>
          <a:grpSpLocks/>
        </xdr:cNvGrpSpPr>
      </xdr:nvGrpSpPr>
      <xdr:grpSpPr bwMode="auto">
        <a:xfrm>
          <a:off x="657225" y="238125"/>
          <a:ext cx="9744075" cy="409575"/>
          <a:chOff x="447675" y="247650"/>
          <a:chExt cx="9744075" cy="409575"/>
        </a:xfrm>
      </xdr:grpSpPr>
      <xdr:pic>
        <xdr:nvPicPr>
          <xdr:cNvPr id="13" name="Imagem 14"/>
          <xdr:cNvPicPr>
            <a:picLocks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2070" t="55118" r="49994" b="38770"/>
          <a:stretch>
            <a:fillRect/>
          </a:stretch>
        </xdr:blipFill>
        <xdr:spPr bwMode="auto">
          <a:xfrm>
            <a:off x="9174595" y="247650"/>
            <a:ext cx="1017155" cy="39846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m 15" descr="papel timbrado Sup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1043" t="89751" r="3915" b="4578"/>
          <a:stretch>
            <a:fillRect/>
          </a:stretch>
        </xdr:blipFill>
        <xdr:spPr bwMode="auto">
          <a:xfrm>
            <a:off x="447675" y="257175"/>
            <a:ext cx="1363968" cy="3994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" name="Imagem 16" descr="papel timbrado Sup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794" t="3192" r="65305" b="89127"/>
          <a:stretch>
            <a:fillRect/>
          </a:stretch>
        </xdr:blipFill>
        <xdr:spPr bwMode="auto">
          <a:xfrm>
            <a:off x="4925192" y="258758"/>
            <a:ext cx="1357856" cy="39846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180975</xdr:colOff>
      <xdr:row>1</xdr:row>
      <xdr:rowOff>180975</xdr:rowOff>
    </xdr:from>
    <xdr:to>
      <xdr:col>8</xdr:col>
      <xdr:colOff>390525</xdr:colOff>
      <xdr:row>3</xdr:row>
      <xdr:rowOff>85725</xdr:rowOff>
    </xdr:to>
    <xdr:sp macro="" textlink="">
      <xdr:nvSpPr>
        <xdr:cNvPr id="2" name="Texto Explicativo 3 1"/>
        <xdr:cNvSpPr/>
      </xdr:nvSpPr>
      <xdr:spPr bwMode="auto">
        <a:xfrm>
          <a:off x="4124325" y="257175"/>
          <a:ext cx="2552700" cy="371475"/>
        </a:xfrm>
        <a:prstGeom prst="borderCallout3">
          <a:avLst>
            <a:gd name="adj1" fmla="val 18750"/>
            <a:gd name="adj2" fmla="val -8333"/>
            <a:gd name="adj3" fmla="val 18750"/>
            <a:gd name="adj4" fmla="val -16667"/>
            <a:gd name="adj5" fmla="val 102564"/>
            <a:gd name="adj6" fmla="val -15393"/>
            <a:gd name="adj7" fmla="val 66810"/>
            <a:gd name="adj8" fmla="val -78397"/>
          </a:avLst>
        </a:prstGeom>
        <a:solidFill>
          <a:srgbClr val="00B05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chemeClr val="tx1"/>
              </a:solidFill>
            </a:rPr>
            <a:t>ATENÇÃO</a:t>
          </a:r>
        </a:p>
        <a:p>
          <a:pPr algn="ctr"/>
          <a:r>
            <a:rPr lang="pt-BR" sz="1100" b="1">
              <a:solidFill>
                <a:schemeClr val="tx1"/>
              </a:solidFill>
            </a:rPr>
            <a:t>ÁREA COLHIDA (hectares)</a:t>
          </a:r>
        </a:p>
      </xdr:txBody>
    </xdr:sp>
    <xdr:clientData/>
  </xdr:twoCellAnchor>
  <xdr:twoCellAnchor>
    <xdr:from>
      <xdr:col>5</xdr:col>
      <xdr:colOff>342900</xdr:colOff>
      <xdr:row>261</xdr:row>
      <xdr:rowOff>190500</xdr:rowOff>
    </xdr:from>
    <xdr:to>
      <xdr:col>7</xdr:col>
      <xdr:colOff>276225</xdr:colOff>
      <xdr:row>263</xdr:row>
      <xdr:rowOff>104775</xdr:rowOff>
    </xdr:to>
    <xdr:sp macro="" textlink="">
      <xdr:nvSpPr>
        <xdr:cNvPr id="4" name="Texto Explicativo 3 3"/>
        <xdr:cNvSpPr/>
      </xdr:nvSpPr>
      <xdr:spPr bwMode="auto">
        <a:xfrm>
          <a:off x="4286250" y="45186600"/>
          <a:ext cx="1495425" cy="371475"/>
        </a:xfrm>
        <a:prstGeom prst="borderCallout3">
          <a:avLst>
            <a:gd name="adj1" fmla="val 18750"/>
            <a:gd name="adj2" fmla="val -8333"/>
            <a:gd name="adj3" fmla="val 18750"/>
            <a:gd name="adj4" fmla="val -16667"/>
            <a:gd name="adj5" fmla="val 102564"/>
            <a:gd name="adj6" fmla="val -15393"/>
            <a:gd name="adj7" fmla="val 66810"/>
            <a:gd name="adj8" fmla="val -78397"/>
          </a:avLst>
        </a:prstGeom>
        <a:solidFill>
          <a:srgbClr val="00B05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ATENÇÃO</a:t>
          </a:r>
        </a:p>
        <a:p>
          <a:pPr algn="ctr"/>
          <a:r>
            <a:rPr lang="pt-BR" sz="1100" b="1"/>
            <a:t>PRODUÇÃO (Toneladas)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19050</xdr:colOff>
          <xdr:row>260</xdr:row>
          <xdr:rowOff>95250</xdr:rowOff>
        </xdr:from>
        <xdr:to>
          <xdr:col>7</xdr:col>
          <xdr:colOff>228600</xdr:colOff>
          <xdr:row>261</xdr:row>
          <xdr:rowOff>123825</xdr:rowOff>
        </xdr:to>
        <xdr:sp macro="" textlink="">
          <xdr:nvSpPr>
            <xdr:cNvPr id="1344513" name="Drop Down 1" hidden="1">
              <a:extLst>
                <a:ext uri="{63B3BB69-23CF-44E3-9099-C40C66FF867C}">
                  <a14:compatExt spid="_x0000_s1344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 editAs="oneCell">
    <xdr:from>
      <xdr:col>4</xdr:col>
      <xdr:colOff>200025</xdr:colOff>
      <xdr:row>0</xdr:row>
      <xdr:rowOff>47626</xdr:rowOff>
    </xdr:from>
    <xdr:to>
      <xdr:col>6</xdr:col>
      <xdr:colOff>200025</xdr:colOff>
      <xdr:row>7</xdr:row>
      <xdr:rowOff>9526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225" y="47626"/>
          <a:ext cx="647700" cy="1123950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2</xdr:row>
      <xdr:rowOff>19050</xdr:rowOff>
    </xdr:from>
    <xdr:to>
      <xdr:col>6</xdr:col>
      <xdr:colOff>1485900</xdr:colOff>
      <xdr:row>5</xdr:row>
      <xdr:rowOff>47625</xdr:rowOff>
    </xdr:to>
    <xdr:grpSp>
      <xdr:nvGrpSpPr>
        <xdr:cNvPr id="5" name="Grupo 6"/>
        <xdr:cNvGrpSpPr>
          <a:grpSpLocks/>
        </xdr:cNvGrpSpPr>
      </xdr:nvGrpSpPr>
      <xdr:grpSpPr bwMode="auto">
        <a:xfrm>
          <a:off x="809625" y="276225"/>
          <a:ext cx="1314450" cy="561975"/>
          <a:chOff x="7534275" y="1019175"/>
          <a:chExt cx="1314450" cy="561975"/>
        </a:xfrm>
      </xdr:grpSpPr>
      <xdr:pic macro="[0]!Classificar">
        <xdr:nvPicPr>
          <xdr:cNvPr id="6" name="Imagem 4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534275" y="1019175"/>
            <a:ext cx="561975" cy="5619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[0]!Classificar" textlink="">
        <xdr:nvSpPr>
          <xdr:cNvPr id="7" name="Fluxograma: Processo alternativo 6"/>
          <xdr:cNvSpPr/>
        </xdr:nvSpPr>
        <xdr:spPr bwMode="auto">
          <a:xfrm>
            <a:off x="7810500" y="1019175"/>
            <a:ext cx="1038225" cy="523875"/>
          </a:xfrm>
          <a:prstGeom prst="flowChartAlternateProcess">
            <a:avLst/>
          </a:prstGeom>
          <a:solidFill>
            <a:schemeClr val="accent1">
              <a:lumMod val="20000"/>
              <a:lumOff val="80000"/>
            </a:schemeClr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ctr" upright="1"/>
          <a:lstStyle/>
          <a:p>
            <a:pPr algn="ctr"/>
            <a:r>
              <a:rPr lang="pt-BR" sz="1100">
                <a:latin typeface="Arial Black" pitchFamily="34" charset="0"/>
              </a:rPr>
              <a:t>Classificar</a:t>
            </a:r>
          </a:p>
          <a:p>
            <a:pPr algn="ctr"/>
            <a:r>
              <a:rPr lang="pt-BR" sz="1100">
                <a:latin typeface="Arial Black" pitchFamily="34" charset="0"/>
              </a:rPr>
              <a:t>Produção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</xdr:colOff>
      <xdr:row>1</xdr:row>
      <xdr:rowOff>104775</xdr:rowOff>
    </xdr:from>
    <xdr:to>
      <xdr:col>16</xdr:col>
      <xdr:colOff>390525</xdr:colOff>
      <xdr:row>4</xdr:row>
      <xdr:rowOff>38100</xdr:rowOff>
    </xdr:to>
    <xdr:grpSp>
      <xdr:nvGrpSpPr>
        <xdr:cNvPr id="11" name="Grupo 2"/>
        <xdr:cNvGrpSpPr>
          <a:grpSpLocks/>
        </xdr:cNvGrpSpPr>
      </xdr:nvGrpSpPr>
      <xdr:grpSpPr bwMode="auto">
        <a:xfrm>
          <a:off x="657225" y="238125"/>
          <a:ext cx="9744075" cy="409575"/>
          <a:chOff x="447675" y="247650"/>
          <a:chExt cx="9744075" cy="409575"/>
        </a:xfrm>
      </xdr:grpSpPr>
      <xdr:pic>
        <xdr:nvPicPr>
          <xdr:cNvPr id="12" name="Imagem 14"/>
          <xdr:cNvPicPr>
            <a:picLocks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2070" t="55118" r="49994" b="38770"/>
          <a:stretch>
            <a:fillRect/>
          </a:stretch>
        </xdr:blipFill>
        <xdr:spPr bwMode="auto">
          <a:xfrm>
            <a:off x="9174595" y="247650"/>
            <a:ext cx="1017155" cy="39846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Imagem 15" descr="papel timbrado Sup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1043" t="89751" r="3915" b="4578"/>
          <a:stretch>
            <a:fillRect/>
          </a:stretch>
        </xdr:blipFill>
        <xdr:spPr bwMode="auto">
          <a:xfrm>
            <a:off x="447675" y="257175"/>
            <a:ext cx="1363968" cy="3994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m 16" descr="papel timbrado Sup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794" t="3192" r="65305" b="89127"/>
          <a:stretch>
            <a:fillRect/>
          </a:stretch>
        </xdr:blipFill>
        <xdr:spPr bwMode="auto">
          <a:xfrm>
            <a:off x="4925192" y="258758"/>
            <a:ext cx="1357856" cy="39846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8.xml"/><Relationship Id="rId5" Type="http://schemas.openxmlformats.org/officeDocument/2006/relationships/ctrlProp" Target="../ctrlProps/ctrlProp7.xml"/><Relationship Id="rId4" Type="http://schemas.openxmlformats.org/officeDocument/2006/relationships/ctrlProp" Target="../ctrlProps/ctrlProp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9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autoPageBreaks="0"/>
  </sheetPr>
  <dimension ref="A1:V434"/>
  <sheetViews>
    <sheetView showGridLines="0" showRowColHeaders="0" tabSelected="1" workbookViewId="0">
      <selection activeCell="C2" sqref="C2"/>
    </sheetView>
  </sheetViews>
  <sheetFormatPr defaultColWidth="0" defaultRowHeight="12.75" zeroHeight="1" x14ac:dyDescent="0.2"/>
  <cols>
    <col min="1" max="1" width="3.140625" style="123" customWidth="1"/>
    <col min="2" max="2" width="4" customWidth="1"/>
    <col min="3" max="3" width="1.85546875" customWidth="1"/>
    <col min="4" max="4" width="4.7109375" customWidth="1"/>
    <col min="5" max="5" width="24.7109375" customWidth="1"/>
    <col min="6" max="8" width="11.42578125" customWidth="1"/>
    <col min="9" max="9" width="7.7109375" customWidth="1"/>
    <col min="10" max="10" width="6.7109375" customWidth="1"/>
    <col min="11" max="11" width="3" customWidth="1"/>
    <col min="12" max="12" width="4.7109375" customWidth="1"/>
    <col min="13" max="13" width="24.7109375" customWidth="1"/>
    <col min="14" max="15" width="11.42578125" customWidth="1"/>
    <col min="16" max="16" width="7.7109375" customWidth="1"/>
    <col min="17" max="17" width="6.7109375" customWidth="1"/>
    <col min="18" max="18" width="2" customWidth="1"/>
    <col min="19" max="19" width="4" style="9" customWidth="1"/>
    <col min="20" max="20" width="10.7109375" style="9" customWidth="1"/>
    <col min="21" max="21" width="17" style="9" customWidth="1"/>
    <col min="22" max="22" width="5.42578125" customWidth="1"/>
    <col min="23" max="16384" width="9.140625" hidden="1"/>
  </cols>
  <sheetData>
    <row r="1" spans="1:22" ht="10.5" customHeight="1" thickBot="1" x14ac:dyDescent="0.25">
      <c r="T1" s="125"/>
      <c r="U1" s="125"/>
      <c r="V1" s="123"/>
    </row>
    <row r="2" spans="1:22" s="11" customFormat="1" ht="10.5" customHeight="1" thickTop="1" x14ac:dyDescent="0.2">
      <c r="A2" s="124"/>
      <c r="C2" s="77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9"/>
      <c r="T2" s="124"/>
      <c r="U2" s="124"/>
      <c r="V2" s="124"/>
    </row>
    <row r="3" spans="1:22" ht="13.5" customHeight="1" x14ac:dyDescent="0.2">
      <c r="C3" s="80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81"/>
      <c r="S3"/>
      <c r="T3" s="123"/>
      <c r="U3" s="123"/>
      <c r="V3" s="123"/>
    </row>
    <row r="4" spans="1:22" ht="13.5" customHeight="1" x14ac:dyDescent="0.2">
      <c r="C4" s="80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74"/>
      <c r="P4" s="3"/>
      <c r="Q4" s="3"/>
      <c r="R4" s="81"/>
      <c r="S4"/>
      <c r="T4" s="123"/>
      <c r="U4" s="123"/>
      <c r="V4" s="123"/>
    </row>
    <row r="5" spans="1:22" ht="13.5" customHeight="1" x14ac:dyDescent="0.2">
      <c r="C5" s="80"/>
      <c r="D5" s="3"/>
      <c r="E5" s="3"/>
      <c r="F5" s="3"/>
      <c r="G5" s="3"/>
      <c r="H5" s="3"/>
      <c r="I5" s="3"/>
      <c r="J5" s="3"/>
      <c r="K5" s="3"/>
      <c r="L5" s="3"/>
      <c r="M5" s="3"/>
      <c r="N5" s="160">
        <f ca="1">NOW()</f>
        <v>43320.659449189814</v>
      </c>
      <c r="O5" s="160"/>
      <c r="P5" s="160"/>
      <c r="Q5" s="160"/>
      <c r="R5" s="81"/>
      <c r="S5"/>
      <c r="T5" s="123"/>
      <c r="U5" s="123"/>
      <c r="V5" s="123"/>
    </row>
    <row r="6" spans="1:22" ht="19.5" customHeight="1" x14ac:dyDescent="0.2">
      <c r="C6" s="80"/>
      <c r="D6" s="161" t="s">
        <v>330</v>
      </c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81"/>
      <c r="S6"/>
      <c r="T6" s="123"/>
      <c r="U6" s="123"/>
      <c r="V6" s="123"/>
    </row>
    <row r="7" spans="1:22" ht="13.5" customHeight="1" x14ac:dyDescent="0.2">
      <c r="C7" s="80"/>
      <c r="D7" s="163" t="s">
        <v>331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81"/>
      <c r="S7"/>
      <c r="T7" s="123"/>
      <c r="U7" s="123"/>
      <c r="V7" s="123"/>
    </row>
    <row r="8" spans="1:22" ht="13.5" customHeight="1" x14ac:dyDescent="0.2">
      <c r="C8" s="80"/>
      <c r="D8" s="163" t="str">
        <f>CONCATENATE("Referente as safras de ",Tabulação_Prod_Municipios!I3," e ",Tabulação_Prod_Municipios!I4,)</f>
        <v>Referente as safras de 2015 e 2016</v>
      </c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81"/>
      <c r="S8"/>
      <c r="T8" s="123"/>
      <c r="U8" s="123"/>
      <c r="V8" s="123"/>
    </row>
    <row r="9" spans="1:22" ht="13.5" customHeight="1" x14ac:dyDescent="0.2">
      <c r="C9" s="80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81"/>
      <c r="S9"/>
      <c r="T9" s="123"/>
      <c r="U9" s="123"/>
      <c r="V9" s="123"/>
    </row>
    <row r="10" spans="1:22" ht="13.5" customHeight="1" x14ac:dyDescent="0.2">
      <c r="C10" s="80"/>
      <c r="D10" s="169" t="s">
        <v>303</v>
      </c>
      <c r="E10" s="169"/>
      <c r="F10" s="169"/>
      <c r="G10" s="169"/>
      <c r="H10" s="169"/>
      <c r="I10" s="169"/>
      <c r="J10" s="169"/>
      <c r="K10" s="169"/>
      <c r="L10" s="169"/>
      <c r="M10" s="169"/>
      <c r="N10" s="169"/>
      <c r="O10" s="169"/>
      <c r="P10" s="169"/>
      <c r="Q10" s="169"/>
      <c r="R10" s="81"/>
      <c r="S10"/>
      <c r="T10" s="123"/>
      <c r="U10" s="123"/>
      <c r="V10" s="123"/>
    </row>
    <row r="11" spans="1:22" ht="13.5" customHeight="1" x14ac:dyDescent="0.2">
      <c r="C11" s="80"/>
      <c r="D11" s="166" t="s">
        <v>34</v>
      </c>
      <c r="E11" s="167"/>
      <c r="F11" s="167"/>
      <c r="G11" s="167"/>
      <c r="H11" s="167"/>
      <c r="I11" s="167"/>
      <c r="J11" s="168"/>
      <c r="K11" s="3"/>
      <c r="L11" s="166" t="s">
        <v>327</v>
      </c>
      <c r="M11" s="167"/>
      <c r="N11" s="167"/>
      <c r="O11" s="167"/>
      <c r="P11" s="167"/>
      <c r="Q11" s="168"/>
      <c r="R11" s="81"/>
      <c r="S11"/>
      <c r="T11" s="123"/>
      <c r="U11" s="123"/>
      <c r="V11" s="123"/>
    </row>
    <row r="12" spans="1:22" ht="13.5" customHeight="1" x14ac:dyDescent="0.2">
      <c r="C12" s="80"/>
      <c r="D12" s="21" t="s">
        <v>31</v>
      </c>
      <c r="E12" s="20" t="s">
        <v>62</v>
      </c>
      <c r="F12" s="19" t="str">
        <f>Tabulação_Prod_Municipios!H9</f>
        <v>Safra 2015</v>
      </c>
      <c r="G12" s="19" t="str">
        <f>Tabulação_Prod_Municipios!I9</f>
        <v>Safra 2016</v>
      </c>
      <c r="H12" s="21" t="s">
        <v>312</v>
      </c>
      <c r="I12" s="19" t="s">
        <v>33</v>
      </c>
      <c r="J12" s="19" t="s">
        <v>30</v>
      </c>
      <c r="K12" s="8"/>
      <c r="L12" s="21" t="s">
        <v>31</v>
      </c>
      <c r="M12" s="20" t="s">
        <v>62</v>
      </c>
      <c r="N12" s="19" t="str">
        <f>F12</f>
        <v>Safra 2015</v>
      </c>
      <c r="O12" s="19" t="str">
        <f>G12</f>
        <v>Safra 2016</v>
      </c>
      <c r="P12" s="19" t="s">
        <v>304</v>
      </c>
      <c r="Q12" s="19" t="s">
        <v>30</v>
      </c>
      <c r="R12" s="81"/>
      <c r="S12"/>
      <c r="T12" s="123"/>
      <c r="U12" s="123"/>
      <c r="V12" s="123"/>
    </row>
    <row r="13" spans="1:22" ht="13.5" customHeight="1" x14ac:dyDescent="0.2">
      <c r="C13" s="80"/>
      <c r="D13" s="103" t="str">
        <f>IF(E13="Todos municípios produtores","",Tabulação_Prod_Municipios!F260)</f>
        <v/>
      </c>
      <c r="E13" s="104" t="str">
        <f>Tabulação_Prod_Municipios!G260</f>
        <v>Todos municípios produtores</v>
      </c>
      <c r="F13" s="49">
        <f>Tabulação_Prod_Municipios!H260</f>
        <v>0</v>
      </c>
      <c r="G13" s="50">
        <f>Tabulação_Prod_Municipios!I260</f>
        <v>0</v>
      </c>
      <c r="H13" s="50">
        <f>IF(E13="Todos municípios produtores",0,(G13/O13)*1000)</f>
        <v>0</v>
      </c>
      <c r="I13" s="51">
        <f>IF(E13="Todos municípios produtores",0,G13*100/$G$26)</f>
        <v>0</v>
      </c>
      <c r="J13" s="111">
        <f>IF(AND(F13=0,G13&gt;0),100,IF(AND(F13=0,G13=0),0,TRUNC(((G13/F13)-1)*100,2)))</f>
        <v>0</v>
      </c>
      <c r="K13" s="8"/>
      <c r="L13" s="103" t="str">
        <f>IF(E13="Todos municípios produtores","",Tabulação_Prod_Municipios!K260)</f>
        <v/>
      </c>
      <c r="M13" s="104" t="str">
        <f>Tabulação_Prod_Municipios!L260</f>
        <v>Todos municípios produtores</v>
      </c>
      <c r="N13" s="49">
        <f>Tabulação_Prod_Municipios!M260</f>
        <v>0</v>
      </c>
      <c r="O13" s="50">
        <f>Tabulação_Prod_Municipios!N260</f>
        <v>0</v>
      </c>
      <c r="P13" s="51">
        <f>IF(E13="Todos municípios produtores",0,O13*100/$O$26)</f>
        <v>0</v>
      </c>
      <c r="Q13" s="111">
        <f>IF(AND(N13=0,O13&gt;0),100,IF(AND(N13=0,O13=0),0,TRUNC(((O13/N13)-1)*100,2)))</f>
        <v>0</v>
      </c>
      <c r="R13" s="81"/>
      <c r="S13"/>
      <c r="T13" s="123"/>
      <c r="U13" s="123"/>
      <c r="V13" s="123"/>
    </row>
    <row r="14" spans="1:22" ht="13.5" customHeight="1" x14ac:dyDescent="0.2">
      <c r="C14" s="80"/>
      <c r="D14" s="43"/>
      <c r="E14" s="44" t="s">
        <v>32</v>
      </c>
      <c r="F14" s="45">
        <f>SUM(F15:F24)</f>
        <v>10681433</v>
      </c>
      <c r="G14" s="45">
        <f>SUM(G15:G24)</f>
        <v>8696398</v>
      </c>
      <c r="H14" s="45">
        <f>(G14/O14)*1000</f>
        <v>3405.4576461673714</v>
      </c>
      <c r="I14" s="106">
        <f t="shared" ref="I14:I26" si="0">G14*100/$G$26</f>
        <v>51.186346443309155</v>
      </c>
      <c r="J14" s="112">
        <f>TRUNC(((G14/F14)-1)*100,2)</f>
        <v>-18.579999999999998</v>
      </c>
      <c r="K14" s="8"/>
      <c r="L14" s="43"/>
      <c r="M14" s="44" t="s">
        <v>32</v>
      </c>
      <c r="N14" s="45">
        <f>SUM(N15:N24)</f>
        <v>2574219</v>
      </c>
      <c r="O14" s="45">
        <f>SUM(O15:O24)</f>
        <v>2553665</v>
      </c>
      <c r="P14" s="46">
        <f t="shared" ref="P14:P26" si="1">O14*100/$O$26</f>
        <v>50.717325237622177</v>
      </c>
      <c r="Q14" s="112">
        <f>TRUNC(((O14/N14)-1)*100,2)</f>
        <v>-0.79</v>
      </c>
      <c r="R14" s="81"/>
      <c r="S14"/>
      <c r="T14" s="123"/>
      <c r="U14" s="123"/>
      <c r="V14" s="123"/>
    </row>
    <row r="15" spans="1:22" ht="13.5" customHeight="1" x14ac:dyDescent="0.2">
      <c r="C15" s="80"/>
      <c r="D15" s="47">
        <v>1</v>
      </c>
      <c r="E15" s="48" t="str">
        <f>Tabulação_Prod_Municipios!G11</f>
        <v>Jataí</v>
      </c>
      <c r="F15" s="49">
        <f>Tabulação_Prod_Municipios!H11</f>
        <v>2461040</v>
      </c>
      <c r="G15" s="50">
        <f>Tabulação_Prod_Municipios!I11</f>
        <v>1846842</v>
      </c>
      <c r="H15" s="50">
        <f>(G15/O15)*1000</f>
        <v>3346.1283414321279</v>
      </c>
      <c r="I15" s="105">
        <f t="shared" si="0"/>
        <v>10.870373508440387</v>
      </c>
      <c r="J15" s="111">
        <f t="shared" ref="J15:J21" si="2">IF(AND(F15=0,G15&gt;0),100,IF(AND(F15=0,G15=0),0,TRUNC(((G15/F15)-1)*100,2)))</f>
        <v>-24.95</v>
      </c>
      <c r="K15" s="8"/>
      <c r="L15" s="47">
        <v>1</v>
      </c>
      <c r="M15" s="48" t="str">
        <f>Tabulação_Prod_Municipios!L11</f>
        <v>Rio Verde</v>
      </c>
      <c r="N15" s="49">
        <f>Tabulação_Prod_Municipios!M11</f>
        <v>553950</v>
      </c>
      <c r="O15" s="50">
        <f>Tabulação_Prod_Municipios!N11</f>
        <v>551934</v>
      </c>
      <c r="P15" s="51">
        <f t="shared" si="1"/>
        <v>10.961741727165371</v>
      </c>
      <c r="Q15" s="111">
        <f t="shared" ref="Q15:Q21" si="3">IF(AND(N15=0,O15&gt;0),100,IF(AND(N15=0,O15=0),0,TRUNC(((O15/N15)-1)*100,2)))</f>
        <v>-0.36</v>
      </c>
      <c r="R15" s="81"/>
      <c r="S15"/>
      <c r="T15" s="123"/>
      <c r="U15" s="123"/>
      <c r="V15" s="123"/>
    </row>
    <row r="16" spans="1:22" ht="13.5" customHeight="1" x14ac:dyDescent="0.2">
      <c r="C16" s="80"/>
      <c r="D16" s="52">
        <v>2</v>
      </c>
      <c r="E16" s="53" t="str">
        <f>Tabulação_Prod_Municipios!G12</f>
        <v>Rio Verde</v>
      </c>
      <c r="F16" s="54">
        <f>Tabulação_Prod_Municipios!H12</f>
        <v>2354480</v>
      </c>
      <c r="G16" s="55">
        <f>Tabulação_Prod_Municipios!I12</f>
        <v>1723865</v>
      </c>
      <c r="H16" s="55">
        <f t="shared" ref="H16:H25" si="4">(G16/O16)*1000</f>
        <v>3227.6071896648564</v>
      </c>
      <c r="I16" s="107">
        <f t="shared" si="0"/>
        <v>10.146540109076785</v>
      </c>
      <c r="J16" s="113">
        <f t="shared" si="2"/>
        <v>-26.78</v>
      </c>
      <c r="K16" s="8"/>
      <c r="L16" s="52">
        <v>2</v>
      </c>
      <c r="M16" s="53" t="str">
        <f>Tabulação_Prod_Municipios!L12</f>
        <v>Jataí</v>
      </c>
      <c r="N16" s="54">
        <f>Tabulação_Prod_Municipios!M12</f>
        <v>515060</v>
      </c>
      <c r="O16" s="55">
        <f>Tabulação_Prod_Municipios!N12</f>
        <v>534100</v>
      </c>
      <c r="P16" s="56">
        <f t="shared" si="1"/>
        <v>10.607547743895148</v>
      </c>
      <c r="Q16" s="113">
        <f t="shared" si="3"/>
        <v>3.69</v>
      </c>
      <c r="R16" s="81"/>
      <c r="S16"/>
      <c r="T16" s="123"/>
      <c r="U16" s="123"/>
      <c r="V16" s="123"/>
    </row>
    <row r="17" spans="3:22" ht="13.5" customHeight="1" x14ac:dyDescent="0.2">
      <c r="C17" s="80"/>
      <c r="D17" s="57">
        <v>3</v>
      </c>
      <c r="E17" s="58" t="str">
        <f>Tabulação_Prod_Municipios!G13</f>
        <v>Cristalina</v>
      </c>
      <c r="F17" s="59">
        <f>Tabulação_Prod_Municipios!H13</f>
        <v>1403070</v>
      </c>
      <c r="G17" s="60">
        <f>Tabulação_Prod_Municipios!I13</f>
        <v>1208080</v>
      </c>
      <c r="H17" s="60">
        <f t="shared" si="4"/>
        <v>3374.5251396648046</v>
      </c>
      <c r="I17" s="108">
        <f t="shared" si="0"/>
        <v>7.1106682802733872</v>
      </c>
      <c r="J17" s="114">
        <f t="shared" si="2"/>
        <v>-13.89</v>
      </c>
      <c r="K17" s="8"/>
      <c r="L17" s="57">
        <v>3</v>
      </c>
      <c r="M17" s="58" t="str">
        <f>Tabulação_Prod_Municipios!L13</f>
        <v>Cristalina</v>
      </c>
      <c r="N17" s="59">
        <f>Tabulação_Prod_Municipios!M13</f>
        <v>373112</v>
      </c>
      <c r="O17" s="60">
        <f>Tabulação_Prod_Municipios!N13</f>
        <v>358000</v>
      </c>
      <c r="P17" s="61">
        <f t="shared" si="1"/>
        <v>7.1100956605775387</v>
      </c>
      <c r="Q17" s="114">
        <f t="shared" si="3"/>
        <v>-4.05</v>
      </c>
      <c r="R17" s="81"/>
      <c r="S17"/>
      <c r="T17" s="123"/>
      <c r="U17" s="123"/>
      <c r="V17" s="123"/>
    </row>
    <row r="18" spans="3:22" ht="13.5" customHeight="1" x14ac:dyDescent="0.2">
      <c r="C18" s="80"/>
      <c r="D18" s="52">
        <v>4</v>
      </c>
      <c r="E18" s="53" t="str">
        <f>Tabulação_Prod_Municipios!G14</f>
        <v>Chapadão do Céu</v>
      </c>
      <c r="F18" s="54">
        <f>Tabulação_Prod_Municipios!H14</f>
        <v>770708</v>
      </c>
      <c r="G18" s="55">
        <f>Tabulação_Prod_Municipios!I14</f>
        <v>704088</v>
      </c>
      <c r="H18" s="55">
        <f t="shared" si="4"/>
        <v>3366.1041258306641</v>
      </c>
      <c r="I18" s="107">
        <f t="shared" si="0"/>
        <v>4.1442091650562283</v>
      </c>
      <c r="J18" s="113">
        <f t="shared" si="2"/>
        <v>-8.64</v>
      </c>
      <c r="K18" s="8"/>
      <c r="L18" s="52">
        <v>4</v>
      </c>
      <c r="M18" s="53" t="str">
        <f>Tabulação_Prod_Municipios!L14</f>
        <v>Montividiu</v>
      </c>
      <c r="N18" s="54">
        <f>Tabulação_Prod_Municipios!M14</f>
        <v>217770</v>
      </c>
      <c r="O18" s="55">
        <f>Tabulação_Prod_Municipios!N14</f>
        <v>209170</v>
      </c>
      <c r="P18" s="56">
        <f t="shared" si="1"/>
        <v>4.1542422048128591</v>
      </c>
      <c r="Q18" s="113">
        <f t="shared" si="3"/>
        <v>-3.94</v>
      </c>
      <c r="R18" s="81"/>
      <c r="S18"/>
      <c r="T18" s="123"/>
      <c r="U18" s="123"/>
      <c r="V18" s="123"/>
    </row>
    <row r="19" spans="3:22" ht="13.5" customHeight="1" x14ac:dyDescent="0.2">
      <c r="C19" s="80"/>
      <c r="D19" s="57">
        <v>5</v>
      </c>
      <c r="E19" s="58" t="str">
        <f>Tabulação_Prod_Municipios!G15</f>
        <v>Montividiu</v>
      </c>
      <c r="F19" s="59">
        <f>Tabulação_Prod_Municipios!H15</f>
        <v>980607</v>
      </c>
      <c r="G19" s="60">
        <f>Tabulação_Prod_Municipios!I15</f>
        <v>703536</v>
      </c>
      <c r="H19" s="60">
        <f t="shared" si="4"/>
        <v>3708.6768581971533</v>
      </c>
      <c r="I19" s="108">
        <f t="shared" si="0"/>
        <v>4.140960134453362</v>
      </c>
      <c r="J19" s="114">
        <f t="shared" si="2"/>
        <v>-28.25</v>
      </c>
      <c r="K19" s="8"/>
      <c r="L19" s="57">
        <v>5</v>
      </c>
      <c r="M19" s="58" t="str">
        <f>Tabulação_Prod_Municipios!L15</f>
        <v>Chapadão do Céu</v>
      </c>
      <c r="N19" s="59">
        <f>Tabulação_Prod_Municipios!M15</f>
        <v>190700</v>
      </c>
      <c r="O19" s="60">
        <f>Tabulação_Prod_Municipios!N15</f>
        <v>189700</v>
      </c>
      <c r="P19" s="61">
        <f t="shared" si="1"/>
        <v>3.7675562760099415</v>
      </c>
      <c r="Q19" s="114">
        <f t="shared" si="3"/>
        <v>-0.52</v>
      </c>
      <c r="R19" s="81"/>
      <c r="S19"/>
      <c r="T19" s="123"/>
      <c r="U19" s="123"/>
      <c r="V19" s="123"/>
    </row>
    <row r="20" spans="3:22" ht="13.5" customHeight="1" x14ac:dyDescent="0.2">
      <c r="C20" s="80"/>
      <c r="D20" s="52">
        <v>6</v>
      </c>
      <c r="E20" s="53" t="str">
        <f>Tabulação_Prod_Municipios!G16</f>
        <v>Mineiros</v>
      </c>
      <c r="F20" s="54">
        <f>Tabulação_Prod_Municipios!H16</f>
        <v>894033</v>
      </c>
      <c r="G20" s="55">
        <f>Tabulação_Prod_Municipios!I16</f>
        <v>600813</v>
      </c>
      <c r="H20" s="55">
        <f t="shared" si="4"/>
        <v>3606.3205282112849</v>
      </c>
      <c r="I20" s="107">
        <f t="shared" si="0"/>
        <v>3.5363402601449363</v>
      </c>
      <c r="J20" s="113">
        <f t="shared" si="2"/>
        <v>-32.79</v>
      </c>
      <c r="K20" s="8"/>
      <c r="L20" s="52">
        <v>6</v>
      </c>
      <c r="M20" s="53" t="str">
        <f>Tabulação_Prod_Municipios!L16</f>
        <v>Mineiros</v>
      </c>
      <c r="N20" s="54">
        <f>Tabulação_Prod_Municipios!M16</f>
        <v>172550</v>
      </c>
      <c r="O20" s="55">
        <f>Tabulação_Prod_Municipios!N16</f>
        <v>166600</v>
      </c>
      <c r="P20" s="56">
        <f t="shared" si="1"/>
        <v>3.3087763604810556</v>
      </c>
      <c r="Q20" s="113">
        <f t="shared" si="3"/>
        <v>-3.44</v>
      </c>
      <c r="R20" s="81"/>
      <c r="S20"/>
      <c r="T20" s="123"/>
      <c r="U20" s="123"/>
      <c r="V20" s="123"/>
    </row>
    <row r="21" spans="3:22" ht="13.5" customHeight="1" x14ac:dyDescent="0.2">
      <c r="C21" s="80"/>
      <c r="D21" s="57">
        <v>7</v>
      </c>
      <c r="E21" s="58" t="str">
        <f>Tabulação_Prod_Municipios!G17</f>
        <v>Caiapônia</v>
      </c>
      <c r="F21" s="59">
        <f>Tabulação_Prod_Municipios!H17</f>
        <v>511057</v>
      </c>
      <c r="G21" s="60">
        <f>Tabulação_Prod_Municipios!I17</f>
        <v>511827</v>
      </c>
      <c r="H21" s="60">
        <f t="shared" si="4"/>
        <v>3398.946767252829</v>
      </c>
      <c r="I21" s="108">
        <f t="shared" si="0"/>
        <v>3.0125753376328448</v>
      </c>
      <c r="J21" s="114">
        <f t="shared" si="2"/>
        <v>0.15</v>
      </c>
      <c r="K21" s="8"/>
      <c r="L21" s="57">
        <v>7</v>
      </c>
      <c r="M21" s="58" t="str">
        <f>Tabulação_Prod_Municipios!L17</f>
        <v>Paraúna</v>
      </c>
      <c r="N21" s="59">
        <f>Tabulação_Prod_Municipios!M17</f>
        <v>172303</v>
      </c>
      <c r="O21" s="60">
        <f>Tabulação_Prod_Municipios!N17</f>
        <v>150584</v>
      </c>
      <c r="P21" s="61">
        <f t="shared" si="1"/>
        <v>2.9906889523810278</v>
      </c>
      <c r="Q21" s="114">
        <f t="shared" si="3"/>
        <v>-12.6</v>
      </c>
      <c r="R21" s="81"/>
      <c r="S21"/>
      <c r="T21" s="123"/>
      <c r="U21" s="123"/>
      <c r="V21" s="123"/>
    </row>
    <row r="22" spans="3:22" ht="13.5" customHeight="1" x14ac:dyDescent="0.2">
      <c r="C22" s="80"/>
      <c r="D22" s="52">
        <v>8</v>
      </c>
      <c r="E22" s="53" t="str">
        <f>Tabulação_Prod_Municipios!G18</f>
        <v>Catalão</v>
      </c>
      <c r="F22" s="54">
        <f>Tabulação_Prod_Municipios!H18</f>
        <v>461030</v>
      </c>
      <c r="G22" s="55">
        <f>Tabulação_Prod_Municipios!I18</f>
        <v>475364</v>
      </c>
      <c r="H22" s="55">
        <f t="shared" si="4"/>
        <v>3229.1556280144014</v>
      </c>
      <c r="I22" s="107">
        <f t="shared" si="0"/>
        <v>2.7979568541684974</v>
      </c>
      <c r="J22" s="113">
        <f>IF(AND(F22=0,G22&gt;0),100,IF(AND(F22=0,G22=0),0,TRUNC(((G22/F22)-1)*100,2)))</f>
        <v>3.1</v>
      </c>
      <c r="K22" s="8"/>
      <c r="L22" s="52">
        <v>8</v>
      </c>
      <c r="M22" s="53" t="str">
        <f>Tabulação_Prod_Municipios!L18</f>
        <v>Caiapônia</v>
      </c>
      <c r="N22" s="54">
        <f>Tabulação_Prod_Municipios!M18</f>
        <v>143060</v>
      </c>
      <c r="O22" s="55">
        <f>Tabulação_Prod_Municipios!N18</f>
        <v>147210</v>
      </c>
      <c r="P22" s="56">
        <f t="shared" si="1"/>
        <v>2.9236792798704454</v>
      </c>
      <c r="Q22" s="113">
        <f>IF(AND(N22=0,O22&gt;0),100,IF(AND(N22=0,O22=0),0,TRUNC(((O22/N22)-1)*100,2)))</f>
        <v>2.9</v>
      </c>
      <c r="R22" s="81"/>
      <c r="S22"/>
      <c r="T22" s="123"/>
      <c r="U22" s="123"/>
      <c r="V22" s="123"/>
    </row>
    <row r="23" spans="3:22" ht="13.5" customHeight="1" x14ac:dyDescent="0.2">
      <c r="C23" s="80"/>
      <c r="D23" s="57">
        <v>9</v>
      </c>
      <c r="E23" s="58" t="str">
        <f>Tabulação_Prod_Municipios!G19</f>
        <v>Luziânia</v>
      </c>
      <c r="F23" s="59">
        <f>Tabulação_Prod_Municipios!H19</f>
        <v>434738</v>
      </c>
      <c r="G23" s="60">
        <f>Tabulação_Prod_Municipios!I19</f>
        <v>474866</v>
      </c>
      <c r="H23" s="60">
        <f t="shared" si="4"/>
        <v>3720.3541209652149</v>
      </c>
      <c r="I23" s="108">
        <f t="shared" si="0"/>
        <v>2.7950256635159114</v>
      </c>
      <c r="J23" s="114">
        <f>IF(AND(F23=0,G23&gt;0),100,IF(AND(F23=0,G23=0),0,TRUNC(((G23/F23)-1)*100,2)))</f>
        <v>9.23</v>
      </c>
      <c r="K23" s="8"/>
      <c r="L23" s="57">
        <v>9</v>
      </c>
      <c r="M23" s="58" t="str">
        <f>Tabulação_Prod_Municipios!L19</f>
        <v>Catalão</v>
      </c>
      <c r="N23" s="59">
        <f>Tabulação_Prod_Municipios!M19</f>
        <v>122590</v>
      </c>
      <c r="O23" s="60">
        <f>Tabulação_Prod_Municipios!N19</f>
        <v>127640</v>
      </c>
      <c r="P23" s="61">
        <f t="shared" si="1"/>
        <v>2.5350072908271426</v>
      </c>
      <c r="Q23" s="114">
        <f>IF(AND(N23=0,O23&gt;0),100,IF(AND(N23=0,O23=0),0,TRUNC(((O23/N23)-1)*100,2)))</f>
        <v>4.1100000000000003</v>
      </c>
      <c r="R23" s="81"/>
      <c r="S23"/>
      <c r="T23" s="123"/>
      <c r="U23" s="123"/>
      <c r="V23" s="123"/>
    </row>
    <row r="24" spans="3:22" ht="13.5" customHeight="1" x14ac:dyDescent="0.2">
      <c r="C24" s="80"/>
      <c r="D24" s="52">
        <v>10</v>
      </c>
      <c r="E24" s="53" t="str">
        <f>Tabulação_Prod_Municipios!G20</f>
        <v>Ipameri</v>
      </c>
      <c r="F24" s="54">
        <f>Tabulação_Prod_Municipios!H20</f>
        <v>410670</v>
      </c>
      <c r="G24" s="55">
        <f>Tabulação_Prod_Municipios!I20</f>
        <v>447117</v>
      </c>
      <c r="H24" s="55">
        <f t="shared" si="4"/>
        <v>3765.9251897209565</v>
      </c>
      <c r="I24" s="107">
        <f t="shared" si="0"/>
        <v>2.6316971305468146</v>
      </c>
      <c r="J24" s="113">
        <f>IF(AND(F24=0,G24&gt;0),100,IF(AND(F24=0,G24=0),0,TRUNC(((G24/F24)-1)*100,2)))</f>
        <v>8.8699999999999992</v>
      </c>
      <c r="K24" s="8"/>
      <c r="L24" s="52">
        <v>10</v>
      </c>
      <c r="M24" s="53" t="str">
        <f>Tabulação_Prod_Municipios!L20</f>
        <v>Ipameri</v>
      </c>
      <c r="N24" s="54">
        <f>Tabulação_Prod_Municipios!M20</f>
        <v>113124</v>
      </c>
      <c r="O24" s="55">
        <f>Tabulação_Prod_Municipios!N20</f>
        <v>118727</v>
      </c>
      <c r="P24" s="56">
        <f t="shared" si="1"/>
        <v>2.3579897416016462</v>
      </c>
      <c r="Q24" s="113">
        <f>IF(AND(N24=0,O24&gt;0),100,IF(AND(N24=0,O24=0),0,TRUNC(((O24/N24)-1)*100,2)))</f>
        <v>4.95</v>
      </c>
      <c r="R24" s="81"/>
      <c r="S24"/>
      <c r="T24" s="123"/>
      <c r="U24" s="123"/>
      <c r="V24" s="123"/>
    </row>
    <row r="25" spans="3:22" ht="13.5" customHeight="1" x14ac:dyDescent="0.2">
      <c r="C25" s="80"/>
      <c r="D25" s="62"/>
      <c r="E25" s="62" t="str">
        <f>CONCATENATE("Demais municípios - ",Tabulação_Prod_Municipios!F9-10)</f>
        <v>Demais municípios - 229</v>
      </c>
      <c r="F25" s="63">
        <f>Tabulação_Prod_Municipios!H257-F14</f>
        <v>8914192</v>
      </c>
      <c r="G25" s="63">
        <f>Tabulação_Prod_Municipios!I257-G14</f>
        <v>8293285</v>
      </c>
      <c r="H25" s="63">
        <f t="shared" si="4"/>
        <v>3342.140758409771</v>
      </c>
      <c r="I25" s="109">
        <f t="shared" si="0"/>
        <v>48.813653556690845</v>
      </c>
      <c r="J25" s="115">
        <f>IF(AND(F25=0,G25&gt;0),100,IF(AND(F25=0,G25=0),0,TRUNC(((G25/F25)-1)*100,2)))</f>
        <v>-6.96</v>
      </c>
      <c r="K25" s="8"/>
      <c r="L25" s="62"/>
      <c r="M25" s="62" t="str">
        <f>CONCATENATE("Demais municípios - ",Tabulação_Prod_Municipios!K9-10)</f>
        <v>Demais municípios - 229</v>
      </c>
      <c r="N25" s="63">
        <f>Tabulação_Prod_Municipios!M258-N14</f>
        <v>2528423</v>
      </c>
      <c r="O25" s="63">
        <f>Tabulação_Prod_Municipios!N258-O14</f>
        <v>2481429</v>
      </c>
      <c r="P25" s="64">
        <f t="shared" si="1"/>
        <v>49.282674762377823</v>
      </c>
      <c r="Q25" s="115">
        <f>IF(AND(N25=0,O25&gt;0),100,IF(AND(N25=0,O25=0),0,TRUNC(((O25/N25)-1)*100,2)))</f>
        <v>-1.85</v>
      </c>
      <c r="R25" s="81"/>
      <c r="S25"/>
      <c r="T25" s="123"/>
      <c r="U25" s="123"/>
      <c r="V25" s="123"/>
    </row>
    <row r="26" spans="3:22" ht="13.5" customHeight="1" x14ac:dyDescent="0.2">
      <c r="C26" s="80"/>
      <c r="D26" s="65"/>
      <c r="E26" s="66" t="s">
        <v>42</v>
      </c>
      <c r="F26" s="67">
        <f>SUM(F14+F25)</f>
        <v>19595625</v>
      </c>
      <c r="G26" s="67">
        <f>SUM(G14+G25)</f>
        <v>16989683</v>
      </c>
      <c r="H26" s="117" t="s">
        <v>313</v>
      </c>
      <c r="I26" s="110">
        <f t="shared" si="0"/>
        <v>100</v>
      </c>
      <c r="J26" s="116">
        <f>IF(AND(F26=0,G26&gt;0),100,IF(AND(F26=0,G26=0),0,TRUNC(((G26/F26)-1)*100,2)))</f>
        <v>-13.29</v>
      </c>
      <c r="K26" s="8"/>
      <c r="L26" s="65"/>
      <c r="M26" s="66" t="s">
        <v>43</v>
      </c>
      <c r="N26" s="67">
        <f>SUM(N14+N25)</f>
        <v>5102642</v>
      </c>
      <c r="O26" s="67">
        <f>SUM(O14+O25)</f>
        <v>5035094</v>
      </c>
      <c r="P26" s="68">
        <f t="shared" si="1"/>
        <v>100</v>
      </c>
      <c r="Q26" s="116">
        <f>IF(AND(N26=0,O26&gt;0),100,IF(AND(N26=0,O26=0),0,TRUNC(((O26/N26)-1)*100,2)))</f>
        <v>-1.32</v>
      </c>
      <c r="R26" s="81"/>
      <c r="S26"/>
      <c r="T26" s="123"/>
      <c r="U26" s="123"/>
      <c r="V26" s="123"/>
    </row>
    <row r="27" spans="3:22" ht="13.5" customHeight="1" x14ac:dyDescent="0.2">
      <c r="C27" s="80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81"/>
      <c r="S27"/>
      <c r="T27" s="123"/>
      <c r="U27" s="123"/>
      <c r="V27" s="123"/>
    </row>
    <row r="28" spans="3:22" ht="13.5" customHeight="1" x14ac:dyDescent="0.2">
      <c r="C28" s="80"/>
      <c r="D28" s="75" t="s">
        <v>37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81"/>
      <c r="S28"/>
      <c r="T28" s="123"/>
      <c r="U28" s="123"/>
      <c r="V28" s="123"/>
    </row>
    <row r="29" spans="3:22" ht="13.5" customHeight="1" x14ac:dyDescent="0.2">
      <c r="C29" s="80"/>
      <c r="D29" s="166" t="s">
        <v>34</v>
      </c>
      <c r="E29" s="167"/>
      <c r="F29" s="167"/>
      <c r="G29" s="167"/>
      <c r="H29" s="167"/>
      <c r="I29" s="167"/>
      <c r="J29" s="168"/>
      <c r="K29" s="3"/>
      <c r="L29" s="166" t="s">
        <v>327</v>
      </c>
      <c r="M29" s="167"/>
      <c r="N29" s="167"/>
      <c r="O29" s="167"/>
      <c r="P29" s="167"/>
      <c r="Q29" s="168"/>
      <c r="R29" s="81"/>
      <c r="S29"/>
      <c r="T29" s="123"/>
      <c r="U29" s="123"/>
      <c r="V29" s="123"/>
    </row>
    <row r="30" spans="3:22" ht="13.5" customHeight="1" x14ac:dyDescent="0.2">
      <c r="C30" s="80"/>
      <c r="D30" s="21" t="s">
        <v>31</v>
      </c>
      <c r="E30" s="20" t="s">
        <v>62</v>
      </c>
      <c r="F30" s="19" t="str">
        <f>F12</f>
        <v>Safra 2015</v>
      </c>
      <c r="G30" s="19" t="str">
        <f>G12</f>
        <v>Safra 2016</v>
      </c>
      <c r="H30" s="21" t="s">
        <v>312</v>
      </c>
      <c r="I30" s="19" t="s">
        <v>33</v>
      </c>
      <c r="J30" s="19" t="s">
        <v>30</v>
      </c>
      <c r="K30" s="8"/>
      <c r="L30" s="21" t="s">
        <v>31</v>
      </c>
      <c r="M30" s="20" t="s">
        <v>62</v>
      </c>
      <c r="N30" s="19" t="str">
        <f>N12</f>
        <v>Safra 2015</v>
      </c>
      <c r="O30" s="19" t="str">
        <f>O12</f>
        <v>Safra 2016</v>
      </c>
      <c r="P30" s="19" t="s">
        <v>304</v>
      </c>
      <c r="Q30" s="19" t="s">
        <v>30</v>
      </c>
      <c r="R30" s="81"/>
      <c r="S30"/>
      <c r="T30" s="123"/>
      <c r="U30" s="123"/>
      <c r="V30" s="123"/>
    </row>
    <row r="31" spans="3:22" ht="13.5" customHeight="1" x14ac:dyDescent="0.2">
      <c r="C31" s="80"/>
      <c r="D31" s="47" t="str">
        <f>IF(AND(F31=0,G31=0),"",Tabulação_Prod_Municipios!P260)</f>
        <v/>
      </c>
      <c r="E31" s="48" t="str">
        <f>Tabulação_Prod_Municipios!Q260</f>
        <v>Todos municípios produtores</v>
      </c>
      <c r="F31" s="49">
        <f>Tabulação_Prod_Municipios!R260</f>
        <v>0</v>
      </c>
      <c r="G31" s="50">
        <f>Tabulação_Prod_Municipios!S260</f>
        <v>0</v>
      </c>
      <c r="H31" s="50">
        <f>IF(E31="Todos municípios produtores",0,(G31/O31)*1000)</f>
        <v>0</v>
      </c>
      <c r="I31" s="51">
        <f>G31*100/$G$44</f>
        <v>0</v>
      </c>
      <c r="J31" s="111">
        <f>IF(AND(F31=0,G31&gt;0),100,IF(AND(F31=0,G31=0),0,TRUNC(((G31/F31)-1)*100,2)))</f>
        <v>0</v>
      </c>
      <c r="K31" s="8"/>
      <c r="L31" s="47" t="str">
        <f>IF(AND(N31=0,O31=0),"",Tabulação_Prod_Municipios!U260)</f>
        <v/>
      </c>
      <c r="M31" s="48" t="str">
        <f>Tabulação_Prod_Municipios!V260</f>
        <v>Todos municípios produtores</v>
      </c>
      <c r="N31" s="49">
        <f>Tabulação_Prod_Municipios!W260</f>
        <v>0</v>
      </c>
      <c r="O31" s="50">
        <f>Tabulação_Prod_Municipios!X260</f>
        <v>0</v>
      </c>
      <c r="P31" s="51">
        <f>O31*100/$O$44</f>
        <v>0</v>
      </c>
      <c r="Q31" s="111">
        <f>IF(AND(N31=0,O31&gt;0),100,IF(AND(N31=0,O31=0),0,TRUNC(((O31/N31)-1)*100,2)))</f>
        <v>0</v>
      </c>
      <c r="R31" s="81"/>
      <c r="S31"/>
      <c r="T31" s="123"/>
      <c r="U31" s="123"/>
      <c r="V31" s="123"/>
    </row>
    <row r="32" spans="3:22" ht="13.5" customHeight="1" x14ac:dyDescent="0.2">
      <c r="C32" s="80"/>
      <c r="D32" s="43"/>
      <c r="E32" s="44" t="s">
        <v>32</v>
      </c>
      <c r="F32" s="45">
        <f>SUM(F33:F42)</f>
        <v>3962820</v>
      </c>
      <c r="G32" s="45">
        <f>SUM(G33:G42)</f>
        <v>4813500</v>
      </c>
      <c r="H32" s="45">
        <f>(G32/O32)*1000</f>
        <v>3127.6803118908383</v>
      </c>
      <c r="I32" s="46">
        <f>G32*100/$G$44</f>
        <v>47.024410392438661</v>
      </c>
      <c r="J32" s="112">
        <f>TRUNC(((G32/F32)-1)*100,2)</f>
        <v>21.46</v>
      </c>
      <c r="K32" s="8"/>
      <c r="L32" s="43"/>
      <c r="M32" s="44" t="s">
        <v>32</v>
      </c>
      <c r="N32" s="45">
        <f>SUM(N33:N42)</f>
        <v>1510400</v>
      </c>
      <c r="O32" s="45">
        <f>SUM(O33:O42)</f>
        <v>1539000</v>
      </c>
      <c r="P32" s="46">
        <f>O32*100/$O$44</f>
        <v>46.513764628866099</v>
      </c>
      <c r="Q32" s="112">
        <f>TRUNC(((O32/N32)-1)*100,2)</f>
        <v>1.89</v>
      </c>
      <c r="R32" s="81"/>
      <c r="S32"/>
      <c r="T32" s="123"/>
      <c r="U32" s="123"/>
      <c r="V32" s="123"/>
    </row>
    <row r="33" spans="3:22" ht="13.5" customHeight="1" x14ac:dyDescent="0.2">
      <c r="C33" s="80"/>
      <c r="D33" s="69">
        <v>1</v>
      </c>
      <c r="E33" s="48" t="str">
        <f>Tabulação_Prod_Municipios!Q11</f>
        <v>Rio Verde</v>
      </c>
      <c r="F33" s="49">
        <f>Tabulação_Prod_Municipios!R11</f>
        <v>744000</v>
      </c>
      <c r="G33" s="50">
        <f>Tabulação_Prod_Municipios!S11</f>
        <v>982800</v>
      </c>
      <c r="H33" s="50">
        <f>(G33/O33)*1000</f>
        <v>3120</v>
      </c>
      <c r="I33" s="51">
        <f t="shared" ref="I33:I44" si="5">G33*100/$G$44</f>
        <v>9.6012445276178902</v>
      </c>
      <c r="J33" s="111">
        <f t="shared" ref="J33:J39" si="6">IF(AND(F33=0,G33&gt;0),100,IF(AND(F33=0,G33=0),0,TRUNC(((G33/F33)-1)*100,2)))</f>
        <v>32.090000000000003</v>
      </c>
      <c r="K33" s="8"/>
      <c r="L33" s="47">
        <v>1</v>
      </c>
      <c r="M33" s="48" t="str">
        <f>Tabulação_Prod_Municipios!V11</f>
        <v>Rio Verde</v>
      </c>
      <c r="N33" s="49">
        <f>Tabulação_Prod_Municipios!W11</f>
        <v>310000</v>
      </c>
      <c r="O33" s="50">
        <f>Tabulação_Prod_Municipios!X11</f>
        <v>315000</v>
      </c>
      <c r="P33" s="51">
        <f t="shared" ref="P33:P44" si="7">O33*100/$O$44</f>
        <v>9.5203611813468623</v>
      </c>
      <c r="Q33" s="111">
        <f t="shared" ref="Q33:Q39" si="8">IF(AND(N33=0,O33&gt;0),100,IF(AND(N33=0,O33=0),0,TRUNC(((O33/N33)-1)*100,2)))</f>
        <v>1.61</v>
      </c>
      <c r="R33" s="81"/>
      <c r="S33"/>
      <c r="T33" s="123"/>
      <c r="U33" s="123"/>
      <c r="V33" s="123"/>
    </row>
    <row r="34" spans="3:22" ht="13.5" customHeight="1" x14ac:dyDescent="0.2">
      <c r="C34" s="80"/>
      <c r="D34" s="52">
        <v>2</v>
      </c>
      <c r="E34" s="53" t="str">
        <f>Tabulação_Prod_Municipios!Q12</f>
        <v>Jataí</v>
      </c>
      <c r="F34" s="54">
        <f>Tabulação_Prod_Municipios!R12</f>
        <v>837900</v>
      </c>
      <c r="G34" s="55">
        <f>Tabulação_Prod_Municipios!S12</f>
        <v>798000</v>
      </c>
      <c r="H34" s="55">
        <f t="shared" ref="H34:H44" si="9">(G34/O34)*1000</f>
        <v>2800</v>
      </c>
      <c r="I34" s="56">
        <f t="shared" si="5"/>
        <v>7.7958823087495688</v>
      </c>
      <c r="J34" s="113">
        <f t="shared" si="6"/>
        <v>-4.76</v>
      </c>
      <c r="K34" s="8"/>
      <c r="L34" s="52">
        <v>2</v>
      </c>
      <c r="M34" s="53" t="str">
        <f>Tabulação_Prod_Municipios!V12</f>
        <v>Jataí</v>
      </c>
      <c r="N34" s="54">
        <f>Tabulação_Prod_Municipios!W12</f>
        <v>285000</v>
      </c>
      <c r="O34" s="55">
        <f>Tabulação_Prod_Municipios!X12</f>
        <v>285000</v>
      </c>
      <c r="P34" s="56">
        <f t="shared" si="7"/>
        <v>8.6136601164566855</v>
      </c>
      <c r="Q34" s="113">
        <f t="shared" si="8"/>
        <v>0</v>
      </c>
      <c r="R34" s="81"/>
      <c r="S34"/>
      <c r="T34" s="123"/>
      <c r="U34" s="123"/>
      <c r="V34" s="123"/>
    </row>
    <row r="35" spans="3:22" ht="13.5" customHeight="1" x14ac:dyDescent="0.2">
      <c r="C35" s="80"/>
      <c r="D35" s="57">
        <v>3</v>
      </c>
      <c r="E35" s="58" t="str">
        <f>Tabulação_Prod_Municipios!Q13</f>
        <v>Cristalina</v>
      </c>
      <c r="F35" s="59">
        <f>Tabulação_Prod_Municipios!R13</f>
        <v>567600</v>
      </c>
      <c r="G35" s="60">
        <f>Tabulação_Prod_Municipios!S13</f>
        <v>699000</v>
      </c>
      <c r="H35" s="60">
        <f t="shared" si="9"/>
        <v>3000</v>
      </c>
      <c r="I35" s="61">
        <f t="shared" si="5"/>
        <v>6.8287239772129684</v>
      </c>
      <c r="J35" s="114">
        <f t="shared" si="6"/>
        <v>23.15</v>
      </c>
      <c r="K35" s="8"/>
      <c r="L35" s="57">
        <v>3</v>
      </c>
      <c r="M35" s="58" t="str">
        <f>Tabulação_Prod_Municipios!V13</f>
        <v>Cristalina</v>
      </c>
      <c r="N35" s="59">
        <f>Tabulação_Prod_Municipios!W13</f>
        <v>220000</v>
      </c>
      <c r="O35" s="60">
        <f>Tabulação_Prod_Municipios!X13</f>
        <v>233000</v>
      </c>
      <c r="P35" s="61">
        <f t="shared" si="7"/>
        <v>7.0420449373137108</v>
      </c>
      <c r="Q35" s="114">
        <f t="shared" si="8"/>
        <v>5.9</v>
      </c>
      <c r="R35" s="81"/>
      <c r="S35"/>
      <c r="T35" s="123"/>
      <c r="U35" s="123"/>
      <c r="V35" s="123"/>
    </row>
    <row r="36" spans="3:22" ht="13.5" customHeight="1" x14ac:dyDescent="0.2">
      <c r="C36" s="80"/>
      <c r="D36" s="52">
        <v>4</v>
      </c>
      <c r="E36" s="53" t="str">
        <f>Tabulação_Prod_Municipios!Q14</f>
        <v>Montividiu</v>
      </c>
      <c r="F36" s="54">
        <f>Tabulação_Prod_Municipios!R14</f>
        <v>285000</v>
      </c>
      <c r="G36" s="55">
        <f>Tabulação_Prod_Municipios!S14</f>
        <v>429000</v>
      </c>
      <c r="H36" s="55">
        <f t="shared" si="9"/>
        <v>3300</v>
      </c>
      <c r="I36" s="56">
        <f t="shared" si="5"/>
        <v>4.1910194366586024</v>
      </c>
      <c r="J36" s="113">
        <f t="shared" si="6"/>
        <v>50.52</v>
      </c>
      <c r="K36" s="8"/>
      <c r="L36" s="52">
        <v>4</v>
      </c>
      <c r="M36" s="53" t="str">
        <f>Tabulação_Prod_Municipios!V14</f>
        <v>Montividiu</v>
      </c>
      <c r="N36" s="54">
        <f>Tabulação_Prod_Municipios!W14</f>
        <v>125000</v>
      </c>
      <c r="O36" s="55">
        <f>Tabulação_Prod_Municipios!X14</f>
        <v>130000</v>
      </c>
      <c r="P36" s="56">
        <f t="shared" si="7"/>
        <v>3.9290379478574353</v>
      </c>
      <c r="Q36" s="113">
        <f t="shared" si="8"/>
        <v>4</v>
      </c>
      <c r="R36" s="81"/>
      <c r="S36"/>
      <c r="T36" s="123"/>
      <c r="U36" s="123"/>
      <c r="V36" s="123"/>
    </row>
    <row r="37" spans="3:22" ht="13.5" customHeight="1" x14ac:dyDescent="0.2">
      <c r="C37" s="80"/>
      <c r="D37" s="57">
        <v>5</v>
      </c>
      <c r="E37" s="58" t="str">
        <f>Tabulação_Prod_Municipios!Q15</f>
        <v>Catalão</v>
      </c>
      <c r="F37" s="59">
        <f>Tabulação_Prod_Municipios!R15</f>
        <v>312000</v>
      </c>
      <c r="G37" s="60">
        <f>Tabulação_Prod_Municipios!S15</f>
        <v>336600</v>
      </c>
      <c r="H37" s="60">
        <f t="shared" si="9"/>
        <v>3300</v>
      </c>
      <c r="I37" s="61">
        <f t="shared" si="5"/>
        <v>3.2883383272244422</v>
      </c>
      <c r="J37" s="114">
        <f t="shared" si="6"/>
        <v>7.88</v>
      </c>
      <c r="K37" s="8"/>
      <c r="L37" s="57">
        <v>5</v>
      </c>
      <c r="M37" s="58" t="str">
        <f>Tabulação_Prod_Municipios!V15</f>
        <v>Catalão</v>
      </c>
      <c r="N37" s="59">
        <f>Tabulação_Prod_Municipios!W15</f>
        <v>100000</v>
      </c>
      <c r="O37" s="60">
        <f>Tabulação_Prod_Municipios!X15</f>
        <v>102000</v>
      </c>
      <c r="P37" s="61">
        <f t="shared" si="7"/>
        <v>3.082783620626603</v>
      </c>
      <c r="Q37" s="114">
        <f t="shared" si="8"/>
        <v>2</v>
      </c>
      <c r="R37" s="81"/>
      <c r="S37"/>
      <c r="T37" s="123"/>
      <c r="U37" s="123"/>
      <c r="V37" s="123"/>
    </row>
    <row r="38" spans="3:22" ht="13.5" customHeight="1" x14ac:dyDescent="0.2">
      <c r="C38" s="80"/>
      <c r="D38" s="52">
        <v>6</v>
      </c>
      <c r="E38" s="53" t="str">
        <f>Tabulação_Prod_Municipios!Q16</f>
        <v>Paraúna</v>
      </c>
      <c r="F38" s="54">
        <f>Tabulação_Prod_Municipios!R16</f>
        <v>229770</v>
      </c>
      <c r="G38" s="55">
        <f>Tabulação_Prod_Municipios!S16</f>
        <v>330000</v>
      </c>
      <c r="H38" s="55">
        <f t="shared" si="9"/>
        <v>3300</v>
      </c>
      <c r="I38" s="56">
        <f t="shared" si="5"/>
        <v>3.2238611051220021</v>
      </c>
      <c r="J38" s="113">
        <f t="shared" si="6"/>
        <v>43.62</v>
      </c>
      <c r="K38" s="8"/>
      <c r="L38" s="52">
        <v>6</v>
      </c>
      <c r="M38" s="53" t="str">
        <f>Tabulação_Prod_Municipios!V16</f>
        <v>Paraúna</v>
      </c>
      <c r="N38" s="54">
        <f>Tabulação_Prod_Municipios!W16</f>
        <v>103500</v>
      </c>
      <c r="O38" s="55">
        <f>Tabulação_Prod_Municipios!X16</f>
        <v>100000</v>
      </c>
      <c r="P38" s="56">
        <f t="shared" si="7"/>
        <v>3.0223368829672577</v>
      </c>
      <c r="Q38" s="113">
        <f t="shared" si="8"/>
        <v>-3.38</v>
      </c>
      <c r="R38" s="81"/>
      <c r="S38"/>
      <c r="T38" s="123"/>
      <c r="U38" s="123"/>
      <c r="V38" s="123"/>
    </row>
    <row r="39" spans="3:22" ht="13.5" customHeight="1" x14ac:dyDescent="0.2">
      <c r="C39" s="80"/>
      <c r="D39" s="57">
        <v>7</v>
      </c>
      <c r="E39" s="58" t="str">
        <f>Tabulação_Prod_Municipios!Q17</f>
        <v>Chapadão do Céu</v>
      </c>
      <c r="F39" s="59">
        <f>Tabulação_Prod_Municipios!R17</f>
        <v>267720</v>
      </c>
      <c r="G39" s="60">
        <f>Tabulação_Prod_Municipios!S17</f>
        <v>324950</v>
      </c>
      <c r="H39" s="60">
        <f t="shared" si="9"/>
        <v>3350</v>
      </c>
      <c r="I39" s="61">
        <f t="shared" si="5"/>
        <v>3.1745262609375593</v>
      </c>
      <c r="J39" s="114">
        <f t="shared" si="6"/>
        <v>21.37</v>
      </c>
      <c r="K39" s="8"/>
      <c r="L39" s="57">
        <v>7</v>
      </c>
      <c r="M39" s="58" t="str">
        <f>Tabulação_Prod_Municipios!V17</f>
        <v>Chapadão do Céu</v>
      </c>
      <c r="N39" s="59">
        <f>Tabulação_Prod_Municipios!W17</f>
        <v>97000</v>
      </c>
      <c r="O39" s="60">
        <f>Tabulação_Prod_Municipios!X17</f>
        <v>97000</v>
      </c>
      <c r="P39" s="61">
        <f t="shared" si="7"/>
        <v>2.9316667764782403</v>
      </c>
      <c r="Q39" s="114">
        <f t="shared" si="8"/>
        <v>0</v>
      </c>
      <c r="R39" s="81"/>
      <c r="S39"/>
      <c r="T39" s="123"/>
      <c r="U39" s="123"/>
      <c r="V39" s="123"/>
    </row>
    <row r="40" spans="3:22" ht="13.5" customHeight="1" x14ac:dyDescent="0.2">
      <c r="C40" s="80"/>
      <c r="D40" s="52">
        <v>8</v>
      </c>
      <c r="E40" s="53" t="str">
        <f>Tabulação_Prod_Municipios!Q18</f>
        <v>Mineiros</v>
      </c>
      <c r="F40" s="54">
        <f>Tabulação_Prod_Municipios!R18</f>
        <v>273600</v>
      </c>
      <c r="G40" s="55">
        <f>Tabulação_Prod_Municipios!S18</f>
        <v>316350</v>
      </c>
      <c r="H40" s="55">
        <f t="shared" si="9"/>
        <v>3330</v>
      </c>
      <c r="I40" s="56">
        <f t="shared" si="5"/>
        <v>3.0905104866828648</v>
      </c>
      <c r="J40" s="113">
        <f>IF(AND(F40=0,G40&gt;0),100,IF(AND(F40=0,G40=0),0,TRUNC(((G40/F40)-1)*100,2)))</f>
        <v>15.62</v>
      </c>
      <c r="K40" s="8"/>
      <c r="L40" s="52">
        <v>8</v>
      </c>
      <c r="M40" s="53" t="str">
        <f>Tabulação_Prod_Municipios!V18</f>
        <v>Mineiros</v>
      </c>
      <c r="N40" s="54">
        <f>Tabulação_Prod_Municipios!W18</f>
        <v>95000</v>
      </c>
      <c r="O40" s="55">
        <f>Tabulação_Prod_Municipios!X18</f>
        <v>95000</v>
      </c>
      <c r="P40" s="56">
        <f t="shared" si="7"/>
        <v>2.8712200388188949</v>
      </c>
      <c r="Q40" s="113">
        <f>IF(AND(N40=0,O40&gt;0),100,IF(AND(N40=0,O40=0),0,TRUNC(((O40/N40)-1)*100,2)))</f>
        <v>0</v>
      </c>
      <c r="R40" s="81"/>
      <c r="S40"/>
      <c r="T40" s="123"/>
      <c r="U40" s="123"/>
      <c r="V40" s="123"/>
    </row>
    <row r="41" spans="3:22" ht="13.5" customHeight="1" x14ac:dyDescent="0.2">
      <c r="C41" s="80"/>
      <c r="D41" s="57">
        <v>9</v>
      </c>
      <c r="E41" s="58" t="str">
        <f>Tabulação_Prod_Municipios!Q19</f>
        <v>Caiapônia</v>
      </c>
      <c r="F41" s="59">
        <f>Tabulação_Prod_Municipios!R19</f>
        <v>216000</v>
      </c>
      <c r="G41" s="60">
        <f>Tabulação_Prod_Municipios!S19</f>
        <v>309700</v>
      </c>
      <c r="H41" s="60">
        <f t="shared" si="9"/>
        <v>3260</v>
      </c>
      <c r="I41" s="61">
        <f t="shared" si="5"/>
        <v>3.0255448007766184</v>
      </c>
      <c r="J41" s="114">
        <f>IF(AND(F41=0,G41&gt;0),100,IF(AND(F41=0,G41=0),0,TRUNC(((G41/F41)-1)*100,2)))</f>
        <v>43.37</v>
      </c>
      <c r="K41" s="8"/>
      <c r="L41" s="57">
        <v>9</v>
      </c>
      <c r="M41" s="58" t="str">
        <f>Tabulação_Prod_Municipios!V19</f>
        <v>Caiapônia</v>
      </c>
      <c r="N41" s="59">
        <f>Tabulação_Prod_Municipios!W19</f>
        <v>90000</v>
      </c>
      <c r="O41" s="60">
        <f>Tabulação_Prod_Municipios!X19</f>
        <v>95000</v>
      </c>
      <c r="P41" s="61">
        <f t="shared" si="7"/>
        <v>2.8712200388188949</v>
      </c>
      <c r="Q41" s="114">
        <f>IF(AND(N41=0,O41&gt;0),100,IF(AND(N41=0,O41=0),0,TRUNC(((O41/N41)-1)*100,2)))</f>
        <v>5.55</v>
      </c>
      <c r="R41" s="81"/>
      <c r="S41"/>
      <c r="T41" s="123"/>
      <c r="U41" s="123"/>
      <c r="V41" s="123"/>
    </row>
    <row r="42" spans="3:22" ht="13.5" customHeight="1" x14ac:dyDescent="0.2">
      <c r="C42" s="80"/>
      <c r="D42" s="52">
        <v>10</v>
      </c>
      <c r="E42" s="53" t="str">
        <f>Tabulação_Prod_Municipios!Q20</f>
        <v>Ipameri</v>
      </c>
      <c r="F42" s="54">
        <f>Tabulação_Prod_Municipios!R20</f>
        <v>229230</v>
      </c>
      <c r="G42" s="55">
        <f>Tabulação_Prod_Municipios!S20</f>
        <v>287100</v>
      </c>
      <c r="H42" s="55">
        <f t="shared" si="9"/>
        <v>3300</v>
      </c>
      <c r="I42" s="56">
        <f t="shared" si="5"/>
        <v>2.804759161456142</v>
      </c>
      <c r="J42" s="113">
        <f>IF(AND(F42=0,G42&gt;0),100,IF(AND(F42=0,G42=0),0,TRUNC(((G42/F42)-1)*100,2)))</f>
        <v>25.24</v>
      </c>
      <c r="K42" s="8"/>
      <c r="L42" s="52">
        <v>10</v>
      </c>
      <c r="M42" s="53" t="str">
        <f>Tabulação_Prod_Municipios!V20</f>
        <v>Ipameri</v>
      </c>
      <c r="N42" s="54">
        <f>Tabulação_Prod_Municipios!W20</f>
        <v>84900</v>
      </c>
      <c r="O42" s="55">
        <f>Tabulação_Prod_Municipios!X20</f>
        <v>87000</v>
      </c>
      <c r="P42" s="56">
        <f t="shared" si="7"/>
        <v>2.6294330881815142</v>
      </c>
      <c r="Q42" s="113">
        <f>IF(AND(N42=0,O42&gt;0),100,IF(AND(N42=0,O42=0),0,TRUNC(((O42/N42)-1)*100,2)))</f>
        <v>2.4700000000000002</v>
      </c>
      <c r="R42" s="81"/>
      <c r="S42"/>
      <c r="T42" s="123"/>
      <c r="U42" s="123"/>
      <c r="V42" s="123"/>
    </row>
    <row r="43" spans="3:22" ht="13.5" customHeight="1" x14ac:dyDescent="0.2">
      <c r="C43" s="80"/>
      <c r="D43" s="62"/>
      <c r="E43" s="62" t="str">
        <f>CONCATENATE("Demais municípios - ",Tabulação_Prod_Municipios!P9-10)</f>
        <v>Demais municípios - 182</v>
      </c>
      <c r="F43" s="63">
        <f>Tabulação_Prod_Municipios!R257-F32</f>
        <v>4637990</v>
      </c>
      <c r="G43" s="63">
        <f>Tabulação_Prod_Municipios!S257-G32</f>
        <v>5422673</v>
      </c>
      <c r="H43" s="63">
        <f t="shared" si="9"/>
        <v>3064.1798770185646</v>
      </c>
      <c r="I43" s="64">
        <f t="shared" si="5"/>
        <v>52.975589607561339</v>
      </c>
      <c r="J43" s="115">
        <f>IF(AND(F43=0,G43&gt;0),100,IF(AND(F43=0,G43=0),0,TRUNC(((G43/F43)-1)*100,2)))</f>
        <v>16.91</v>
      </c>
      <c r="K43" s="8"/>
      <c r="L43" s="62"/>
      <c r="M43" s="62" t="str">
        <f>CONCATENATE("Demais municípios - ",Tabulação_Prod_Municipios!U9-10)</f>
        <v>Demais municípios - 181</v>
      </c>
      <c r="N43" s="63">
        <f>Tabulação_Prod_Municipios!W257-N32</f>
        <v>1747825</v>
      </c>
      <c r="O43" s="63">
        <f>Tabulação_Prod_Municipios!X257-O32</f>
        <v>1769698</v>
      </c>
      <c r="P43" s="64">
        <f t="shared" si="7"/>
        <v>53.486235371133901</v>
      </c>
      <c r="Q43" s="115">
        <f>IF(AND(N43=0,O43&gt;0),100,IF(AND(N43=0,O43=0),0,TRUNC(((O43/N43)-1)*100,2)))</f>
        <v>1.25</v>
      </c>
      <c r="R43" s="81"/>
      <c r="S43"/>
      <c r="T43" s="123"/>
      <c r="U43" s="123"/>
      <c r="V43" s="123"/>
    </row>
    <row r="44" spans="3:22" ht="13.5" customHeight="1" x14ac:dyDescent="0.2">
      <c r="C44" s="80"/>
      <c r="D44" s="70"/>
      <c r="E44" s="71" t="s">
        <v>42</v>
      </c>
      <c r="F44" s="72">
        <f>SUM(F32+F43)</f>
        <v>8600810</v>
      </c>
      <c r="G44" s="72">
        <f>SUM(G32+G43)</f>
        <v>10236173</v>
      </c>
      <c r="H44" s="67">
        <f t="shared" si="9"/>
        <v>3093.7163198333606</v>
      </c>
      <c r="I44" s="73">
        <f t="shared" si="5"/>
        <v>100</v>
      </c>
      <c r="J44" s="116">
        <f>IF(AND(F44=0,G44&gt;0),100,IF(AND(F44=0,G44=0),0,TRUNC(((G44/F44)-1)*100,2)))</f>
        <v>19.010000000000002</v>
      </c>
      <c r="K44" s="8"/>
      <c r="L44" s="65"/>
      <c r="M44" s="66" t="s">
        <v>42</v>
      </c>
      <c r="N44" s="67">
        <f>SUM(N32+N43)</f>
        <v>3258225</v>
      </c>
      <c r="O44" s="67">
        <f>SUM(O32+O43)</f>
        <v>3308698</v>
      </c>
      <c r="P44" s="68">
        <f t="shared" si="7"/>
        <v>100</v>
      </c>
      <c r="Q44" s="116">
        <f>IF(AND(N44=0,O44&gt;0),100,IF(AND(N44=0,O44=0),0,TRUNC(((O44/N44)-1)*100,2)))</f>
        <v>1.54</v>
      </c>
      <c r="R44" s="81"/>
      <c r="S44"/>
      <c r="T44" s="123"/>
      <c r="U44" s="123"/>
      <c r="V44" s="123"/>
    </row>
    <row r="45" spans="3:22" ht="13.5" customHeight="1" x14ac:dyDescent="0.2">
      <c r="C45" s="80"/>
      <c r="D45" s="76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81"/>
      <c r="S45"/>
      <c r="T45" s="123"/>
      <c r="U45" s="123"/>
      <c r="V45" s="123"/>
    </row>
    <row r="46" spans="3:22" ht="13.5" customHeight="1" x14ac:dyDescent="0.2">
      <c r="C46" s="80"/>
      <c r="D46" s="164" t="str">
        <f>CONCATENATE("Fonte: IBGE / Produção Agrícola Municipal. Adaptado pela SED/SupexAgricultura/CEMEAS (",Tabulação_Prod_Municipios!L4," / ",Tabulação_Prod_Municipios!L3,")")</f>
        <v>Fonte: IBGE / Produção Agrícola Municipal. Adaptado pela SED/SupexAgricultura/CEMEAS (Dezembro / 2017)</v>
      </c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81"/>
      <c r="S46"/>
      <c r="T46" s="123"/>
      <c r="U46" s="123"/>
      <c r="V46" s="123"/>
    </row>
    <row r="47" spans="3:22" ht="13.5" customHeight="1" x14ac:dyDescent="0.2">
      <c r="C47" s="80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81"/>
      <c r="S47"/>
      <c r="T47" s="123"/>
      <c r="U47" s="123"/>
      <c r="V47" s="123"/>
    </row>
    <row r="48" spans="3:22" ht="13.5" customHeight="1" x14ac:dyDescent="0.2">
      <c r="C48" s="80"/>
      <c r="D48" s="75" t="s">
        <v>39</v>
      </c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81"/>
      <c r="S48"/>
      <c r="T48" s="123"/>
      <c r="U48" s="123"/>
      <c r="V48" s="123"/>
    </row>
    <row r="49" spans="3:22" ht="13.5" customHeight="1" x14ac:dyDescent="0.2">
      <c r="C49" s="80"/>
      <c r="D49" s="166" t="s">
        <v>34</v>
      </c>
      <c r="E49" s="167"/>
      <c r="F49" s="167"/>
      <c r="G49" s="167"/>
      <c r="H49" s="167"/>
      <c r="I49" s="167"/>
      <c r="J49" s="168"/>
      <c r="K49" s="3"/>
      <c r="L49" s="166" t="s">
        <v>327</v>
      </c>
      <c r="M49" s="167"/>
      <c r="N49" s="167"/>
      <c r="O49" s="167"/>
      <c r="P49" s="167"/>
      <c r="Q49" s="168"/>
      <c r="R49" s="81"/>
      <c r="S49"/>
      <c r="T49" s="123"/>
      <c r="U49" s="123"/>
      <c r="V49" s="123"/>
    </row>
    <row r="50" spans="3:22" ht="13.5" customHeight="1" x14ac:dyDescent="0.2">
      <c r="C50" s="80"/>
      <c r="D50" s="21" t="s">
        <v>31</v>
      </c>
      <c r="E50" s="20" t="s">
        <v>62</v>
      </c>
      <c r="F50" s="19" t="str">
        <f>F30</f>
        <v>Safra 2015</v>
      </c>
      <c r="G50" s="19" t="str">
        <f>G30</f>
        <v>Safra 2016</v>
      </c>
      <c r="H50" s="21" t="s">
        <v>312</v>
      </c>
      <c r="I50" s="19" t="s">
        <v>33</v>
      </c>
      <c r="J50" s="19" t="s">
        <v>30</v>
      </c>
      <c r="K50" s="8"/>
      <c r="L50" s="21" t="s">
        <v>31</v>
      </c>
      <c r="M50" s="20" t="s">
        <v>62</v>
      </c>
      <c r="N50" s="19" t="str">
        <f>N30</f>
        <v>Safra 2015</v>
      </c>
      <c r="O50" s="19" t="str">
        <f>O30</f>
        <v>Safra 2016</v>
      </c>
      <c r="P50" s="19" t="s">
        <v>304</v>
      </c>
      <c r="Q50" s="19" t="s">
        <v>30</v>
      </c>
      <c r="R50" s="81"/>
      <c r="S50"/>
      <c r="T50" s="123"/>
      <c r="U50" s="123"/>
      <c r="V50" s="123"/>
    </row>
    <row r="51" spans="3:22" ht="13.5" customHeight="1" x14ac:dyDescent="0.2">
      <c r="C51" s="80"/>
      <c r="D51" s="47" t="str">
        <f>IF(AND(F51=0,G51=0),"",Tabulação_Prod_Municipios!Z260)</f>
        <v/>
      </c>
      <c r="E51" s="48" t="str">
        <f>Tabulação_Prod_Municipios!AA260</f>
        <v>Todos municípios produtores</v>
      </c>
      <c r="F51" s="49">
        <f>Tabulação_Prod_Municipios!AB260</f>
        <v>0</v>
      </c>
      <c r="G51" s="50">
        <f>Tabulação_Prod_Municipios!AC260</f>
        <v>0</v>
      </c>
      <c r="H51" s="50">
        <f>IF(E51="Todos municípios produtores",0,(G51/O51)*1000)</f>
        <v>0</v>
      </c>
      <c r="I51" s="51">
        <f>G51*100/$G$64</f>
        <v>0</v>
      </c>
      <c r="J51" s="111">
        <f>IF(AND(F51=0,G51&gt;0),100,IF(AND(F51=0,G51=0),0,TRUNC(((G51/F51)-1)*100,2)))</f>
        <v>0</v>
      </c>
      <c r="K51" s="8"/>
      <c r="L51" s="47" t="str">
        <f>IF(AND(N51=0,O51=0),"",Tabulação_Prod_Municipios!AE260)</f>
        <v/>
      </c>
      <c r="M51" s="48" t="str">
        <f>Tabulação_Prod_Municipios!AF260</f>
        <v>Todos municípios produtores</v>
      </c>
      <c r="N51" s="49">
        <f>Tabulação_Prod_Municipios!AG260</f>
        <v>0</v>
      </c>
      <c r="O51" s="50">
        <f>Tabulação_Prod_Municipios!AH260</f>
        <v>0</v>
      </c>
      <c r="P51" s="51">
        <f>O51*100/$O$64</f>
        <v>0</v>
      </c>
      <c r="Q51" s="111">
        <f>IF(AND(N51=0,O51&gt;0),100,IF(AND(N51=0,O51=0),0,TRUNC(((O51/N51)-1)*100,2)))</f>
        <v>0</v>
      </c>
      <c r="R51" s="81"/>
      <c r="S51"/>
      <c r="T51" s="123"/>
      <c r="U51" s="123"/>
      <c r="V51" s="123"/>
    </row>
    <row r="52" spans="3:22" ht="13.5" customHeight="1" x14ac:dyDescent="0.2">
      <c r="C52" s="80"/>
      <c r="D52" s="43"/>
      <c r="E52" s="44" t="s">
        <v>32</v>
      </c>
      <c r="F52" s="45">
        <f>SUM(F53:F62)</f>
        <v>6278450</v>
      </c>
      <c r="G52" s="45">
        <f>SUM(G53:G62)</f>
        <v>3618110</v>
      </c>
      <c r="H52" s="45">
        <f>(G52/O52)*1000</f>
        <v>4151.7321307675538</v>
      </c>
      <c r="I52" s="46">
        <f>G52*100/$G$64</f>
        <v>62.330514993237394</v>
      </c>
      <c r="J52" s="112">
        <f>TRUNC(((G52/F52)-1)*100,2)</f>
        <v>-42.37</v>
      </c>
      <c r="K52" s="8"/>
      <c r="L52" s="43"/>
      <c r="M52" s="44" t="s">
        <v>32</v>
      </c>
      <c r="N52" s="45">
        <f>SUM(N53:N62)</f>
        <v>904600</v>
      </c>
      <c r="O52" s="45">
        <f>SUM(O53:O62)</f>
        <v>871470</v>
      </c>
      <c r="P52" s="46">
        <f>O52*100/$O$64</f>
        <v>65.14694262311626</v>
      </c>
      <c r="Q52" s="112">
        <f>TRUNC(((O52/N52)-1)*100,2)</f>
        <v>-3.66</v>
      </c>
      <c r="R52" s="81"/>
      <c r="S52"/>
      <c r="T52" s="123"/>
      <c r="U52" s="123"/>
      <c r="V52" s="123"/>
    </row>
    <row r="53" spans="3:22" ht="13.5" customHeight="1" x14ac:dyDescent="0.2">
      <c r="C53" s="80"/>
      <c r="D53" s="47">
        <v>1</v>
      </c>
      <c r="E53" s="48" t="str">
        <f>Tabulação_Prod_Municipios!AA11</f>
        <v>Jataí</v>
      </c>
      <c r="F53" s="49">
        <f>Tabulação_Prod_Municipios!AB11</f>
        <v>1593000</v>
      </c>
      <c r="G53" s="50">
        <f>Tabulação_Prod_Municipios!AC11</f>
        <v>1023000</v>
      </c>
      <c r="H53" s="50">
        <f>(G53/O53)*1000</f>
        <v>4334.7457627118638</v>
      </c>
      <c r="I53" s="51">
        <f t="shared" ref="I53:I64" si="10">G53*100/$G$64</f>
        <v>17.623598187474084</v>
      </c>
      <c r="J53" s="111">
        <f t="shared" ref="J53:J59" si="11">IF(AND(F53=0,G53&gt;0),100,IF(AND(F53=0,G53=0),0,TRUNC(((G53/F53)-1)*100,2)))</f>
        <v>-35.78</v>
      </c>
      <c r="K53" s="8"/>
      <c r="L53" s="47">
        <v>1</v>
      </c>
      <c r="M53" s="48" t="str">
        <f>Tabulação_Prod_Municipios!AF11</f>
        <v>Jataí</v>
      </c>
      <c r="N53" s="49">
        <f>Tabulação_Prod_Municipios!AG11</f>
        <v>219000</v>
      </c>
      <c r="O53" s="50">
        <f>Tabulação_Prod_Municipios!AH11</f>
        <v>236000</v>
      </c>
      <c r="P53" s="51">
        <f t="shared" ref="P53:P64" si="12">O53*100/$O$64</f>
        <v>17.642234912338278</v>
      </c>
      <c r="Q53" s="111">
        <f t="shared" ref="Q53:Q59" si="13">IF(AND(N53=0,O53&gt;0),100,IF(AND(N53=0,O53=0),0,TRUNC(((O53/N53)-1)*100,2)))</f>
        <v>7.76</v>
      </c>
      <c r="R53" s="81"/>
      <c r="S53"/>
      <c r="T53" s="123"/>
      <c r="U53" s="123"/>
      <c r="V53" s="123"/>
    </row>
    <row r="54" spans="3:22" ht="13.5" customHeight="1" x14ac:dyDescent="0.2">
      <c r="C54" s="80"/>
      <c r="D54" s="52">
        <v>2</v>
      </c>
      <c r="E54" s="53" t="str">
        <f>Tabulação_Prod_Municipios!AA12</f>
        <v>Rio Verde</v>
      </c>
      <c r="F54" s="54">
        <f>Tabulação_Prod_Municipios!AB12</f>
        <v>1512900</v>
      </c>
      <c r="G54" s="55">
        <f>Tabulação_Prod_Municipios!AC12</f>
        <v>684300</v>
      </c>
      <c r="H54" s="55">
        <f t="shared" ref="H54:H64" si="14">(G54/O54)*1000</f>
        <v>3375.9250123334978</v>
      </c>
      <c r="I54" s="56">
        <f t="shared" si="10"/>
        <v>11.788688406342635</v>
      </c>
      <c r="J54" s="113">
        <f t="shared" si="11"/>
        <v>-54.76</v>
      </c>
      <c r="K54" s="8"/>
      <c r="L54" s="52">
        <v>2</v>
      </c>
      <c r="M54" s="53" t="str">
        <f>Tabulação_Prod_Municipios!AF12</f>
        <v>Rio Verde</v>
      </c>
      <c r="N54" s="54">
        <f>Tabulação_Prod_Municipios!AG12</f>
        <v>219000</v>
      </c>
      <c r="O54" s="55">
        <f>Tabulação_Prod_Municipios!AH12</f>
        <v>202700</v>
      </c>
      <c r="P54" s="56">
        <f t="shared" si="12"/>
        <v>15.152885664114274</v>
      </c>
      <c r="Q54" s="113">
        <f t="shared" si="13"/>
        <v>-7.44</v>
      </c>
      <c r="R54" s="81"/>
      <c r="S54"/>
      <c r="T54" s="123"/>
      <c r="U54" s="123"/>
      <c r="V54" s="123"/>
    </row>
    <row r="55" spans="3:22" ht="13.5" customHeight="1" x14ac:dyDescent="0.2">
      <c r="C55" s="80"/>
      <c r="D55" s="57">
        <v>3</v>
      </c>
      <c r="E55" s="58" t="str">
        <f>Tabulação_Prod_Municipios!AA13</f>
        <v>Cristalina</v>
      </c>
      <c r="F55" s="59">
        <f>Tabulação_Prod_Municipios!AB13</f>
        <v>627000</v>
      </c>
      <c r="G55" s="60">
        <f>Tabulação_Prod_Municipios!AC13</f>
        <v>372200</v>
      </c>
      <c r="H55" s="60">
        <f t="shared" si="14"/>
        <v>4378.8235294117649</v>
      </c>
      <c r="I55" s="61">
        <f t="shared" si="10"/>
        <v>6.4120266328229265</v>
      </c>
      <c r="J55" s="114">
        <f t="shared" si="11"/>
        <v>-40.630000000000003</v>
      </c>
      <c r="K55" s="8"/>
      <c r="L55" s="57">
        <v>3</v>
      </c>
      <c r="M55" s="58" t="str">
        <f>Tabulação_Prod_Municipios!AF13</f>
        <v>Cristalina</v>
      </c>
      <c r="N55" s="59">
        <f>Tabulação_Prod_Municipios!AG13</f>
        <v>100000</v>
      </c>
      <c r="O55" s="60">
        <f>Tabulação_Prod_Municipios!AH13</f>
        <v>85000</v>
      </c>
      <c r="P55" s="61">
        <f t="shared" si="12"/>
        <v>6.3541947777489556</v>
      </c>
      <c r="Q55" s="114">
        <f t="shared" si="13"/>
        <v>-15</v>
      </c>
      <c r="R55" s="81"/>
      <c r="S55"/>
      <c r="T55" s="123"/>
      <c r="U55" s="123"/>
      <c r="V55" s="123"/>
    </row>
    <row r="56" spans="3:22" ht="13.5" customHeight="1" x14ac:dyDescent="0.2">
      <c r="C56" s="80"/>
      <c r="D56" s="52">
        <v>4</v>
      </c>
      <c r="E56" s="53" t="str">
        <f>Tabulação_Prod_Municipios!AA14</f>
        <v>Chapadão do Céu</v>
      </c>
      <c r="F56" s="54">
        <f>Tabulação_Prod_Municipios!AB14</f>
        <v>408900</v>
      </c>
      <c r="G56" s="55">
        <f>Tabulação_Prod_Municipios!AC14</f>
        <v>293400</v>
      </c>
      <c r="H56" s="55">
        <f t="shared" si="14"/>
        <v>4063.7119113573403</v>
      </c>
      <c r="I56" s="56">
        <f t="shared" si="10"/>
        <v>5.054509978694913</v>
      </c>
      <c r="J56" s="113">
        <f t="shared" si="11"/>
        <v>-28.24</v>
      </c>
      <c r="K56" s="8"/>
      <c r="L56" s="52">
        <v>4</v>
      </c>
      <c r="M56" s="53" t="str">
        <f>Tabulação_Prod_Municipios!AF14</f>
        <v>Montividiu</v>
      </c>
      <c r="N56" s="54">
        <f>Tabulação_Prod_Municipios!AG14</f>
        <v>85800</v>
      </c>
      <c r="O56" s="55">
        <f>Tabulação_Prod_Municipios!AH14</f>
        <v>72200</v>
      </c>
      <c r="P56" s="56">
        <f t="shared" si="12"/>
        <v>5.3973277994526425</v>
      </c>
      <c r="Q56" s="113">
        <f t="shared" si="13"/>
        <v>-15.85</v>
      </c>
      <c r="R56" s="81"/>
      <c r="S56"/>
      <c r="T56" s="123"/>
      <c r="U56" s="123"/>
      <c r="V56" s="123"/>
    </row>
    <row r="57" spans="3:22" ht="13.5" customHeight="1" x14ac:dyDescent="0.2">
      <c r="C57" s="80"/>
      <c r="D57" s="57">
        <v>5</v>
      </c>
      <c r="E57" s="58" t="str">
        <f>Tabulação_Prod_Municipios!AA15</f>
        <v>Mineiros</v>
      </c>
      <c r="F57" s="59">
        <f>Tabulação_Prod_Municipios!AB15</f>
        <v>615400</v>
      </c>
      <c r="G57" s="60">
        <f>Tabulação_Prod_Municipios!AC15</f>
        <v>279100</v>
      </c>
      <c r="H57" s="60">
        <f t="shared" si="14"/>
        <v>4044.927536231884</v>
      </c>
      <c r="I57" s="61">
        <f t="shared" si="10"/>
        <v>4.8081586061818342</v>
      </c>
      <c r="J57" s="114">
        <f t="shared" si="11"/>
        <v>-54.64</v>
      </c>
      <c r="K57" s="8"/>
      <c r="L57" s="57">
        <v>5</v>
      </c>
      <c r="M57" s="58" t="str">
        <f>Tabulação_Prod_Municipios!AF15</f>
        <v>Mineiros</v>
      </c>
      <c r="N57" s="59">
        <f>Tabulação_Prod_Municipios!AG15</f>
        <v>76000</v>
      </c>
      <c r="O57" s="60">
        <f>Tabulação_Prod_Municipios!AH15</f>
        <v>69000</v>
      </c>
      <c r="P57" s="61">
        <f t="shared" si="12"/>
        <v>5.1581110548785638</v>
      </c>
      <c r="Q57" s="114">
        <f t="shared" si="13"/>
        <v>-9.2100000000000009</v>
      </c>
      <c r="R57" s="81"/>
      <c r="S57"/>
      <c r="T57" s="123"/>
      <c r="U57" s="123"/>
      <c r="V57" s="123"/>
    </row>
    <row r="58" spans="3:22" ht="13.5" customHeight="1" x14ac:dyDescent="0.2">
      <c r="C58" s="80"/>
      <c r="D58" s="52">
        <v>6</v>
      </c>
      <c r="E58" s="53" t="str">
        <f>Tabulação_Prod_Municipios!AA16</f>
        <v>Montividiu</v>
      </c>
      <c r="F58" s="54">
        <f>Tabulação_Prod_Municipios!AB16</f>
        <v>670200</v>
      </c>
      <c r="G58" s="55">
        <f>Tabulação_Prod_Municipios!AC16</f>
        <v>260760</v>
      </c>
      <c r="H58" s="55">
        <f t="shared" si="14"/>
        <v>4139.0476190476193</v>
      </c>
      <c r="I58" s="56">
        <f t="shared" si="10"/>
        <v>4.4922086640916348</v>
      </c>
      <c r="J58" s="113">
        <f t="shared" si="11"/>
        <v>-61.09</v>
      </c>
      <c r="K58" s="8"/>
      <c r="L58" s="52">
        <v>6</v>
      </c>
      <c r="M58" s="53" t="str">
        <f>Tabulação_Prod_Municipios!AF16</f>
        <v>Chapadão do Céu</v>
      </c>
      <c r="N58" s="54">
        <f>Tabulação_Prod_Municipios!AG16</f>
        <v>63000</v>
      </c>
      <c r="O58" s="55">
        <f>Tabulação_Prod_Municipios!AH16</f>
        <v>63000</v>
      </c>
      <c r="P58" s="56">
        <f t="shared" si="12"/>
        <v>4.7095796588021672</v>
      </c>
      <c r="Q58" s="113">
        <f t="shared" si="13"/>
        <v>0</v>
      </c>
      <c r="R58" s="81"/>
      <c r="S58"/>
      <c r="T58" s="123"/>
      <c r="U58" s="123"/>
      <c r="V58" s="123"/>
    </row>
    <row r="59" spans="3:22" ht="13.5" customHeight="1" x14ac:dyDescent="0.2">
      <c r="C59" s="80"/>
      <c r="D59" s="57">
        <v>7</v>
      </c>
      <c r="E59" s="58" t="str">
        <f>Tabulação_Prod_Municipios!AA17</f>
        <v>Luziânia</v>
      </c>
      <c r="F59" s="59">
        <f>Tabulação_Prod_Municipios!AB17</f>
        <v>184800</v>
      </c>
      <c r="G59" s="60">
        <f>Tabulação_Prod_Municipios!AC17</f>
        <v>201600</v>
      </c>
      <c r="H59" s="60">
        <f t="shared" si="14"/>
        <v>4382.6086956521731</v>
      </c>
      <c r="I59" s="61">
        <f t="shared" si="10"/>
        <v>3.4730375313731918</v>
      </c>
      <c r="J59" s="114">
        <f t="shared" si="11"/>
        <v>9.09</v>
      </c>
      <c r="K59" s="8"/>
      <c r="L59" s="57">
        <v>7</v>
      </c>
      <c r="M59" s="58" t="str">
        <f>Tabulação_Prod_Municipios!AF17</f>
        <v>Caiapônia</v>
      </c>
      <c r="N59" s="59">
        <f>Tabulação_Prod_Municipios!AG17</f>
        <v>46000</v>
      </c>
      <c r="O59" s="60">
        <f>Tabulação_Prod_Municipios!AH17</f>
        <v>46000</v>
      </c>
      <c r="P59" s="61">
        <f t="shared" si="12"/>
        <v>3.438740703252376</v>
      </c>
      <c r="Q59" s="114">
        <f t="shared" si="13"/>
        <v>0</v>
      </c>
      <c r="R59" s="81"/>
      <c r="S59"/>
      <c r="T59" s="123"/>
      <c r="U59" s="123"/>
      <c r="V59" s="123"/>
    </row>
    <row r="60" spans="3:22" ht="13.5" customHeight="1" x14ac:dyDescent="0.2">
      <c r="C60" s="80"/>
      <c r="D60" s="52">
        <v>8</v>
      </c>
      <c r="E60" s="53" t="str">
        <f>Tabulação_Prod_Municipios!AA18</f>
        <v>Caiapônia</v>
      </c>
      <c r="F60" s="54">
        <f>Tabulação_Prod_Municipios!AB18</f>
        <v>277150</v>
      </c>
      <c r="G60" s="55">
        <f>Tabulação_Prod_Municipios!AC18</f>
        <v>188050</v>
      </c>
      <c r="H60" s="55">
        <f t="shared" si="14"/>
        <v>5223.6111111111113</v>
      </c>
      <c r="I60" s="56">
        <f t="shared" si="10"/>
        <v>3.2396066853905197</v>
      </c>
      <c r="J60" s="113">
        <f>IF(AND(F60=0,G60&gt;0),100,IF(AND(F60=0,G60=0),0,TRUNC(((G60/F60)-1)*100,2)))</f>
        <v>-32.14</v>
      </c>
      <c r="K60" s="8"/>
      <c r="L60" s="52">
        <v>8</v>
      </c>
      <c r="M60" s="53" t="str">
        <f>Tabulação_Prod_Municipios!AF18</f>
        <v>Perolândia</v>
      </c>
      <c r="N60" s="54">
        <f>Tabulação_Prod_Municipios!AG18</f>
        <v>36000</v>
      </c>
      <c r="O60" s="55">
        <f>Tabulação_Prod_Municipios!AH18</f>
        <v>36000</v>
      </c>
      <c r="P60" s="56">
        <f t="shared" si="12"/>
        <v>2.6911883764583813</v>
      </c>
      <c r="Q60" s="113">
        <f>IF(AND(N60=0,O60&gt;0),100,IF(AND(N60=0,O60=0),0,TRUNC(((O60/N60)-1)*100,2)))</f>
        <v>0</v>
      </c>
      <c r="R60" s="81"/>
      <c r="S60"/>
      <c r="T60" s="123"/>
      <c r="U60" s="123"/>
      <c r="V60" s="123"/>
    </row>
    <row r="61" spans="3:22" ht="13.5" customHeight="1" x14ac:dyDescent="0.2">
      <c r="C61" s="80"/>
      <c r="D61" s="57">
        <v>9</v>
      </c>
      <c r="E61" s="58" t="str">
        <f>Tabulação_Prod_Municipios!AA19</f>
        <v>Silvânia</v>
      </c>
      <c r="F61" s="59">
        <f>Tabulação_Prod_Municipios!AB19</f>
        <v>150000</v>
      </c>
      <c r="G61" s="60">
        <f>Tabulação_Prod_Municipios!AC19</f>
        <v>168000</v>
      </c>
      <c r="H61" s="60">
        <f t="shared" si="14"/>
        <v>5321.5077605321503</v>
      </c>
      <c r="I61" s="61">
        <f t="shared" si="10"/>
        <v>2.8941979428109934</v>
      </c>
      <c r="J61" s="114">
        <f>IF(AND(F61=0,G61&gt;0),100,IF(AND(F61=0,G61=0),0,TRUNC(((G61/F61)-1)*100,2)))</f>
        <v>12</v>
      </c>
      <c r="K61" s="8"/>
      <c r="L61" s="57">
        <v>9</v>
      </c>
      <c r="M61" s="58" t="str">
        <f>Tabulação_Prod_Municipios!AF19</f>
        <v>Paraúna</v>
      </c>
      <c r="N61" s="59">
        <f>Tabulação_Prod_Municipios!AG19</f>
        <v>40800</v>
      </c>
      <c r="O61" s="60">
        <f>Tabulação_Prod_Municipios!AH19</f>
        <v>31570</v>
      </c>
      <c r="P61" s="61">
        <f t="shared" si="12"/>
        <v>2.3600226956886416</v>
      </c>
      <c r="Q61" s="114">
        <f>IF(AND(N61=0,O61&gt;0),100,IF(AND(N61=0,O61=0),0,TRUNC(((O61/N61)-1)*100,2)))</f>
        <v>-22.62</v>
      </c>
      <c r="R61" s="81"/>
      <c r="S61"/>
      <c r="T61" s="123"/>
      <c r="U61" s="123"/>
      <c r="V61" s="123"/>
    </row>
    <row r="62" spans="3:22" ht="13.5" customHeight="1" x14ac:dyDescent="0.2">
      <c r="C62" s="80"/>
      <c r="D62" s="52">
        <v>10</v>
      </c>
      <c r="E62" s="53" t="str">
        <f>Tabulação_Prod_Municipios!AA20</f>
        <v>Perolândia</v>
      </c>
      <c r="F62" s="54">
        <f>Tabulação_Prod_Municipios!AB20</f>
        <v>239100</v>
      </c>
      <c r="G62" s="55">
        <f>Tabulação_Prod_Municipios!AC20</f>
        <v>147700</v>
      </c>
      <c r="H62" s="55">
        <f t="shared" si="14"/>
        <v>4923.333333333333</v>
      </c>
      <c r="I62" s="56">
        <f t="shared" si="10"/>
        <v>2.5444823580546649</v>
      </c>
      <c r="J62" s="113">
        <f>IF(AND(F62=0,G62&gt;0),100,IF(AND(F62=0,G62=0),0,TRUNC(((G62/F62)-1)*100,2)))</f>
        <v>-38.22</v>
      </c>
      <c r="K62" s="8"/>
      <c r="L62" s="52">
        <v>10</v>
      </c>
      <c r="M62" s="53" t="str">
        <f>Tabulação_Prod_Municipios!AF20</f>
        <v>Silvânia</v>
      </c>
      <c r="N62" s="54">
        <f>Tabulação_Prod_Municipios!AG20</f>
        <v>19000</v>
      </c>
      <c r="O62" s="55">
        <f>Tabulação_Prod_Municipios!AH20</f>
        <v>30000</v>
      </c>
      <c r="P62" s="56">
        <f t="shared" si="12"/>
        <v>2.2426569803819842</v>
      </c>
      <c r="Q62" s="113">
        <f>IF(AND(N62=0,O62&gt;0),100,IF(AND(N62=0,O62=0),0,TRUNC(((O62/N62)-1)*100,2)))</f>
        <v>57.89</v>
      </c>
      <c r="R62" s="81"/>
      <c r="S62"/>
      <c r="T62" s="123"/>
      <c r="U62" s="123"/>
      <c r="V62" s="123"/>
    </row>
    <row r="63" spans="3:22" ht="13.5" customHeight="1" x14ac:dyDescent="0.2">
      <c r="C63" s="80"/>
      <c r="D63" s="62"/>
      <c r="E63" s="62" t="str">
        <f>CONCATENATE("Demais municípios - ",Tabulação_Prod_Municipios!Z9-10)</f>
        <v>Demais municípios - 221</v>
      </c>
      <c r="F63" s="63">
        <f>Tabulação_Prod_Municipios!AB257-F52</f>
        <v>3233598</v>
      </c>
      <c r="G63" s="63">
        <f>Tabulação_Prod_Municipios!AC257-G52</f>
        <v>2186607</v>
      </c>
      <c r="H63" s="63">
        <f t="shared" si="14"/>
        <v>4689.984964470249</v>
      </c>
      <c r="I63" s="64">
        <f t="shared" si="10"/>
        <v>37.669485006762606</v>
      </c>
      <c r="J63" s="115">
        <f>IF(AND(F63=0,G63&gt;0),100,IF(AND(F63=0,G63=0),0,TRUNC(((G63/F63)-1)*100,2)))</f>
        <v>-32.369999999999997</v>
      </c>
      <c r="K63" s="8"/>
      <c r="L63" s="62"/>
      <c r="M63" s="62" t="str">
        <f>CONCATENATE("Demais municípios - ",Tabulação_Prod_Municipios!AE9-10)</f>
        <v>Demais municípios - 221</v>
      </c>
      <c r="N63" s="63">
        <f>Tabulação_Prod_Municipios!AG258-N52</f>
        <v>497243</v>
      </c>
      <c r="O63" s="63">
        <f>Tabulação_Prod_Municipios!AH258-O52</f>
        <v>466229</v>
      </c>
      <c r="P63" s="64">
        <f t="shared" si="12"/>
        <v>34.85305737688374</v>
      </c>
      <c r="Q63" s="115">
        <f>IF(AND(N63=0,O63&gt;0),100,IF(AND(N63=0,O63=0),0,TRUNC(((O63/N63)-1)*100,2)))</f>
        <v>-6.23</v>
      </c>
      <c r="R63" s="81"/>
      <c r="S63"/>
      <c r="T63" s="123"/>
      <c r="U63" s="123"/>
      <c r="V63" s="123"/>
    </row>
    <row r="64" spans="3:22" ht="13.5" customHeight="1" x14ac:dyDescent="0.2">
      <c r="C64" s="80"/>
      <c r="D64" s="65"/>
      <c r="E64" s="66" t="s">
        <v>42</v>
      </c>
      <c r="F64" s="67">
        <f>SUM(F52+F63)</f>
        <v>9512048</v>
      </c>
      <c r="G64" s="67">
        <f>SUM(G52+G63)</f>
        <v>5804717</v>
      </c>
      <c r="H64" s="67">
        <f t="shared" si="14"/>
        <v>4339.329699730657</v>
      </c>
      <c r="I64" s="68">
        <f t="shared" si="10"/>
        <v>100</v>
      </c>
      <c r="J64" s="116">
        <f>IF(AND(F64=0,G64&gt;0),100,IF(AND(F64=0,G64=0),0,TRUNC(((G64/F64)-1)*100,2)))</f>
        <v>-38.97</v>
      </c>
      <c r="K64" s="8"/>
      <c r="L64" s="65"/>
      <c r="M64" s="66" t="s">
        <v>42</v>
      </c>
      <c r="N64" s="67">
        <f>SUM(N52+N63)</f>
        <v>1401843</v>
      </c>
      <c r="O64" s="67">
        <f>SUM(O52+O63)</f>
        <v>1337699</v>
      </c>
      <c r="P64" s="68">
        <f t="shared" si="12"/>
        <v>100</v>
      </c>
      <c r="Q64" s="116">
        <f>IF(AND(N64=0,O64&gt;0),100,IF(AND(N64=0,O64=0),0,TRUNC(((O64/N64)-1)*100,2)))</f>
        <v>-4.57</v>
      </c>
      <c r="R64" s="81"/>
      <c r="S64"/>
      <c r="T64" s="123"/>
      <c r="U64" s="123"/>
      <c r="V64" s="123"/>
    </row>
    <row r="65" spans="3:22" ht="13.5" customHeight="1" x14ac:dyDescent="0.2">
      <c r="C65" s="80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81"/>
      <c r="S65"/>
      <c r="T65" s="123"/>
      <c r="U65" s="123"/>
      <c r="V65" s="123"/>
    </row>
    <row r="66" spans="3:22" ht="13.5" customHeight="1" x14ac:dyDescent="0.2">
      <c r="C66" s="80"/>
      <c r="D66" s="75" t="s">
        <v>305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81"/>
      <c r="S66"/>
      <c r="T66" s="123"/>
      <c r="U66" s="123"/>
      <c r="V66" s="123"/>
    </row>
    <row r="67" spans="3:22" ht="13.5" customHeight="1" x14ac:dyDescent="0.2">
      <c r="C67" s="80"/>
      <c r="D67" s="166" t="s">
        <v>34</v>
      </c>
      <c r="E67" s="167"/>
      <c r="F67" s="167"/>
      <c r="G67" s="167"/>
      <c r="H67" s="167"/>
      <c r="I67" s="167"/>
      <c r="J67" s="168"/>
      <c r="K67" s="3"/>
      <c r="L67" s="166" t="s">
        <v>327</v>
      </c>
      <c r="M67" s="167"/>
      <c r="N67" s="167"/>
      <c r="O67" s="167"/>
      <c r="P67" s="167"/>
      <c r="Q67" s="168"/>
      <c r="R67" s="81"/>
      <c r="S67"/>
      <c r="T67" s="123"/>
      <c r="U67" s="123"/>
      <c r="V67" s="123"/>
    </row>
    <row r="68" spans="3:22" ht="13.5" customHeight="1" x14ac:dyDescent="0.2">
      <c r="C68" s="80"/>
      <c r="D68" s="21" t="s">
        <v>31</v>
      </c>
      <c r="E68" s="20" t="s">
        <v>62</v>
      </c>
      <c r="F68" s="19" t="str">
        <f>F50</f>
        <v>Safra 2015</v>
      </c>
      <c r="G68" s="19" t="str">
        <f>G50</f>
        <v>Safra 2016</v>
      </c>
      <c r="H68" s="21" t="s">
        <v>312</v>
      </c>
      <c r="I68" s="19" t="s">
        <v>33</v>
      </c>
      <c r="J68" s="19" t="s">
        <v>30</v>
      </c>
      <c r="K68" s="8"/>
      <c r="L68" s="21" t="s">
        <v>31</v>
      </c>
      <c r="M68" s="20" t="s">
        <v>62</v>
      </c>
      <c r="N68" s="19" t="str">
        <f>N50</f>
        <v>Safra 2015</v>
      </c>
      <c r="O68" s="19" t="str">
        <f>O50</f>
        <v>Safra 2016</v>
      </c>
      <c r="P68" s="19" t="s">
        <v>304</v>
      </c>
      <c r="Q68" s="19" t="s">
        <v>30</v>
      </c>
      <c r="R68" s="81"/>
      <c r="S68"/>
      <c r="T68" s="123"/>
      <c r="U68" s="123"/>
      <c r="V68" s="123"/>
    </row>
    <row r="69" spans="3:22" ht="13.5" customHeight="1" x14ac:dyDescent="0.2">
      <c r="C69" s="80"/>
      <c r="D69" s="47" t="str">
        <f>IF(AND(F69=0,G69=0),"",Tabulação_Prod_Municipios!AJ260)</f>
        <v/>
      </c>
      <c r="E69" s="48" t="str">
        <f>Tabulação_Prod_Municipios!AK260</f>
        <v>Todos municípios produtores</v>
      </c>
      <c r="F69" s="49">
        <f>Tabulação_Prod_Municipios!AL260</f>
        <v>0</v>
      </c>
      <c r="G69" s="50">
        <f>Tabulação_Prod_Municipios!AM260</f>
        <v>0</v>
      </c>
      <c r="H69" s="50">
        <f>IF(E69="Todos municípios produtores",0,(G69/O69)*1000)</f>
        <v>0</v>
      </c>
      <c r="I69" s="51">
        <f>G69*100/$G$82</f>
        <v>0</v>
      </c>
      <c r="J69" s="111">
        <f>IF(AND(F69=0,G69&gt;0),100,IF(AND(F69=0,G69=0),0,TRUNC(((G69/F69)-1)*100,2)))</f>
        <v>0</v>
      </c>
      <c r="K69" s="8"/>
      <c r="L69" s="47" t="str">
        <f>IF(AND(N69=0,O69=0),"",Tabulação_Prod_Municipios!AO260)</f>
        <v/>
      </c>
      <c r="M69" s="48" t="str">
        <f>Tabulação_Prod_Municipios!AP260</f>
        <v>Todos municípios produtores</v>
      </c>
      <c r="N69" s="49">
        <f>Tabulação_Prod_Municipios!AQ260</f>
        <v>0</v>
      </c>
      <c r="O69" s="50">
        <f>Tabulação_Prod_Municipios!AR260</f>
        <v>0</v>
      </c>
      <c r="P69" s="51">
        <f>O69*100/$O$82</f>
        <v>0</v>
      </c>
      <c r="Q69" s="111">
        <f>IF(AND(N69=0,O69&gt;0),100,IF(AND(N69=0,O69=0),0,TRUNC(((O69/N69)-1)*100,2)))</f>
        <v>0</v>
      </c>
      <c r="R69" s="81"/>
      <c r="S69"/>
      <c r="T69" s="123"/>
      <c r="U69" s="123"/>
      <c r="V69" s="123"/>
    </row>
    <row r="70" spans="3:22" ht="13.5" customHeight="1" x14ac:dyDescent="0.2">
      <c r="C70" s="80"/>
      <c r="D70" s="43"/>
      <c r="E70" s="44" t="s">
        <v>32</v>
      </c>
      <c r="F70" s="45">
        <f>SUM(F71:F80)</f>
        <v>427370</v>
      </c>
      <c r="G70" s="45">
        <f>SUM(G71:G80)</f>
        <v>206350</v>
      </c>
      <c r="H70" s="45">
        <f>(G70/O70)*1000</f>
        <v>2267.5824175824173</v>
      </c>
      <c r="I70" s="46">
        <f>G70*100/$G$82</f>
        <v>59.656659805259387</v>
      </c>
      <c r="J70" s="112">
        <f>TRUNC(((G70/F70)-1)*100,2)</f>
        <v>-51.71</v>
      </c>
      <c r="K70" s="8"/>
      <c r="L70" s="43"/>
      <c r="M70" s="44" t="s">
        <v>32</v>
      </c>
      <c r="N70" s="45">
        <f>SUM(N71:N80)</f>
        <v>118800</v>
      </c>
      <c r="O70" s="45">
        <f>SUM(O71:O80)</f>
        <v>91000</v>
      </c>
      <c r="P70" s="46">
        <f>O70*100/$O$82</f>
        <v>55.553859772290224</v>
      </c>
      <c r="Q70" s="112">
        <f>TRUNC(((O70/N70)-1)*100,2)</f>
        <v>-23.4</v>
      </c>
      <c r="R70" s="81"/>
      <c r="S70"/>
      <c r="T70" s="123"/>
      <c r="U70" s="123"/>
      <c r="V70" s="123"/>
    </row>
    <row r="71" spans="3:22" ht="13.5" customHeight="1" x14ac:dyDescent="0.2">
      <c r="C71" s="80"/>
      <c r="D71" s="47">
        <v>1</v>
      </c>
      <c r="E71" s="48" t="str">
        <f>Tabulação_Prod_Municipios!AK11</f>
        <v>Chapadão do Céu</v>
      </c>
      <c r="F71" s="49">
        <f>Tabulação_Prod_Municipios!AL11</f>
        <v>52000</v>
      </c>
      <c r="G71" s="50">
        <f>Tabulação_Prod_Municipios!AM11</f>
        <v>62400</v>
      </c>
      <c r="H71" s="50">
        <f>(G71/O71)*1000</f>
        <v>2836.3636363636365</v>
      </c>
      <c r="I71" s="51">
        <f t="shared" ref="I71:I82" si="15">G71*100/$G$82</f>
        <v>18.040104540092976</v>
      </c>
      <c r="J71" s="111">
        <f t="shared" ref="J71:J77" si="16">IF(AND(F71=0,G71&gt;0),100,IF(AND(F71=0,G71=0),0,TRUNC(((G71/F71)-1)*100,2)))</f>
        <v>20</v>
      </c>
      <c r="K71" s="8"/>
      <c r="L71" s="47">
        <v>1</v>
      </c>
      <c r="M71" s="48" t="str">
        <f>Tabulação_Prod_Municipios!AP11</f>
        <v>Rio Verde</v>
      </c>
      <c r="N71" s="49">
        <f>Tabulação_Prod_Municipios!AQ11</f>
        <v>20000</v>
      </c>
      <c r="O71" s="50">
        <f>Tabulação_Prod_Municipios!AR11</f>
        <v>22000</v>
      </c>
      <c r="P71" s="51">
        <f t="shared" ref="P71:P82" si="17">O71*100/$O$82</f>
        <v>13.430603461432801</v>
      </c>
      <c r="Q71" s="111">
        <f t="shared" ref="Q71:Q77" si="18">IF(AND(N71=0,O71&gt;0),100,IF(AND(N71=0,O71=0),0,TRUNC(((O71/N71)-1)*100,2)))</f>
        <v>10</v>
      </c>
      <c r="R71" s="81"/>
      <c r="S71"/>
      <c r="T71" s="123"/>
      <c r="U71" s="123"/>
      <c r="V71" s="123"/>
    </row>
    <row r="72" spans="3:22" ht="13.5" customHeight="1" x14ac:dyDescent="0.2">
      <c r="C72" s="80"/>
      <c r="D72" s="52">
        <v>2</v>
      </c>
      <c r="E72" s="53" t="str">
        <f>Tabulação_Prod_Municipios!AK12</f>
        <v>Rio Verde</v>
      </c>
      <c r="F72" s="54">
        <f>Tabulação_Prod_Municipios!AL12</f>
        <v>84000</v>
      </c>
      <c r="G72" s="55">
        <f>Tabulação_Prod_Municipios!AM12</f>
        <v>33000</v>
      </c>
      <c r="H72" s="55">
        <f t="shared" ref="H72:H82" si="19">(G72/O72)*1000</f>
        <v>1650</v>
      </c>
      <c r="I72" s="56">
        <f t="shared" si="15"/>
        <v>9.5404399010107088</v>
      </c>
      <c r="J72" s="113">
        <f t="shared" si="16"/>
        <v>-60.71</v>
      </c>
      <c r="K72" s="8"/>
      <c r="L72" s="52">
        <v>2</v>
      </c>
      <c r="M72" s="53" t="str">
        <f>Tabulação_Prod_Municipios!AP12</f>
        <v>Chapadão do Céu</v>
      </c>
      <c r="N72" s="54">
        <f>Tabulação_Prod_Municipios!AQ12</f>
        <v>20000</v>
      </c>
      <c r="O72" s="55">
        <f>Tabulação_Prod_Municipios!AR12</f>
        <v>20000</v>
      </c>
      <c r="P72" s="56">
        <f t="shared" si="17"/>
        <v>12.209639510393457</v>
      </c>
      <c r="Q72" s="113">
        <f t="shared" si="18"/>
        <v>0</v>
      </c>
      <c r="R72" s="81"/>
      <c r="S72"/>
      <c r="T72" s="123"/>
      <c r="U72" s="123"/>
      <c r="V72" s="123"/>
    </row>
    <row r="73" spans="3:22" ht="13.5" customHeight="1" x14ac:dyDescent="0.2">
      <c r="C73" s="80"/>
      <c r="D73" s="57">
        <v>3</v>
      </c>
      <c r="E73" s="58" t="str">
        <f>Tabulação_Prod_Municipios!AK13</f>
        <v>Paraúna</v>
      </c>
      <c r="F73" s="59">
        <f>Tabulação_Prod_Municipios!AL13</f>
        <v>100000</v>
      </c>
      <c r="G73" s="60">
        <f>Tabulação_Prod_Municipios!AM13</f>
        <v>27000</v>
      </c>
      <c r="H73" s="60">
        <f t="shared" si="19"/>
        <v>1800</v>
      </c>
      <c r="I73" s="61">
        <f t="shared" si="15"/>
        <v>7.8058144644633067</v>
      </c>
      <c r="J73" s="114">
        <f t="shared" si="16"/>
        <v>-73</v>
      </c>
      <c r="K73" s="8"/>
      <c r="L73" s="57">
        <v>3</v>
      </c>
      <c r="M73" s="58" t="str">
        <f>Tabulação_Prod_Municipios!AP13</f>
        <v>Paraúna</v>
      </c>
      <c r="N73" s="59">
        <f>Tabulação_Prod_Municipios!AQ13</f>
        <v>25000</v>
      </c>
      <c r="O73" s="60">
        <f>Tabulação_Prod_Municipios!AR13</f>
        <v>15000</v>
      </c>
      <c r="P73" s="61">
        <f t="shared" si="17"/>
        <v>9.1572296327950919</v>
      </c>
      <c r="Q73" s="114">
        <f t="shared" si="18"/>
        <v>-40</v>
      </c>
      <c r="R73" s="81"/>
      <c r="S73"/>
      <c r="T73" s="123"/>
      <c r="U73" s="123"/>
      <c r="V73" s="123"/>
    </row>
    <row r="74" spans="3:22" ht="13.5" customHeight="1" x14ac:dyDescent="0.2">
      <c r="C74" s="80"/>
      <c r="D74" s="52">
        <v>4</v>
      </c>
      <c r="E74" s="53" t="str">
        <f>Tabulação_Prod_Municipios!AK14</f>
        <v>Cristalina</v>
      </c>
      <c r="F74" s="54">
        <f>Tabulação_Prod_Municipios!AL14</f>
        <v>100000</v>
      </c>
      <c r="G74" s="55">
        <f>Tabulação_Prod_Municipios!AM14</f>
        <v>20000</v>
      </c>
      <c r="H74" s="55">
        <f t="shared" si="19"/>
        <v>3571.4285714285716</v>
      </c>
      <c r="I74" s="56">
        <f t="shared" si="15"/>
        <v>5.7820847884913382</v>
      </c>
      <c r="J74" s="113">
        <f t="shared" si="16"/>
        <v>-80</v>
      </c>
      <c r="K74" s="8"/>
      <c r="L74" s="52">
        <v>4</v>
      </c>
      <c r="M74" s="53" t="str">
        <f>Tabulação_Prod_Municipios!AP14</f>
        <v>Ipameri</v>
      </c>
      <c r="N74" s="54">
        <f>Tabulação_Prod_Municipios!AQ14</f>
        <v>9000</v>
      </c>
      <c r="O74" s="55">
        <f>Tabulação_Prod_Municipios!AR14</f>
        <v>5600</v>
      </c>
      <c r="P74" s="56">
        <f t="shared" si="17"/>
        <v>3.4186990629101675</v>
      </c>
      <c r="Q74" s="113">
        <f t="shared" si="18"/>
        <v>-37.770000000000003</v>
      </c>
      <c r="R74" s="81"/>
      <c r="S74"/>
      <c r="T74" s="123"/>
      <c r="U74" s="123"/>
      <c r="V74" s="123"/>
    </row>
    <row r="75" spans="3:22" ht="13.5" customHeight="1" x14ac:dyDescent="0.2">
      <c r="C75" s="80"/>
      <c r="D75" s="57">
        <v>5</v>
      </c>
      <c r="E75" s="58" t="str">
        <f>Tabulação_Prod_Municipios!AK15</f>
        <v>Luziânia</v>
      </c>
      <c r="F75" s="59">
        <f>Tabulação_Prod_Municipios!AL15</f>
        <v>24000</v>
      </c>
      <c r="G75" s="60">
        <f>Tabulação_Prod_Municipios!AM15</f>
        <v>14400</v>
      </c>
      <c r="H75" s="60">
        <f t="shared" si="19"/>
        <v>2666.6666666666665</v>
      </c>
      <c r="I75" s="61">
        <f t="shared" si="15"/>
        <v>4.1631010477137638</v>
      </c>
      <c r="J75" s="114">
        <f t="shared" si="16"/>
        <v>-40</v>
      </c>
      <c r="K75" s="8"/>
      <c r="L75" s="57">
        <v>5</v>
      </c>
      <c r="M75" s="58" t="str">
        <f>Tabulação_Prod_Municipios!AP15</f>
        <v>Campo Alegre de Goiás</v>
      </c>
      <c r="N75" s="59">
        <f>Tabulação_Prod_Municipios!AQ15</f>
        <v>8000</v>
      </c>
      <c r="O75" s="60">
        <f>Tabulação_Prod_Municipios!AR15</f>
        <v>5400</v>
      </c>
      <c r="P75" s="61">
        <f t="shared" si="17"/>
        <v>3.296602667806233</v>
      </c>
      <c r="Q75" s="114">
        <f t="shared" si="18"/>
        <v>-32.5</v>
      </c>
      <c r="R75" s="81"/>
      <c r="S75"/>
      <c r="T75" s="123"/>
      <c r="U75" s="123"/>
      <c r="V75" s="123"/>
    </row>
    <row r="76" spans="3:22" ht="13.5" customHeight="1" x14ac:dyDescent="0.2">
      <c r="C76" s="80"/>
      <c r="D76" s="52">
        <v>6</v>
      </c>
      <c r="E76" s="53" t="str">
        <f>Tabulação_Prod_Municipios!AK16</f>
        <v>Perolândia</v>
      </c>
      <c r="F76" s="54">
        <f>Tabulação_Prod_Municipios!AL16</f>
        <v>12400</v>
      </c>
      <c r="G76" s="55">
        <f>Tabulação_Prod_Municipios!AM16</f>
        <v>12400</v>
      </c>
      <c r="H76" s="55">
        <f t="shared" si="19"/>
        <v>2480</v>
      </c>
      <c r="I76" s="56">
        <f t="shared" si="15"/>
        <v>3.58489256886463</v>
      </c>
      <c r="J76" s="113">
        <f t="shared" si="16"/>
        <v>0</v>
      </c>
      <c r="K76" s="8"/>
      <c r="L76" s="52">
        <v>6</v>
      </c>
      <c r="M76" s="53" t="str">
        <f>Tabulação_Prod_Municipios!AP16</f>
        <v>Cristalina</v>
      </c>
      <c r="N76" s="54">
        <f>Tabulação_Prod_Municipios!AQ16</f>
        <v>20000</v>
      </c>
      <c r="O76" s="55">
        <f>Tabulação_Prod_Municipios!AR16</f>
        <v>5000</v>
      </c>
      <c r="P76" s="56">
        <f t="shared" si="17"/>
        <v>3.0524098775983641</v>
      </c>
      <c r="Q76" s="113">
        <f t="shared" si="18"/>
        <v>-75</v>
      </c>
      <c r="R76" s="81"/>
      <c r="S76"/>
      <c r="T76" s="123"/>
      <c r="U76" s="123"/>
      <c r="V76" s="123"/>
    </row>
    <row r="77" spans="3:22" ht="13.5" customHeight="1" x14ac:dyDescent="0.2">
      <c r="C77" s="80"/>
      <c r="D77" s="57">
        <v>7</v>
      </c>
      <c r="E77" s="58" t="str">
        <f>Tabulação_Prod_Municipios!AK17</f>
        <v>São João d'Aliança</v>
      </c>
      <c r="F77" s="59">
        <f>Tabulação_Prod_Municipios!AL17</f>
        <v>3770</v>
      </c>
      <c r="G77" s="60">
        <f>Tabulação_Prod_Municipios!AM17</f>
        <v>10200</v>
      </c>
      <c r="H77" s="60">
        <f t="shared" si="19"/>
        <v>2040</v>
      </c>
      <c r="I77" s="61">
        <f t="shared" si="15"/>
        <v>2.9488632421305825</v>
      </c>
      <c r="J77" s="114">
        <f t="shared" si="16"/>
        <v>170.55</v>
      </c>
      <c r="K77" s="8"/>
      <c r="L77" s="57">
        <v>7</v>
      </c>
      <c r="M77" s="58" t="str">
        <f>Tabulação_Prod_Municipios!AP17</f>
        <v>Catalão</v>
      </c>
      <c r="N77" s="59">
        <f>Tabulação_Prod_Municipios!AQ17</f>
        <v>4000</v>
      </c>
      <c r="O77" s="60">
        <f>Tabulação_Prod_Municipios!AR17</f>
        <v>5000</v>
      </c>
      <c r="P77" s="61">
        <f t="shared" si="17"/>
        <v>3.0524098775983641</v>
      </c>
      <c r="Q77" s="114">
        <f t="shared" si="18"/>
        <v>25</v>
      </c>
      <c r="R77" s="81"/>
      <c r="S77"/>
      <c r="T77" s="123"/>
      <c r="U77" s="123"/>
      <c r="V77" s="123"/>
    </row>
    <row r="78" spans="3:22" ht="13.5" customHeight="1" x14ac:dyDescent="0.2">
      <c r="C78" s="80"/>
      <c r="D78" s="52">
        <v>8</v>
      </c>
      <c r="E78" s="53" t="str">
        <f>Tabulação_Prod_Municipios!AK18</f>
        <v>Jataí</v>
      </c>
      <c r="F78" s="54">
        <f>Tabulação_Prod_Municipios!AL18</f>
        <v>10800</v>
      </c>
      <c r="G78" s="55">
        <f>Tabulação_Prod_Municipios!AM18</f>
        <v>9450</v>
      </c>
      <c r="H78" s="55">
        <f t="shared" si="19"/>
        <v>2100</v>
      </c>
      <c r="I78" s="56">
        <f t="shared" si="15"/>
        <v>2.7320350625621574</v>
      </c>
      <c r="J78" s="113">
        <f>IF(AND(F78=0,G78&gt;0),100,IF(AND(F78=0,G78=0),0,TRUNC(((G78/F78)-1)*100,2)))</f>
        <v>-12.5</v>
      </c>
      <c r="K78" s="8"/>
      <c r="L78" s="52">
        <v>8</v>
      </c>
      <c r="M78" s="53" t="str">
        <f>Tabulação_Prod_Municipios!AP18</f>
        <v>Palmeiras de Goiás</v>
      </c>
      <c r="N78" s="54">
        <f>Tabulação_Prod_Municipios!AQ18</f>
        <v>1000</v>
      </c>
      <c r="O78" s="55">
        <f>Tabulação_Prod_Municipios!AR18</f>
        <v>4500</v>
      </c>
      <c r="P78" s="56">
        <f t="shared" si="17"/>
        <v>2.7471688898385276</v>
      </c>
      <c r="Q78" s="113">
        <f>IF(AND(N78=0,O78&gt;0),100,IF(AND(N78=0,O78=0),0,TRUNC(((O78/N78)-1)*100,2)))</f>
        <v>350</v>
      </c>
      <c r="R78" s="81"/>
      <c r="S78"/>
      <c r="T78" s="123"/>
      <c r="U78" s="123"/>
      <c r="V78" s="123"/>
    </row>
    <row r="79" spans="3:22" ht="13.5" customHeight="1" x14ac:dyDescent="0.2">
      <c r="C79" s="80"/>
      <c r="D79" s="57">
        <v>9</v>
      </c>
      <c r="E79" s="58" t="str">
        <f>Tabulação_Prod_Municipios!AK19</f>
        <v>Palmeiras de Goiás</v>
      </c>
      <c r="F79" s="59">
        <f>Tabulação_Prod_Municipios!AL19</f>
        <v>2000</v>
      </c>
      <c r="G79" s="60">
        <f>Tabulação_Prod_Municipios!AM19</f>
        <v>9000</v>
      </c>
      <c r="H79" s="60">
        <f t="shared" si="19"/>
        <v>2093.0232558139537</v>
      </c>
      <c r="I79" s="61">
        <f t="shared" si="15"/>
        <v>2.6019381548211022</v>
      </c>
      <c r="J79" s="114">
        <f>IF(AND(F79=0,G79&gt;0),100,IF(AND(F79=0,G79=0),0,TRUNC(((G79/F79)-1)*100,2)))</f>
        <v>350</v>
      </c>
      <c r="K79" s="8"/>
      <c r="L79" s="57">
        <v>9</v>
      </c>
      <c r="M79" s="58" t="str">
        <f>Tabulação_Prod_Municipios!AP19</f>
        <v>Goiatuba</v>
      </c>
      <c r="N79" s="59">
        <f>Tabulação_Prod_Municipios!AQ19</f>
        <v>8600</v>
      </c>
      <c r="O79" s="60">
        <f>Tabulação_Prod_Municipios!AR19</f>
        <v>4300</v>
      </c>
      <c r="P79" s="61">
        <f t="shared" si="17"/>
        <v>2.6250724947345931</v>
      </c>
      <c r="Q79" s="114">
        <f>IF(AND(N79=0,O79&gt;0),100,IF(AND(N79=0,O79=0),0,TRUNC(((O79/N79)-1)*100,2)))</f>
        <v>-50</v>
      </c>
      <c r="R79" s="81"/>
      <c r="S79"/>
      <c r="T79" s="123"/>
      <c r="U79" s="123"/>
      <c r="V79" s="123"/>
    </row>
    <row r="80" spans="3:22" ht="13.5" customHeight="1" x14ac:dyDescent="0.2">
      <c r="C80" s="80"/>
      <c r="D80" s="52">
        <v>10</v>
      </c>
      <c r="E80" s="53" t="str">
        <f>Tabulação_Prod_Municipios!AK20</f>
        <v>Campo Alegre de Goiás</v>
      </c>
      <c r="F80" s="54">
        <f>Tabulação_Prod_Municipios!AL20</f>
        <v>38400</v>
      </c>
      <c r="G80" s="55">
        <f>Tabulação_Prod_Municipios!AM20</f>
        <v>8500</v>
      </c>
      <c r="H80" s="55">
        <f t="shared" si="19"/>
        <v>2023.8095238095236</v>
      </c>
      <c r="I80" s="56">
        <f t="shared" si="15"/>
        <v>2.457386035108819</v>
      </c>
      <c r="J80" s="113">
        <f>IF(AND(F80=0,G80&gt;0),100,IF(AND(F80=0,G80=0),0,TRUNC(((G80/F80)-1)*100,2)))</f>
        <v>-77.86</v>
      </c>
      <c r="K80" s="8"/>
      <c r="L80" s="52">
        <v>10</v>
      </c>
      <c r="M80" s="53" t="str">
        <f>Tabulação_Prod_Municipios!AP20</f>
        <v>Porteirão</v>
      </c>
      <c r="N80" s="54">
        <f>Tabulação_Prod_Municipios!AQ20</f>
        <v>3200</v>
      </c>
      <c r="O80" s="55">
        <f>Tabulação_Prod_Municipios!AR20</f>
        <v>4200</v>
      </c>
      <c r="P80" s="56">
        <f t="shared" si="17"/>
        <v>2.5640242971826255</v>
      </c>
      <c r="Q80" s="113">
        <f>IF(AND(N80=0,O80&gt;0),100,IF(AND(N80=0,O80=0),0,TRUNC(((O80/N80)-1)*100,2)))</f>
        <v>31.25</v>
      </c>
      <c r="R80" s="81"/>
      <c r="S80"/>
      <c r="T80" s="123"/>
      <c r="U80" s="123"/>
      <c r="V80" s="123"/>
    </row>
    <row r="81" spans="3:22" ht="13.5" customHeight="1" x14ac:dyDescent="0.2">
      <c r="C81" s="80"/>
      <c r="D81" s="62"/>
      <c r="E81" s="62" t="str">
        <f>CONCATENATE("Demais municípios - ",Tabulação_Prod_Municipios!AJ9-10)</f>
        <v>Demais municípios - 72</v>
      </c>
      <c r="F81" s="63">
        <f>Tabulação_Prod_Municipios!AL257-F70</f>
        <v>469953</v>
      </c>
      <c r="G81" s="63">
        <f>Tabulação_Prod_Municipios!AM257-G70</f>
        <v>139546</v>
      </c>
      <c r="H81" s="63">
        <f t="shared" si="19"/>
        <v>1916.7090172378271</v>
      </c>
      <c r="I81" s="64">
        <f t="shared" si="15"/>
        <v>40.343340194740613</v>
      </c>
      <c r="J81" s="115">
        <f>IF(AND(F81=0,G81&gt;0),100,IF(AND(F81=0,G81=0),0,TRUNC(((G81/F81)-1)*100,2)))</f>
        <v>-70.3</v>
      </c>
      <c r="K81" s="8"/>
      <c r="L81" s="62"/>
      <c r="M81" s="62" t="str">
        <f>CONCATENATE("Demais municípios - ",Tabulação_Prod_Municipios!AO9-10)</f>
        <v>Demais municípios - 72</v>
      </c>
      <c r="N81" s="63">
        <f>Tabulação_Prod_Municipios!AQ257-N70</f>
        <v>124774</v>
      </c>
      <c r="O81" s="63">
        <f>Tabulação_Prod_Municipios!AR257-O70</f>
        <v>72805</v>
      </c>
      <c r="P81" s="64">
        <f t="shared" si="17"/>
        <v>44.446140227709776</v>
      </c>
      <c r="Q81" s="115">
        <f>IF(AND(N81=0,O81&gt;0),100,IF(AND(N81=0,O81=0),0,TRUNC(((O81/N81)-1)*100,2)))</f>
        <v>-41.65</v>
      </c>
      <c r="R81" s="81"/>
      <c r="S81"/>
      <c r="T81" s="123"/>
      <c r="U81" s="123"/>
      <c r="V81" s="123"/>
    </row>
    <row r="82" spans="3:22" ht="13.5" customHeight="1" x14ac:dyDescent="0.2">
      <c r="C82" s="80"/>
      <c r="D82" s="65"/>
      <c r="E82" s="66" t="s">
        <v>42</v>
      </c>
      <c r="F82" s="67">
        <f>SUM(F70+F81)</f>
        <v>897323</v>
      </c>
      <c r="G82" s="67">
        <f>SUM(G70+G81)</f>
        <v>345896</v>
      </c>
      <c r="H82" s="67">
        <f t="shared" si="19"/>
        <v>2111.6327340435273</v>
      </c>
      <c r="I82" s="68">
        <f t="shared" si="15"/>
        <v>100</v>
      </c>
      <c r="J82" s="116">
        <f>IF(AND(F82=0,G82&gt;0),100,IF(AND(F82=0,G82=0),0,TRUNC(((G82/F82)-1)*100,2)))</f>
        <v>-61.45</v>
      </c>
      <c r="K82" s="8"/>
      <c r="L82" s="65"/>
      <c r="M82" s="66" t="s">
        <v>42</v>
      </c>
      <c r="N82" s="67">
        <f>SUM(N70+N81)</f>
        <v>243574</v>
      </c>
      <c r="O82" s="67">
        <f>SUM(O70+O81)</f>
        <v>163805</v>
      </c>
      <c r="P82" s="68">
        <f t="shared" si="17"/>
        <v>100</v>
      </c>
      <c r="Q82" s="116">
        <f>IF(AND(N82=0,O82&gt;0),100,IF(AND(N82=0,O82=0),0,TRUNC(((O82/N82)-1)*100,2)))</f>
        <v>-32.74</v>
      </c>
      <c r="R82" s="81"/>
      <c r="S82"/>
      <c r="T82" s="123"/>
      <c r="U82" s="123"/>
      <c r="V82" s="123"/>
    </row>
    <row r="83" spans="3:22" ht="13.5" customHeight="1" x14ac:dyDescent="0.2">
      <c r="C83" s="80"/>
      <c r="D83" s="76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81"/>
      <c r="S83"/>
      <c r="T83" s="123"/>
      <c r="U83" s="123"/>
      <c r="V83" s="123"/>
    </row>
    <row r="84" spans="3:22" ht="13.5" customHeight="1" x14ac:dyDescent="0.2">
      <c r="C84" s="80"/>
      <c r="D84" s="164" t="str">
        <f>D46</f>
        <v>Fonte: IBGE / Produção Agrícola Municipal. Adaptado pela SED/SupexAgricultura/CEMEAS (Dezembro / 2017)</v>
      </c>
      <c r="E84" s="165"/>
      <c r="F84" s="165"/>
      <c r="G84" s="165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81"/>
      <c r="S84"/>
      <c r="T84" s="123"/>
      <c r="U84" s="123"/>
      <c r="V84" s="123"/>
    </row>
    <row r="85" spans="3:22" ht="13.5" customHeight="1" x14ac:dyDescent="0.2">
      <c r="C85" s="80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81"/>
      <c r="S85"/>
      <c r="T85" s="123"/>
      <c r="U85" s="123"/>
      <c r="V85" s="123"/>
    </row>
    <row r="86" spans="3:22" ht="13.5" customHeight="1" x14ac:dyDescent="0.2">
      <c r="C86" s="80"/>
      <c r="D86" s="75" t="s">
        <v>306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81"/>
      <c r="S86"/>
      <c r="T86" s="123"/>
      <c r="U86" s="123"/>
      <c r="V86" s="123"/>
    </row>
    <row r="87" spans="3:22" ht="13.5" customHeight="1" x14ac:dyDescent="0.2">
      <c r="C87" s="80"/>
      <c r="D87" s="166" t="s">
        <v>34</v>
      </c>
      <c r="E87" s="167"/>
      <c r="F87" s="167"/>
      <c r="G87" s="167"/>
      <c r="H87" s="167"/>
      <c r="I87" s="167"/>
      <c r="J87" s="168"/>
      <c r="K87" s="3"/>
      <c r="L87" s="166" t="s">
        <v>327</v>
      </c>
      <c r="M87" s="167"/>
      <c r="N87" s="167"/>
      <c r="O87" s="167"/>
      <c r="P87" s="167"/>
      <c r="Q87" s="168"/>
      <c r="R87" s="81"/>
      <c r="S87"/>
      <c r="T87" s="123"/>
      <c r="U87" s="123"/>
      <c r="V87" s="123"/>
    </row>
    <row r="88" spans="3:22" ht="13.5" customHeight="1" x14ac:dyDescent="0.2">
      <c r="C88" s="80"/>
      <c r="D88" s="21" t="s">
        <v>31</v>
      </c>
      <c r="E88" s="20" t="s">
        <v>62</v>
      </c>
      <c r="F88" s="19" t="str">
        <f>F68</f>
        <v>Safra 2015</v>
      </c>
      <c r="G88" s="19" t="str">
        <f>G68</f>
        <v>Safra 2016</v>
      </c>
      <c r="H88" s="21" t="s">
        <v>312</v>
      </c>
      <c r="I88" s="19" t="s">
        <v>33</v>
      </c>
      <c r="J88" s="19" t="s">
        <v>30</v>
      </c>
      <c r="K88" s="8"/>
      <c r="L88" s="21" t="s">
        <v>31</v>
      </c>
      <c r="M88" s="20" t="s">
        <v>62</v>
      </c>
      <c r="N88" s="19" t="str">
        <f>N68</f>
        <v>Safra 2015</v>
      </c>
      <c r="O88" s="19" t="str">
        <f>O68</f>
        <v>Safra 2016</v>
      </c>
      <c r="P88" s="19" t="s">
        <v>304</v>
      </c>
      <c r="Q88" s="19" t="s">
        <v>30</v>
      </c>
      <c r="R88" s="81"/>
      <c r="S88"/>
      <c r="T88" s="123"/>
      <c r="U88" s="123"/>
      <c r="V88" s="123"/>
    </row>
    <row r="89" spans="3:22" ht="13.5" customHeight="1" x14ac:dyDescent="0.2">
      <c r="C89" s="80"/>
      <c r="D89" s="47" t="str">
        <f>IF(AND(F89=0,G13=0),"",Tabulação_Prod_Municipios!AT260)</f>
        <v/>
      </c>
      <c r="E89" s="48" t="str">
        <f>Tabulação_Prod_Municipios!AU260</f>
        <v>Todos municípios produtores</v>
      </c>
      <c r="F89" s="49">
        <f>Tabulação_Prod_Municipios!AV260</f>
        <v>0</v>
      </c>
      <c r="G89" s="50">
        <f>Tabulação_Prod_Municipios!AW260</f>
        <v>0</v>
      </c>
      <c r="H89" s="50">
        <f>IF(E89="Todos municípios produtores",0,(G89/O89)*1000)</f>
        <v>0</v>
      </c>
      <c r="I89" s="51">
        <f>G89*100/$G$102</f>
        <v>0</v>
      </c>
      <c r="J89" s="111">
        <f>IF(AND(F89=0,G89&gt;0),100,IF(AND(F89=0,G89=0),0,TRUNC(((G89/F89)-1)*100,2)))</f>
        <v>0</v>
      </c>
      <c r="K89" s="8"/>
      <c r="L89" s="47" t="str">
        <f>IF(AND(N89=0,O89=0),"",Tabulação_Prod_Municipios!AY260)</f>
        <v/>
      </c>
      <c r="M89" s="48" t="str">
        <f>Tabulação_Prod_Municipios!AZ260</f>
        <v>Todos municípios produtores</v>
      </c>
      <c r="N89" s="49">
        <f>Tabulação_Prod_Municipios!BA260</f>
        <v>0</v>
      </c>
      <c r="O89" s="50">
        <f>Tabulação_Prod_Municipios!BB260</f>
        <v>0</v>
      </c>
      <c r="P89" s="51">
        <f>O89*100/$O$102</f>
        <v>0</v>
      </c>
      <c r="Q89" s="111">
        <f>IF(AND(N89=0,O89&gt;0),100,IF(AND(N89=0,O89=0),0,TRUNC(((O89/N89)-1)*100,2)))</f>
        <v>0</v>
      </c>
      <c r="R89" s="81"/>
      <c r="S89"/>
      <c r="T89" s="123"/>
      <c r="U89" s="123"/>
      <c r="V89" s="123"/>
    </row>
    <row r="90" spans="3:22" ht="13.5" customHeight="1" x14ac:dyDescent="0.2">
      <c r="C90" s="80"/>
      <c r="D90" s="43"/>
      <c r="E90" s="44" t="s">
        <v>32</v>
      </c>
      <c r="F90" s="45">
        <f>SUM(F91:F100)</f>
        <v>92131</v>
      </c>
      <c r="G90" s="45">
        <f>SUM(G91:G100)</f>
        <v>97658</v>
      </c>
      <c r="H90" s="45">
        <f>(G90/O90)*1000</f>
        <v>5628.703170028818</v>
      </c>
      <c r="I90" s="46">
        <f>G90*100/$G$102</f>
        <v>90.261936891139996</v>
      </c>
      <c r="J90" s="112">
        <f>TRUNC(((G90/F90)-1)*100,2)</f>
        <v>5.99</v>
      </c>
      <c r="K90" s="8"/>
      <c r="L90" s="43"/>
      <c r="M90" s="44" t="s">
        <v>32</v>
      </c>
      <c r="N90" s="45">
        <f>SUM(N91:N100)</f>
        <v>16905</v>
      </c>
      <c r="O90" s="45">
        <f>SUM(O91:O100)</f>
        <v>17350</v>
      </c>
      <c r="P90" s="46">
        <f>O90*100/$O$102</f>
        <v>76.414886588857087</v>
      </c>
      <c r="Q90" s="112">
        <f>TRUNC(((O90/N90)-1)*100,2)</f>
        <v>2.63</v>
      </c>
      <c r="R90" s="81"/>
      <c r="S90"/>
      <c r="T90" s="123"/>
      <c r="U90" s="123"/>
      <c r="V90" s="123"/>
    </row>
    <row r="91" spans="3:22" ht="13.5" customHeight="1" x14ac:dyDescent="0.2">
      <c r="C91" s="80"/>
      <c r="D91" s="47">
        <v>1</v>
      </c>
      <c r="E91" s="48" t="str">
        <f>Tabulação_Prod_Municipios!AU11</f>
        <v>Flores de Goiás</v>
      </c>
      <c r="F91" s="49">
        <f>Tabulação_Prod_Municipios!AV11</f>
        <v>56104</v>
      </c>
      <c r="G91" s="50">
        <f>Tabulação_Prod_Municipios!AW11</f>
        <v>54900</v>
      </c>
      <c r="H91" s="50">
        <f>(G91/O91)*1000</f>
        <v>6383.7209302325582</v>
      </c>
      <c r="I91" s="51">
        <f t="shared" ref="I91:I102" si="20">G91*100/$G$102</f>
        <v>50.742185333752332</v>
      </c>
      <c r="J91" s="111">
        <f t="shared" ref="J91:J97" si="21">IF(AND(F91=0,G91&gt;0),100,IF(AND(F91=0,G91=0),0,TRUNC(((G91/F91)-1)*100,2)))</f>
        <v>-2.14</v>
      </c>
      <c r="K91" s="8"/>
      <c r="L91" s="47">
        <v>1</v>
      </c>
      <c r="M91" s="48" t="str">
        <f>Tabulação_Prod_Municipios!AZ11</f>
        <v>Flores de Goiás</v>
      </c>
      <c r="N91" s="49">
        <f>Tabulação_Prod_Municipios!BA11</f>
        <v>8900</v>
      </c>
      <c r="O91" s="50">
        <f>Tabulação_Prod_Municipios!BB11</f>
        <v>8600</v>
      </c>
      <c r="P91" s="51">
        <f t="shared" ref="P91:P102" si="22">O91*100/$O$102</f>
        <v>37.877119577185638</v>
      </c>
      <c r="Q91" s="111">
        <f t="shared" ref="Q91:Q97" si="23">IF(AND(N91=0,O91&gt;0),100,IF(AND(N91=0,O91=0),0,TRUNC(((O91/N91)-1)*100,2)))</f>
        <v>-3.37</v>
      </c>
      <c r="R91" s="81"/>
      <c r="S91"/>
      <c r="T91" s="123"/>
      <c r="U91" s="123"/>
      <c r="V91" s="123"/>
    </row>
    <row r="92" spans="3:22" ht="13.5" customHeight="1" x14ac:dyDescent="0.2">
      <c r="C92" s="80"/>
      <c r="D92" s="52">
        <v>2</v>
      </c>
      <c r="E92" s="53" t="str">
        <f>Tabulação_Prod_Municipios!AU12</f>
        <v>São Miguel do Araguaia</v>
      </c>
      <c r="F92" s="54">
        <f>Tabulação_Prod_Municipios!AV12</f>
        <v>14336</v>
      </c>
      <c r="G92" s="55">
        <f>Tabulação_Prod_Municipios!AW12</f>
        <v>14190</v>
      </c>
      <c r="H92" s="55">
        <f t="shared" ref="H92:H102" si="24">(G92/O92)*1000</f>
        <v>4910.0346020761244</v>
      </c>
      <c r="I92" s="56">
        <f t="shared" si="20"/>
        <v>13.115329870417954</v>
      </c>
      <c r="J92" s="113">
        <f t="shared" si="21"/>
        <v>-1.01</v>
      </c>
      <c r="K92" s="8"/>
      <c r="L92" s="52">
        <v>2</v>
      </c>
      <c r="M92" s="53" t="str">
        <f>Tabulação_Prod_Municipios!AZ12</f>
        <v>São Miguel do Araguaia</v>
      </c>
      <c r="N92" s="54">
        <f>Tabulação_Prod_Municipios!BA12</f>
        <v>2970</v>
      </c>
      <c r="O92" s="55">
        <f>Tabulação_Prod_Municipios!BB12</f>
        <v>2890</v>
      </c>
      <c r="P92" s="56">
        <f t="shared" si="22"/>
        <v>12.728473904426338</v>
      </c>
      <c r="Q92" s="113">
        <f t="shared" si="23"/>
        <v>-2.69</v>
      </c>
      <c r="R92" s="81"/>
      <c r="S92"/>
      <c r="T92" s="123"/>
      <c r="U92" s="123"/>
      <c r="V92" s="123"/>
    </row>
    <row r="93" spans="3:22" ht="13.5" customHeight="1" x14ac:dyDescent="0.2">
      <c r="C93" s="80"/>
      <c r="D93" s="57">
        <v>3</v>
      </c>
      <c r="E93" s="58" t="str">
        <f>Tabulação_Prod_Municipios!AU13</f>
        <v>São João d'Aliança</v>
      </c>
      <c r="F93" s="59">
        <f>Tabulação_Prod_Municipios!AV13</f>
        <v>11784</v>
      </c>
      <c r="G93" s="60">
        <f>Tabulação_Prod_Municipios!AW13</f>
        <v>13045</v>
      </c>
      <c r="H93" s="60">
        <f t="shared" si="24"/>
        <v>6426.1083743842364</v>
      </c>
      <c r="I93" s="61">
        <f t="shared" si="20"/>
        <v>12.057045677209457</v>
      </c>
      <c r="J93" s="114">
        <f t="shared" si="21"/>
        <v>10.7</v>
      </c>
      <c r="K93" s="8"/>
      <c r="L93" s="57">
        <v>3</v>
      </c>
      <c r="M93" s="58" t="str">
        <f>Tabulação_Prod_Municipios!AZ13</f>
        <v>São João d'Aliança</v>
      </c>
      <c r="N93" s="59">
        <f>Tabulação_Prod_Municipios!BA13</f>
        <v>1860</v>
      </c>
      <c r="O93" s="60">
        <f>Tabulação_Prod_Municipios!BB13</f>
        <v>2030</v>
      </c>
      <c r="P93" s="61">
        <f t="shared" si="22"/>
        <v>8.9407619467077737</v>
      </c>
      <c r="Q93" s="114">
        <f t="shared" si="23"/>
        <v>9.1300000000000008</v>
      </c>
      <c r="R93" s="81"/>
      <c r="S93"/>
      <c r="T93" s="123"/>
      <c r="U93" s="123"/>
      <c r="V93" s="123"/>
    </row>
    <row r="94" spans="3:22" ht="13.5" customHeight="1" x14ac:dyDescent="0.2">
      <c r="C94" s="80"/>
      <c r="D94" s="52">
        <v>4</v>
      </c>
      <c r="E94" s="53" t="str">
        <f>Tabulação_Prod_Municipios!AU14</f>
        <v>Formosa</v>
      </c>
      <c r="F94" s="54">
        <f>Tabulação_Prod_Municipios!AV14</f>
        <v>4604</v>
      </c>
      <c r="G94" s="55">
        <f>Tabulação_Prod_Municipios!AW14</f>
        <v>10430</v>
      </c>
      <c r="H94" s="55">
        <f t="shared" si="24"/>
        <v>6438.2716049382716</v>
      </c>
      <c r="I94" s="56">
        <f t="shared" si="20"/>
        <v>9.6400909477420189</v>
      </c>
      <c r="J94" s="113">
        <f t="shared" si="21"/>
        <v>126.54</v>
      </c>
      <c r="K94" s="8"/>
      <c r="L94" s="52">
        <v>4</v>
      </c>
      <c r="M94" s="53" t="str">
        <f>Tabulação_Prod_Municipios!AZ14</f>
        <v>Formosa</v>
      </c>
      <c r="N94" s="54">
        <f>Tabulação_Prod_Municipios!BA14</f>
        <v>740</v>
      </c>
      <c r="O94" s="55">
        <f>Tabulação_Prod_Municipios!BB14</f>
        <v>1620</v>
      </c>
      <c r="P94" s="56">
        <f t="shared" si="22"/>
        <v>7.1349922924465981</v>
      </c>
      <c r="Q94" s="113">
        <f t="shared" si="23"/>
        <v>118.91</v>
      </c>
      <c r="R94" s="81"/>
      <c r="S94"/>
      <c r="T94" s="123"/>
      <c r="U94" s="123"/>
      <c r="V94" s="123"/>
    </row>
    <row r="95" spans="3:22" ht="13.5" customHeight="1" x14ac:dyDescent="0.2">
      <c r="C95" s="80"/>
      <c r="D95" s="57">
        <v>5</v>
      </c>
      <c r="E95" s="58" t="str">
        <f>Tabulação_Prod_Municipios!AU15</f>
        <v>Piracanjuba</v>
      </c>
      <c r="F95" s="59">
        <f>Tabulação_Prod_Municipios!AV15</f>
        <v>1550</v>
      </c>
      <c r="G95" s="60">
        <f>Tabulação_Prod_Municipios!AW15</f>
        <v>1550</v>
      </c>
      <c r="H95" s="60">
        <f t="shared" si="24"/>
        <v>2649.5726495726494</v>
      </c>
      <c r="I95" s="61">
        <f t="shared" si="20"/>
        <v>1.4326117899328983</v>
      </c>
      <c r="J95" s="114">
        <f t="shared" si="21"/>
        <v>0</v>
      </c>
      <c r="K95" s="8"/>
      <c r="L95" s="57">
        <v>5</v>
      </c>
      <c r="M95" s="58" t="str">
        <f>Tabulação_Prod_Municipios!AZ15</f>
        <v>Luziânia</v>
      </c>
      <c r="N95" s="59">
        <f>Tabulação_Prod_Municipios!BA15</f>
        <v>1085</v>
      </c>
      <c r="O95" s="60">
        <f>Tabulação_Prod_Municipios!BB15</f>
        <v>585</v>
      </c>
      <c r="P95" s="61">
        <f t="shared" si="22"/>
        <v>2.5765249944946049</v>
      </c>
      <c r="Q95" s="114">
        <f t="shared" si="23"/>
        <v>-46.08</v>
      </c>
      <c r="R95" s="81"/>
      <c r="S95"/>
      <c r="T95" s="123"/>
      <c r="U95" s="123"/>
      <c r="V95" s="123"/>
    </row>
    <row r="96" spans="3:22" ht="13.5" customHeight="1" x14ac:dyDescent="0.2">
      <c r="C96" s="80"/>
      <c r="D96" s="52">
        <v>6</v>
      </c>
      <c r="E96" s="53" t="str">
        <f>Tabulação_Prod_Municipios!AU16</f>
        <v>Luziânia</v>
      </c>
      <c r="F96" s="54">
        <f>Tabulação_Prod_Municipios!AV16</f>
        <v>1683</v>
      </c>
      <c r="G96" s="55">
        <f>Tabulação_Prod_Municipios!AW16</f>
        <v>1053</v>
      </c>
      <c r="H96" s="55">
        <f t="shared" si="24"/>
        <v>2106</v>
      </c>
      <c r="I96" s="56">
        <f t="shared" si="20"/>
        <v>0.97325175148344645</v>
      </c>
      <c r="J96" s="113">
        <f t="shared" si="21"/>
        <v>-37.43</v>
      </c>
      <c r="K96" s="8"/>
      <c r="L96" s="52">
        <v>6</v>
      </c>
      <c r="M96" s="53" t="str">
        <f>Tabulação_Prod_Municipios!AZ16</f>
        <v>Piracanjuba</v>
      </c>
      <c r="N96" s="54">
        <f>Tabulação_Prod_Municipios!BA16</f>
        <v>500</v>
      </c>
      <c r="O96" s="55">
        <f>Tabulação_Prod_Municipios!BB16</f>
        <v>500</v>
      </c>
      <c r="P96" s="56">
        <f t="shared" si="22"/>
        <v>2.2021581149526535</v>
      </c>
      <c r="Q96" s="113">
        <f t="shared" si="23"/>
        <v>0</v>
      </c>
      <c r="R96" s="81"/>
      <c r="S96"/>
      <c r="T96" s="123"/>
      <c r="U96" s="123"/>
      <c r="V96" s="123"/>
    </row>
    <row r="97" spans="3:22" ht="13.5" customHeight="1" x14ac:dyDescent="0.2">
      <c r="C97" s="80"/>
      <c r="D97" s="57">
        <v>7</v>
      </c>
      <c r="E97" s="58" t="str">
        <f>Tabulação_Prod_Municipios!AU17</f>
        <v>Guaraíta</v>
      </c>
      <c r="F97" s="59">
        <f>Tabulação_Prod_Municipios!AV18</f>
        <v>360</v>
      </c>
      <c r="G97" s="60">
        <f>Tabulação_Prod_Municipios!AW17</f>
        <v>660</v>
      </c>
      <c r="H97" s="60">
        <f t="shared" si="24"/>
        <v>1885.7142857142858</v>
      </c>
      <c r="I97" s="61">
        <f t="shared" si="20"/>
        <v>0.61001534281013736</v>
      </c>
      <c r="J97" s="114">
        <f t="shared" si="21"/>
        <v>83.33</v>
      </c>
      <c r="K97" s="8"/>
      <c r="L97" s="57">
        <v>7</v>
      </c>
      <c r="M97" s="58" t="str">
        <f>Tabulação_Prod_Municipios!AZ17</f>
        <v>Carmo do Rio Verde</v>
      </c>
      <c r="N97" s="59">
        <f>Tabulação_Prod_Municipios!BA17</f>
        <v>200</v>
      </c>
      <c r="O97" s="60">
        <f>Tabulação_Prod_Municipios!BB17</f>
        <v>350</v>
      </c>
      <c r="P97" s="61">
        <f t="shared" si="22"/>
        <v>1.5415106804668575</v>
      </c>
      <c r="Q97" s="114">
        <f t="shared" si="23"/>
        <v>75</v>
      </c>
      <c r="R97" s="81"/>
      <c r="S97"/>
      <c r="T97" s="123"/>
      <c r="U97" s="123"/>
      <c r="V97" s="123"/>
    </row>
    <row r="98" spans="3:22" ht="13.5" customHeight="1" x14ac:dyDescent="0.2">
      <c r="C98" s="80"/>
      <c r="D98" s="52">
        <v>8</v>
      </c>
      <c r="E98" s="53" t="str">
        <f>Tabulação_Prod_Municipios!AU18</f>
        <v>Carmo do Rio Verde</v>
      </c>
      <c r="F98" s="54">
        <f>Tabulação_Prod_Municipios!AV18</f>
        <v>360</v>
      </c>
      <c r="G98" s="55">
        <f>Tabulação_Prod_Municipios!AW18</f>
        <v>630</v>
      </c>
      <c r="H98" s="55">
        <f t="shared" si="24"/>
        <v>2100</v>
      </c>
      <c r="I98" s="56">
        <f t="shared" si="20"/>
        <v>0.58228737268240383</v>
      </c>
      <c r="J98" s="113">
        <f>IF(AND(F98=0,G98&gt;0),100,IF(AND(F98=0,G98=0),0,TRUNC(((G98/F98)-1)*100,2)))</f>
        <v>75</v>
      </c>
      <c r="K98" s="8"/>
      <c r="L98" s="52">
        <v>8</v>
      </c>
      <c r="M98" s="53" t="str">
        <f>Tabulação_Prod_Municipios!AZ18</f>
        <v>Uruana</v>
      </c>
      <c r="N98" s="54">
        <f>Tabulação_Prod_Municipios!BA18</f>
        <v>300</v>
      </c>
      <c r="O98" s="55">
        <f>Tabulação_Prod_Municipios!BB18</f>
        <v>300</v>
      </c>
      <c r="P98" s="56">
        <f t="shared" si="22"/>
        <v>1.3212948689715922</v>
      </c>
      <c r="Q98" s="113">
        <f>IF(AND(N98=0,O98&gt;0),100,IF(AND(N98=0,O98=0),0,TRUNC(((O98/N98)-1)*100,2)))</f>
        <v>0</v>
      </c>
      <c r="R98" s="81"/>
      <c r="S98"/>
      <c r="T98" s="123"/>
      <c r="U98" s="123"/>
      <c r="V98" s="123"/>
    </row>
    <row r="99" spans="3:22" ht="13.5" customHeight="1" x14ac:dyDescent="0.2">
      <c r="C99" s="80"/>
      <c r="D99" s="57">
        <v>9</v>
      </c>
      <c r="E99" s="58" t="str">
        <f>Tabulação_Prod_Municipios!AU19</f>
        <v>Uruana</v>
      </c>
      <c r="F99" s="59">
        <f>Tabulação_Prod_Municipios!AV19</f>
        <v>1050</v>
      </c>
      <c r="G99" s="60">
        <f>Tabulação_Prod_Municipios!AW19</f>
        <v>600</v>
      </c>
      <c r="H99" s="60">
        <f t="shared" si="24"/>
        <v>2181.8181818181815</v>
      </c>
      <c r="I99" s="61">
        <f t="shared" si="20"/>
        <v>0.55455940255467029</v>
      </c>
      <c r="J99" s="114">
        <f>IF(AND(F99=0,G99&gt;0),100,IF(AND(F99=0,G99=0),0,TRUNC(((G99/F99)-1)*100,2)))</f>
        <v>-42.85</v>
      </c>
      <c r="K99" s="8"/>
      <c r="L99" s="57">
        <v>9</v>
      </c>
      <c r="M99" s="58" t="str">
        <f>Tabulação_Prod_Municipios!AZ19</f>
        <v>Guaraíta</v>
      </c>
      <c r="N99" s="59">
        <f>Tabulação_Prod_Municipios!BA19</f>
        <v>200</v>
      </c>
      <c r="O99" s="60">
        <f>Tabulação_Prod_Municipios!BB19</f>
        <v>275</v>
      </c>
      <c r="P99" s="61">
        <f t="shared" si="22"/>
        <v>1.2111869632239596</v>
      </c>
      <c r="Q99" s="114">
        <f>IF(AND(N99=0,O99&gt;0),100,IF(AND(N99=0,O99=0),0,TRUNC(((O99/N99)-1)*100,2)))</f>
        <v>37.5</v>
      </c>
      <c r="R99" s="81"/>
      <c r="S99"/>
      <c r="T99" s="123"/>
      <c r="U99" s="123"/>
      <c r="V99" s="123"/>
    </row>
    <row r="100" spans="3:22" ht="13.5" customHeight="1" x14ac:dyDescent="0.2">
      <c r="C100" s="80"/>
      <c r="D100" s="52">
        <v>10</v>
      </c>
      <c r="E100" s="53" t="str">
        <f>Tabulação_Prod_Municipios!AU20</f>
        <v>Santa Isabel</v>
      </c>
      <c r="F100" s="54">
        <f>Tabulação_Prod_Municipios!AV20</f>
        <v>300</v>
      </c>
      <c r="G100" s="55">
        <f>Tabulação_Prod_Municipios!AW20</f>
        <v>600</v>
      </c>
      <c r="H100" s="55">
        <f t="shared" si="24"/>
        <v>3000</v>
      </c>
      <c r="I100" s="56">
        <f t="shared" si="20"/>
        <v>0.55455940255467029</v>
      </c>
      <c r="J100" s="113">
        <f>IF(AND(F100=0,G100&gt;0),100,IF(AND(F100=0,G100=0),0,TRUNC(((G100/F100)-1)*100,2)))</f>
        <v>100</v>
      </c>
      <c r="K100" s="8"/>
      <c r="L100" s="52">
        <v>10</v>
      </c>
      <c r="M100" s="53" t="str">
        <f>Tabulação_Prod_Municipios!AZ20</f>
        <v>Santa Isabel</v>
      </c>
      <c r="N100" s="54">
        <f>Tabulação_Prod_Municipios!BA20</f>
        <v>150</v>
      </c>
      <c r="O100" s="55">
        <f>Tabulação_Prod_Municipios!BB20</f>
        <v>200</v>
      </c>
      <c r="P100" s="56">
        <f t="shared" si="22"/>
        <v>0.88086324598106147</v>
      </c>
      <c r="Q100" s="113">
        <f>IF(AND(N100=0,O100&gt;0),100,IF(AND(N100=0,O100=0),0,TRUNC(((O100/N100)-1)*100,2)))</f>
        <v>33.33</v>
      </c>
      <c r="R100" s="81"/>
      <c r="S100"/>
      <c r="T100" s="123"/>
      <c r="U100" s="123"/>
      <c r="V100" s="123"/>
    </row>
    <row r="101" spans="3:22" ht="13.5" customHeight="1" x14ac:dyDescent="0.2">
      <c r="C101" s="80"/>
      <c r="D101" s="62"/>
      <c r="E101" s="62" t="str">
        <f>CONCATENATE("Demais municípios - ",Tabulação_Prod_Municipios!AT9-10)</f>
        <v>Demais municípios - 103</v>
      </c>
      <c r="F101" s="63">
        <f>Tabulação_Prod_Municipios!AV258-F90</f>
        <v>16807</v>
      </c>
      <c r="G101" s="63">
        <f>Tabulação_Prod_Municipios!AW258-G90</f>
        <v>10536</v>
      </c>
      <c r="H101" s="63">
        <f t="shared" si="24"/>
        <v>1967.5070028011203</v>
      </c>
      <c r="I101" s="64">
        <f t="shared" si="20"/>
        <v>9.7380631088600111</v>
      </c>
      <c r="J101" s="115">
        <f>IF(AND(F101=0,G101&gt;0),100,IF(AND(F101=0,G101=0),0,TRUNC(((G101/F101)-1)*100,2)))</f>
        <v>-37.31</v>
      </c>
      <c r="K101" s="8"/>
      <c r="L101" s="62"/>
      <c r="M101" s="62" t="str">
        <f>CONCATENATE("Demais municípios - ",Tabulação_Prod_Municipios!AY9-10)</f>
        <v>Demais municípios - 103</v>
      </c>
      <c r="N101" s="63">
        <f>Tabulação_Prod_Municipios!BA258-N90</f>
        <v>8353</v>
      </c>
      <c r="O101" s="63">
        <f>Tabulação_Prod_Municipios!BB258-O90</f>
        <v>5355</v>
      </c>
      <c r="P101" s="64">
        <f t="shared" si="22"/>
        <v>23.58511341114292</v>
      </c>
      <c r="Q101" s="115">
        <f>IF(AND(N101=0,O101&gt;0),100,IF(AND(N101=0,O101=0),0,TRUNC(((O101/N101)-1)*100,2)))</f>
        <v>-35.89</v>
      </c>
      <c r="R101" s="81"/>
      <c r="S101"/>
      <c r="T101" s="123"/>
      <c r="U101" s="123"/>
      <c r="V101" s="123"/>
    </row>
    <row r="102" spans="3:22" ht="13.5" customHeight="1" x14ac:dyDescent="0.2">
      <c r="C102" s="80"/>
      <c r="D102" s="65"/>
      <c r="E102" s="66" t="s">
        <v>42</v>
      </c>
      <c r="F102" s="67">
        <f>SUM(F90+F101)</f>
        <v>108938</v>
      </c>
      <c r="G102" s="67">
        <f>SUM(G90+G101)</f>
        <v>108194</v>
      </c>
      <c r="H102" s="67">
        <f t="shared" si="24"/>
        <v>4765.2059017837482</v>
      </c>
      <c r="I102" s="68">
        <f t="shared" si="20"/>
        <v>100</v>
      </c>
      <c r="J102" s="116">
        <f>IF(AND(F102=0,G102&gt;0),100,IF(AND(F102=0,G102=0),0,TRUNC(((G102/F102)-1)*100,2)))</f>
        <v>-0.68</v>
      </c>
      <c r="K102" s="8"/>
      <c r="L102" s="65"/>
      <c r="M102" s="66" t="s">
        <v>42</v>
      </c>
      <c r="N102" s="67">
        <f>SUM(N90+N101)</f>
        <v>25258</v>
      </c>
      <c r="O102" s="67">
        <f>SUM(O90+O101)</f>
        <v>22705</v>
      </c>
      <c r="P102" s="68">
        <f t="shared" si="22"/>
        <v>100</v>
      </c>
      <c r="Q102" s="116">
        <f>IF(AND(N102=0,O102&gt;0),100,IF(AND(N102=0,O102=0),0,TRUNC(((O102/N102)-1)*100,2)))</f>
        <v>-10.1</v>
      </c>
      <c r="R102" s="81"/>
      <c r="S102"/>
      <c r="T102" s="123"/>
      <c r="U102" s="123"/>
      <c r="V102" s="123"/>
    </row>
    <row r="103" spans="3:22" ht="13.5" customHeight="1" x14ac:dyDescent="0.2">
      <c r="C103" s="80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81"/>
      <c r="S103"/>
      <c r="T103" s="123"/>
      <c r="U103" s="123"/>
      <c r="V103" s="123"/>
    </row>
    <row r="104" spans="3:22" ht="13.5" customHeight="1" x14ac:dyDescent="0.2">
      <c r="C104" s="80"/>
      <c r="D104" s="75" t="s">
        <v>38</v>
      </c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81"/>
      <c r="S104"/>
      <c r="T104" s="123"/>
      <c r="U104" s="123"/>
      <c r="V104" s="123"/>
    </row>
    <row r="105" spans="3:22" ht="13.5" customHeight="1" x14ac:dyDescent="0.2">
      <c r="C105" s="80"/>
      <c r="D105" s="166" t="s">
        <v>34</v>
      </c>
      <c r="E105" s="167"/>
      <c r="F105" s="167"/>
      <c r="G105" s="167"/>
      <c r="H105" s="167"/>
      <c r="I105" s="167"/>
      <c r="J105" s="168"/>
      <c r="K105" s="3"/>
      <c r="L105" s="166" t="s">
        <v>327</v>
      </c>
      <c r="M105" s="167"/>
      <c r="N105" s="167"/>
      <c r="O105" s="167"/>
      <c r="P105" s="167"/>
      <c r="Q105" s="168"/>
      <c r="R105" s="81"/>
      <c r="S105"/>
      <c r="T105" s="123"/>
      <c r="U105" s="123"/>
      <c r="V105" s="123"/>
    </row>
    <row r="106" spans="3:22" ht="13.5" customHeight="1" x14ac:dyDescent="0.2">
      <c r="C106" s="80"/>
      <c r="D106" s="21" t="s">
        <v>31</v>
      </c>
      <c r="E106" s="20" t="s">
        <v>62</v>
      </c>
      <c r="F106" s="19" t="str">
        <f>F88</f>
        <v>Safra 2015</v>
      </c>
      <c r="G106" s="19" t="str">
        <f>G88</f>
        <v>Safra 2016</v>
      </c>
      <c r="H106" s="21" t="s">
        <v>312</v>
      </c>
      <c r="I106" s="19" t="s">
        <v>33</v>
      </c>
      <c r="J106" s="19" t="s">
        <v>30</v>
      </c>
      <c r="K106" s="8"/>
      <c r="L106" s="21" t="s">
        <v>31</v>
      </c>
      <c r="M106" s="20" t="s">
        <v>62</v>
      </c>
      <c r="N106" s="19" t="str">
        <f>N88</f>
        <v>Safra 2015</v>
      </c>
      <c r="O106" s="19" t="str">
        <f>O88</f>
        <v>Safra 2016</v>
      </c>
      <c r="P106" s="19" t="s">
        <v>304</v>
      </c>
      <c r="Q106" s="19" t="s">
        <v>30</v>
      </c>
      <c r="R106" s="81"/>
      <c r="S106"/>
      <c r="T106" s="123"/>
      <c r="U106" s="123"/>
      <c r="V106" s="123"/>
    </row>
    <row r="107" spans="3:22" ht="13.5" customHeight="1" x14ac:dyDescent="0.2">
      <c r="C107" s="80"/>
      <c r="D107" s="47" t="str">
        <f>IF(AND(F107=0,G107=0),"",Tabulação_Prod_Municipios!BD260)</f>
        <v/>
      </c>
      <c r="E107" s="48" t="str">
        <f>Tabulação_Prod_Municipios!BE260</f>
        <v>Todos municípios produtores</v>
      </c>
      <c r="F107" s="49">
        <f>Tabulação_Prod_Municipios!BF260</f>
        <v>0</v>
      </c>
      <c r="G107" s="50">
        <f>Tabulação_Prod_Municipios!BG260</f>
        <v>0</v>
      </c>
      <c r="H107" s="50">
        <f>IF(E107="Todos municípios produtores",0,(G107/O107)*1000)</f>
        <v>0</v>
      </c>
      <c r="I107" s="51">
        <f t="shared" ref="I107:I119" si="25">G107*100/$G$120</f>
        <v>0</v>
      </c>
      <c r="J107" s="111">
        <f>IF(AND(F107=0,G107&gt;0),100,IF(AND(F107=0,G107=0),0,TRUNC(((G107/F107)-1)*100,2)))</f>
        <v>0</v>
      </c>
      <c r="K107" s="8"/>
      <c r="L107" s="47" t="str">
        <f>IF(AND(N107=0,O107=0),"",Tabulação_Prod_Municipios!BI260)</f>
        <v/>
      </c>
      <c r="M107" s="48" t="str">
        <f>Tabulação_Prod_Municipios!BJ260</f>
        <v>Todos municípios produtores</v>
      </c>
      <c r="N107" s="49">
        <f>Tabulação_Prod_Municipios!BK260</f>
        <v>0</v>
      </c>
      <c r="O107" s="50">
        <f>Tabulação_Prod_Municipios!BL260</f>
        <v>0</v>
      </c>
      <c r="P107" s="51">
        <f>O107*100/$O$120</f>
        <v>0</v>
      </c>
      <c r="Q107" s="111">
        <f>IF(AND(N107=0,O107&gt;0),100,IF(AND(N107=0,O107=0),0,TRUNC(((O107/N107)-1)*100,2)))</f>
        <v>0</v>
      </c>
      <c r="R107" s="81"/>
      <c r="S107"/>
      <c r="T107" s="123"/>
      <c r="U107" s="123"/>
      <c r="V107" s="123"/>
    </row>
    <row r="108" spans="3:22" ht="13.5" customHeight="1" x14ac:dyDescent="0.2">
      <c r="C108" s="80"/>
      <c r="D108" s="43"/>
      <c r="E108" s="44" t="s">
        <v>32</v>
      </c>
      <c r="F108" s="45">
        <f>SUM(F109:F118)</f>
        <v>203930</v>
      </c>
      <c r="G108" s="45">
        <f>SUM(G109:G118)</f>
        <v>227286</v>
      </c>
      <c r="H108" s="45">
        <f>(G108/O108)*1000</f>
        <v>2263.8047808764941</v>
      </c>
      <c r="I108" s="46">
        <f>G108*100/$G$120</f>
        <v>68.815322570878394</v>
      </c>
      <c r="J108" s="112">
        <f>TRUNC(((G108/F108)-1)*100,2)</f>
        <v>11.45</v>
      </c>
      <c r="K108" s="8"/>
      <c r="L108" s="43"/>
      <c r="M108" s="44" t="s">
        <v>32</v>
      </c>
      <c r="N108" s="45">
        <f>SUM(N109:N118)</f>
        <v>83341</v>
      </c>
      <c r="O108" s="45">
        <f>SUM(O109:O118)</f>
        <v>100400</v>
      </c>
      <c r="P108" s="46">
        <f t="shared" ref="P108:P120" si="26">O108*100/$O$120</f>
        <v>70.136220747467689</v>
      </c>
      <c r="Q108" s="112">
        <f>TRUNC(((O108/N108)-1)*100,2)</f>
        <v>20.46</v>
      </c>
      <c r="R108" s="81"/>
      <c r="S108"/>
      <c r="T108" s="123"/>
      <c r="U108" s="123"/>
      <c r="V108" s="123"/>
    </row>
    <row r="109" spans="3:22" ht="13.5" customHeight="1" x14ac:dyDescent="0.2">
      <c r="C109" s="80"/>
      <c r="D109" s="47">
        <v>1</v>
      </c>
      <c r="E109" s="48" t="str">
        <f>Tabulação_Prod_Municipios!BE11</f>
        <v>Cristalina</v>
      </c>
      <c r="F109" s="49">
        <f>Tabulação_Prod_Municipios!BF11</f>
        <v>54800</v>
      </c>
      <c r="G109" s="50">
        <f>Tabulação_Prod_Municipios!BG11</f>
        <v>60000</v>
      </c>
      <c r="H109" s="50">
        <f>(G109/O109)*1000</f>
        <v>2608.695652173913</v>
      </c>
      <c r="I109" s="51">
        <f t="shared" si="25"/>
        <v>18.166184253551489</v>
      </c>
      <c r="J109" s="111">
        <f t="shared" ref="J109:J115" si="27">IF(AND(F109=0,G109&gt;0),100,IF(AND(F109=0,G109=0),0,TRUNC(((G109/F109)-1)*100,2)))</f>
        <v>9.48</v>
      </c>
      <c r="K109" s="8"/>
      <c r="L109" s="47">
        <v>1</v>
      </c>
      <c r="M109" s="48" t="str">
        <f>Tabulação_Prod_Municipios!BJ11</f>
        <v>Cristalina</v>
      </c>
      <c r="N109" s="49">
        <f>Tabulação_Prod_Municipios!BK11</f>
        <v>22000</v>
      </c>
      <c r="O109" s="50">
        <f>Tabulação_Prod_Municipios!BL11</f>
        <v>23000</v>
      </c>
      <c r="P109" s="51">
        <f t="shared" si="26"/>
        <v>16.067062521830248</v>
      </c>
      <c r="Q109" s="111">
        <f t="shared" ref="Q109:Q115" si="28">IF(AND(N109=0,O109&gt;0),100,IF(AND(N109=0,O109=0),0,TRUNC(((O109/N109)-1)*100,2)))</f>
        <v>4.54</v>
      </c>
      <c r="R109" s="81"/>
      <c r="S109"/>
      <c r="T109" s="123"/>
      <c r="U109" s="123"/>
      <c r="V109" s="123"/>
    </row>
    <row r="110" spans="3:22" ht="13.5" customHeight="1" x14ac:dyDescent="0.2">
      <c r="C110" s="80"/>
      <c r="D110" s="52">
        <v>2</v>
      </c>
      <c r="E110" s="53" t="str">
        <f>Tabulação_Prod_Municipios!BE12</f>
        <v>Água Fria de Goiás</v>
      </c>
      <c r="F110" s="54">
        <f>Tabulação_Prod_Municipios!BF12</f>
        <v>28378</v>
      </c>
      <c r="G110" s="55">
        <f>Tabulação_Prod_Municipios!BG12</f>
        <v>36320</v>
      </c>
      <c r="H110" s="55">
        <f t="shared" ref="H110:H120" si="29">(G110/O110)*1000</f>
        <v>2228.2208588957055</v>
      </c>
      <c r="I110" s="56">
        <f t="shared" si="25"/>
        <v>10.996596868149835</v>
      </c>
      <c r="J110" s="113">
        <f t="shared" si="27"/>
        <v>27.98</v>
      </c>
      <c r="K110" s="8"/>
      <c r="L110" s="52">
        <v>2</v>
      </c>
      <c r="M110" s="53" t="str">
        <f>Tabulação_Prod_Municipios!BJ12</f>
        <v>Água Fria de Goiás</v>
      </c>
      <c r="N110" s="54">
        <f>Tabulação_Prod_Municipios!BK12</f>
        <v>12400</v>
      </c>
      <c r="O110" s="55">
        <f>Tabulação_Prod_Municipios!BL12</f>
        <v>16300</v>
      </c>
      <c r="P110" s="56">
        <f t="shared" si="26"/>
        <v>11.386657352427523</v>
      </c>
      <c r="Q110" s="113">
        <f t="shared" si="28"/>
        <v>31.45</v>
      </c>
      <c r="R110" s="81"/>
      <c r="S110"/>
      <c r="T110" s="123"/>
      <c r="U110" s="123"/>
      <c r="V110" s="123"/>
    </row>
    <row r="111" spans="3:22" ht="13.5" customHeight="1" x14ac:dyDescent="0.2">
      <c r="C111" s="80"/>
      <c r="D111" s="57">
        <v>3</v>
      </c>
      <c r="E111" s="58" t="str">
        <f>Tabulação_Prod_Municipios!BE13</f>
        <v>Luziânia</v>
      </c>
      <c r="F111" s="59">
        <f>Tabulação_Prod_Municipios!BF13</f>
        <v>39200</v>
      </c>
      <c r="G111" s="60">
        <f>Tabulação_Prod_Municipios!BG13</f>
        <v>30100</v>
      </c>
      <c r="H111" s="60">
        <f t="shared" si="29"/>
        <v>2150</v>
      </c>
      <c r="I111" s="61">
        <f t="shared" si="25"/>
        <v>9.1133691005316635</v>
      </c>
      <c r="J111" s="114">
        <f t="shared" si="27"/>
        <v>-23.21</v>
      </c>
      <c r="K111" s="8"/>
      <c r="L111" s="57">
        <v>3</v>
      </c>
      <c r="M111" s="58" t="str">
        <f>Tabulação_Prod_Municipios!BJ13</f>
        <v>Luziânia</v>
      </c>
      <c r="N111" s="59">
        <f>Tabulação_Prod_Municipios!BK13</f>
        <v>14000</v>
      </c>
      <c r="O111" s="60">
        <f>Tabulação_Prod_Municipios!BL13</f>
        <v>14000</v>
      </c>
      <c r="P111" s="61">
        <f t="shared" si="26"/>
        <v>9.7799511002444994</v>
      </c>
      <c r="Q111" s="114">
        <f t="shared" si="28"/>
        <v>0</v>
      </c>
      <c r="R111" s="81"/>
      <c r="S111"/>
      <c r="T111" s="123"/>
      <c r="U111" s="123"/>
      <c r="V111" s="123"/>
    </row>
    <row r="112" spans="3:22" ht="13.5" customHeight="1" x14ac:dyDescent="0.2">
      <c r="C112" s="80"/>
      <c r="D112" s="52">
        <v>4</v>
      </c>
      <c r="E112" s="53" t="str">
        <f>Tabulação_Prod_Municipios!BE14</f>
        <v>Rio Verde</v>
      </c>
      <c r="F112" s="54">
        <f>Tabulação_Prod_Municipios!BF14</f>
        <v>8190</v>
      </c>
      <c r="G112" s="55">
        <f>Tabulação_Prod_Municipios!BG14</f>
        <v>21400</v>
      </c>
      <c r="H112" s="55">
        <f t="shared" si="29"/>
        <v>1893.8053097345132</v>
      </c>
      <c r="I112" s="56">
        <f t="shared" si="25"/>
        <v>6.4792723837666975</v>
      </c>
      <c r="J112" s="113">
        <f t="shared" si="27"/>
        <v>161.29</v>
      </c>
      <c r="K112" s="8"/>
      <c r="L112" s="52">
        <v>4</v>
      </c>
      <c r="M112" s="53" t="str">
        <f>Tabulação_Prod_Municipios!BJ14</f>
        <v>Rio Verde</v>
      </c>
      <c r="N112" s="54">
        <f>Tabulação_Prod_Municipios!BK14</f>
        <v>3400</v>
      </c>
      <c r="O112" s="55">
        <f>Tabulação_Prod_Municipios!BL14</f>
        <v>11300</v>
      </c>
      <c r="P112" s="56">
        <f t="shared" si="26"/>
        <v>7.8938176737687744</v>
      </c>
      <c r="Q112" s="113">
        <f t="shared" si="28"/>
        <v>232.35</v>
      </c>
      <c r="R112" s="81"/>
      <c r="S112"/>
      <c r="T112" s="123"/>
      <c r="U112" s="123"/>
      <c r="V112" s="123"/>
    </row>
    <row r="113" spans="3:22" ht="13.5" customHeight="1" x14ac:dyDescent="0.2">
      <c r="C113" s="80"/>
      <c r="D113" s="57">
        <v>5</v>
      </c>
      <c r="E113" s="58" t="str">
        <f>Tabulação_Prod_Municipios!BE15</f>
        <v>São João d'Aliança</v>
      </c>
      <c r="F113" s="59">
        <f>Tabulação_Prod_Municipios!BF15</f>
        <v>20520</v>
      </c>
      <c r="G113" s="60">
        <f>Tabulação_Prod_Municipios!BG15</f>
        <v>20994</v>
      </c>
      <c r="H113" s="60">
        <f t="shared" si="29"/>
        <v>2186.875</v>
      </c>
      <c r="I113" s="61">
        <f t="shared" si="25"/>
        <v>6.3563478703176663</v>
      </c>
      <c r="J113" s="114">
        <f t="shared" si="27"/>
        <v>2.2999999999999998</v>
      </c>
      <c r="K113" s="8"/>
      <c r="L113" s="57">
        <v>5</v>
      </c>
      <c r="M113" s="58" t="str">
        <f>Tabulação_Prod_Municipios!BJ15</f>
        <v>Jataí</v>
      </c>
      <c r="N113" s="59">
        <f>Tabulação_Prod_Municipios!BK15</f>
        <v>7200</v>
      </c>
      <c r="O113" s="60">
        <f>Tabulação_Prod_Municipios!BL15</f>
        <v>9600</v>
      </c>
      <c r="P113" s="61">
        <f t="shared" si="26"/>
        <v>6.706252183024799</v>
      </c>
      <c r="Q113" s="114">
        <f t="shared" si="28"/>
        <v>33.33</v>
      </c>
      <c r="R113" s="81"/>
      <c r="S113"/>
      <c r="T113" s="123"/>
      <c r="U113" s="123"/>
      <c r="V113" s="123"/>
    </row>
    <row r="114" spans="3:22" ht="13.5" customHeight="1" x14ac:dyDescent="0.2">
      <c r="C114" s="80"/>
      <c r="D114" s="52">
        <v>6</v>
      </c>
      <c r="E114" s="53" t="str">
        <f>Tabulação_Prod_Municipios!BE16</f>
        <v>Jataí</v>
      </c>
      <c r="F114" s="54">
        <f>Tabulação_Prod_Municipios!BF16</f>
        <v>16560</v>
      </c>
      <c r="G114" s="55">
        <f>Tabulação_Prod_Municipios!BG16</f>
        <v>15138</v>
      </c>
      <c r="H114" s="55">
        <f t="shared" si="29"/>
        <v>1720.2272727272727</v>
      </c>
      <c r="I114" s="56">
        <f t="shared" si="25"/>
        <v>4.5833282871710406</v>
      </c>
      <c r="J114" s="113">
        <f t="shared" si="27"/>
        <v>-8.58</v>
      </c>
      <c r="K114" s="8"/>
      <c r="L114" s="52">
        <v>6</v>
      </c>
      <c r="M114" s="53" t="str">
        <f>Tabulação_Prod_Municipios!BJ16</f>
        <v>São João d'Aliança</v>
      </c>
      <c r="N114" s="54">
        <f>Tabulação_Prod_Municipios!BK16</f>
        <v>8900</v>
      </c>
      <c r="O114" s="55">
        <f>Tabulação_Prod_Municipios!BL16</f>
        <v>8800</v>
      </c>
      <c r="P114" s="56">
        <f t="shared" si="26"/>
        <v>6.1473978344393991</v>
      </c>
      <c r="Q114" s="113">
        <f t="shared" si="28"/>
        <v>-1.1200000000000001</v>
      </c>
      <c r="R114" s="81"/>
      <c r="S114"/>
      <c r="T114" s="123"/>
      <c r="U114" s="123"/>
      <c r="V114" s="123"/>
    </row>
    <row r="115" spans="3:22" ht="13.5" customHeight="1" x14ac:dyDescent="0.2">
      <c r="C115" s="80"/>
      <c r="D115" s="57">
        <v>7</v>
      </c>
      <c r="E115" s="58" t="str">
        <f>Tabulação_Prod_Municipios!BE17</f>
        <v>Campo Alegre de Goiás</v>
      </c>
      <c r="F115" s="59">
        <f>Tabulação_Prod_Municipios!BF17</f>
        <v>8750</v>
      </c>
      <c r="G115" s="60">
        <f>Tabulação_Prod_Municipios!BG17</f>
        <v>12654</v>
      </c>
      <c r="H115" s="60">
        <f t="shared" si="29"/>
        <v>2812</v>
      </c>
      <c r="I115" s="61">
        <f t="shared" si="25"/>
        <v>3.8312482590740089</v>
      </c>
      <c r="J115" s="114">
        <f t="shared" si="27"/>
        <v>44.61</v>
      </c>
      <c r="K115" s="8"/>
      <c r="L115" s="57">
        <v>7</v>
      </c>
      <c r="M115" s="58" t="str">
        <f>Tabulação_Prod_Municipios!BJ17</f>
        <v>Campo Alegre de Goiás</v>
      </c>
      <c r="N115" s="59">
        <f>Tabulação_Prod_Municipios!BK17</f>
        <v>3541</v>
      </c>
      <c r="O115" s="60">
        <f>Tabulação_Prod_Municipios!BL17</f>
        <v>4500</v>
      </c>
      <c r="P115" s="61">
        <f t="shared" si="26"/>
        <v>3.1435557107928744</v>
      </c>
      <c r="Q115" s="114">
        <f t="shared" si="28"/>
        <v>27.08</v>
      </c>
      <c r="R115" s="81"/>
      <c r="S115"/>
      <c r="T115" s="123"/>
      <c r="U115" s="123"/>
      <c r="V115" s="123"/>
    </row>
    <row r="116" spans="3:22" ht="13.5" customHeight="1" x14ac:dyDescent="0.2">
      <c r="C116" s="80"/>
      <c r="D116" s="52">
        <v>8</v>
      </c>
      <c r="E116" s="53" t="str">
        <f>Tabulação_Prod_Municipios!BE18</f>
        <v>Cabeceiras</v>
      </c>
      <c r="F116" s="54">
        <f>Tabulação_Prod_Municipios!BF18</f>
        <v>10880</v>
      </c>
      <c r="G116" s="55">
        <f>Tabulação_Prod_Municipios!BG18</f>
        <v>10890</v>
      </c>
      <c r="H116" s="55">
        <f t="shared" si="29"/>
        <v>2475</v>
      </c>
      <c r="I116" s="56">
        <f t="shared" si="25"/>
        <v>3.2971624420195953</v>
      </c>
      <c r="J116" s="113">
        <f>IF(AND(F116=0,G116&gt;0),100,IF(AND(F116=0,G116=0),0,TRUNC(((G116/F116)-1)*100,2)))</f>
        <v>0.09</v>
      </c>
      <c r="K116" s="8"/>
      <c r="L116" s="52">
        <v>8</v>
      </c>
      <c r="M116" s="53" t="str">
        <f>Tabulação_Prod_Municipios!BJ18</f>
        <v>Cabeceiras</v>
      </c>
      <c r="N116" s="54">
        <f>Tabulação_Prod_Municipios!BK18</f>
        <v>4800</v>
      </c>
      <c r="O116" s="55">
        <f>Tabulação_Prod_Municipios!BL18</f>
        <v>4400</v>
      </c>
      <c r="P116" s="56">
        <f t="shared" si="26"/>
        <v>3.0736989172196996</v>
      </c>
      <c r="Q116" s="113">
        <f>IF(AND(N116=0,O116&gt;0),100,IF(AND(N116=0,O116=0),0,TRUNC(((O116/N116)-1)*100,2)))</f>
        <v>-8.33</v>
      </c>
      <c r="R116" s="81"/>
      <c r="S116"/>
      <c r="T116" s="123"/>
      <c r="U116" s="123"/>
      <c r="V116" s="123"/>
    </row>
    <row r="117" spans="3:22" ht="13.5" customHeight="1" x14ac:dyDescent="0.2">
      <c r="C117" s="80"/>
      <c r="D117" s="57">
        <v>9</v>
      </c>
      <c r="E117" s="58" t="str">
        <f>Tabulação_Prod_Municipios!BE19</f>
        <v>Alto Paraíso de Goiás</v>
      </c>
      <c r="F117" s="59">
        <f>Tabulação_Prod_Municipios!BF19</f>
        <v>8030</v>
      </c>
      <c r="G117" s="60">
        <f>Tabulação_Prod_Municipios!BG19</f>
        <v>10100</v>
      </c>
      <c r="H117" s="60">
        <f t="shared" si="29"/>
        <v>2348.8372093023258</v>
      </c>
      <c r="I117" s="61">
        <f t="shared" si="25"/>
        <v>3.057974349347834</v>
      </c>
      <c r="J117" s="114">
        <f>IF(AND(F117=0,G117&gt;0),100,IF(AND(F117=0,G117=0),0,TRUNC(((G117/F117)-1)*100,2)))</f>
        <v>25.77</v>
      </c>
      <c r="K117" s="8"/>
      <c r="L117" s="57">
        <v>9</v>
      </c>
      <c r="M117" s="58" t="str">
        <f>Tabulação_Prod_Municipios!BJ19</f>
        <v>Alto Paraíso de Goiás</v>
      </c>
      <c r="N117" s="59">
        <f>Tabulação_Prod_Municipios!BK19</f>
        <v>4100</v>
      </c>
      <c r="O117" s="60">
        <f>Tabulação_Prod_Municipios!BL19</f>
        <v>4300</v>
      </c>
      <c r="P117" s="61">
        <f t="shared" si="26"/>
        <v>3.0038421236465247</v>
      </c>
      <c r="Q117" s="114">
        <f>IF(AND(N117=0,O117&gt;0),100,IF(AND(N117=0,O117=0),0,TRUNC(((O117/N117)-1)*100,2)))</f>
        <v>4.87</v>
      </c>
      <c r="R117" s="81"/>
      <c r="S117"/>
      <c r="T117" s="123"/>
      <c r="U117" s="123"/>
      <c r="V117" s="123"/>
    </row>
    <row r="118" spans="3:22" ht="13.5" customHeight="1" x14ac:dyDescent="0.2">
      <c r="C118" s="80"/>
      <c r="D118" s="52">
        <v>10</v>
      </c>
      <c r="E118" s="53" t="str">
        <f>Tabulação_Prod_Municipios!BE20</f>
        <v>Silvânia</v>
      </c>
      <c r="F118" s="54">
        <f>Tabulação_Prod_Municipios!BF20</f>
        <v>8622</v>
      </c>
      <c r="G118" s="55">
        <f>Tabulação_Prod_Municipios!BG20</f>
        <v>9690</v>
      </c>
      <c r="H118" s="55">
        <f t="shared" si="29"/>
        <v>2307.1428571428569</v>
      </c>
      <c r="I118" s="56">
        <f t="shared" si="25"/>
        <v>2.9338387569485653</v>
      </c>
      <c r="J118" s="113">
        <f>IF(AND(F118=0,G118&gt;0),100,IF(AND(F118=0,G118=0),0,TRUNC(((G118/F118)-1)*100,2)))</f>
        <v>12.38</v>
      </c>
      <c r="K118" s="8"/>
      <c r="L118" s="52">
        <v>10</v>
      </c>
      <c r="M118" s="53" t="str">
        <f>Tabulação_Prod_Municipios!BJ20</f>
        <v>Planaltina</v>
      </c>
      <c r="N118" s="54">
        <f>Tabulação_Prod_Municipios!BK20</f>
        <v>3000</v>
      </c>
      <c r="O118" s="55">
        <f>Tabulação_Prod_Municipios!BL20</f>
        <v>4200</v>
      </c>
      <c r="P118" s="56">
        <f t="shared" si="26"/>
        <v>2.9339853300733498</v>
      </c>
      <c r="Q118" s="113">
        <f>IF(AND(N118=0,O118&gt;0),100,IF(AND(N118=0,O118=0),0,TRUNC(((O118/N118)-1)*100,2)))</f>
        <v>40</v>
      </c>
      <c r="R118" s="81"/>
      <c r="S118"/>
      <c r="T118" s="123"/>
      <c r="U118" s="123"/>
      <c r="V118" s="123"/>
    </row>
    <row r="119" spans="3:22" ht="13.5" customHeight="1" x14ac:dyDescent="0.2">
      <c r="C119" s="80"/>
      <c r="D119" s="62"/>
      <c r="E119" s="62" t="str">
        <f>CONCATENATE("Demais municípios - ",Tabulação_Prod_Municipios!BD9-10)</f>
        <v>Demais municípios - 63</v>
      </c>
      <c r="F119" s="63">
        <f>Tabulação_Prod_Municipios!BF258-F108</f>
        <v>85533</v>
      </c>
      <c r="G119" s="63">
        <f>Tabulação_Prod_Municipios!BG258-G108</f>
        <v>102998</v>
      </c>
      <c r="H119" s="63">
        <f t="shared" si="29"/>
        <v>2409.3099415204679</v>
      </c>
      <c r="I119" s="64">
        <f t="shared" si="25"/>
        <v>31.184677429121603</v>
      </c>
      <c r="J119" s="115">
        <f>IF(AND(F119=0,G119&gt;0),100,IF(AND(F119=0,G119=0),0,TRUNC(((G119/F119)-1)*100,2)))</f>
        <v>20.41</v>
      </c>
      <c r="K119" s="8"/>
      <c r="L119" s="62"/>
      <c r="M119" s="62" t="str">
        <f>CONCATENATE("Demais municípios - ",Tabulação_Prod_Municipios!BI9-10)</f>
        <v>Demais municípios - 63</v>
      </c>
      <c r="N119" s="63">
        <f>Tabulação_Prod_Municipios!BK258-N108</f>
        <v>39456</v>
      </c>
      <c r="O119" s="63">
        <f>Tabulação_Prod_Municipios!BL258-O108</f>
        <v>42750</v>
      </c>
      <c r="P119" s="64">
        <f t="shared" si="26"/>
        <v>29.863779252532307</v>
      </c>
      <c r="Q119" s="115">
        <f>IF(AND(N119=0,O119&gt;0),100,IF(AND(N119=0,O119=0),0,TRUNC(((O119/N119)-1)*100,2)))</f>
        <v>8.34</v>
      </c>
      <c r="R119" s="81"/>
      <c r="S119"/>
      <c r="T119" s="123"/>
      <c r="U119" s="123"/>
      <c r="V119" s="123"/>
    </row>
    <row r="120" spans="3:22" ht="13.5" customHeight="1" x14ac:dyDescent="0.2">
      <c r="C120" s="80"/>
      <c r="D120" s="65"/>
      <c r="E120" s="66" t="s">
        <v>42</v>
      </c>
      <c r="F120" s="67">
        <f>SUM(F108+F119)</f>
        <v>289463</v>
      </c>
      <c r="G120" s="67">
        <f>SUM(G108+G119)</f>
        <v>330284</v>
      </c>
      <c r="H120" s="67">
        <f t="shared" si="29"/>
        <v>2307.2581208522529</v>
      </c>
      <c r="I120" s="68">
        <f>G120*100/$G$120</f>
        <v>100</v>
      </c>
      <c r="J120" s="116">
        <f>IF(AND(F120=0,G120&gt;0),100,IF(AND(F120=0,G120=0),0,TRUNC(((G120/F120)-1)*100,2)))</f>
        <v>14.1</v>
      </c>
      <c r="K120" s="8"/>
      <c r="L120" s="65"/>
      <c r="M120" s="66" t="s">
        <v>42</v>
      </c>
      <c r="N120" s="67">
        <f>SUM(N108+N119)</f>
        <v>122797</v>
      </c>
      <c r="O120" s="67">
        <f>SUM(O108+O119)</f>
        <v>143150</v>
      </c>
      <c r="P120" s="68">
        <f t="shared" si="26"/>
        <v>100</v>
      </c>
      <c r="Q120" s="116">
        <f>IF(AND(N120=0,O120&gt;0),100,IF(AND(N120=0,O120=0),0,TRUNC(((O120/N120)-1)*100,2)))</f>
        <v>16.57</v>
      </c>
      <c r="R120" s="81"/>
      <c r="S120"/>
      <c r="T120" s="123"/>
      <c r="U120" s="123"/>
      <c r="V120" s="123"/>
    </row>
    <row r="121" spans="3:22" ht="13.5" customHeight="1" x14ac:dyDescent="0.2">
      <c r="C121" s="80"/>
      <c r="D121" s="76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81"/>
      <c r="S121"/>
      <c r="T121" s="123"/>
      <c r="U121" s="123"/>
      <c r="V121" s="123"/>
    </row>
    <row r="122" spans="3:22" ht="13.5" customHeight="1" x14ac:dyDescent="0.2">
      <c r="C122" s="80"/>
      <c r="D122" s="164" t="str">
        <f>D46</f>
        <v>Fonte: IBGE / Produção Agrícola Municipal. Adaptado pela SED/SupexAgricultura/CEMEAS (Dezembro / 2017)</v>
      </c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5"/>
      <c r="Q122" s="165"/>
      <c r="R122" s="81"/>
      <c r="S122"/>
      <c r="T122" s="123"/>
      <c r="U122" s="123"/>
      <c r="V122" s="123"/>
    </row>
    <row r="123" spans="3:22" ht="13.5" customHeight="1" x14ac:dyDescent="0.2">
      <c r="C123" s="80"/>
      <c r="D123" s="76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81"/>
      <c r="S123"/>
      <c r="T123" s="123"/>
      <c r="U123" s="123"/>
      <c r="V123" s="123"/>
    </row>
    <row r="124" spans="3:22" ht="13.5" customHeight="1" x14ac:dyDescent="0.2">
      <c r="C124" s="80"/>
      <c r="D124" s="75" t="s">
        <v>311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81"/>
      <c r="S124"/>
      <c r="T124" s="123"/>
      <c r="U124" s="123"/>
      <c r="V124" s="123"/>
    </row>
    <row r="125" spans="3:22" ht="13.5" customHeight="1" x14ac:dyDescent="0.2">
      <c r="C125" s="80"/>
      <c r="D125" s="166" t="s">
        <v>34</v>
      </c>
      <c r="E125" s="167"/>
      <c r="F125" s="167"/>
      <c r="G125" s="167"/>
      <c r="H125" s="167"/>
      <c r="I125" s="167"/>
      <c r="J125" s="168"/>
      <c r="K125" s="3"/>
      <c r="L125" s="166" t="s">
        <v>327</v>
      </c>
      <c r="M125" s="167"/>
      <c r="N125" s="167"/>
      <c r="O125" s="167"/>
      <c r="P125" s="167"/>
      <c r="Q125" s="168"/>
      <c r="R125" s="81"/>
      <c r="S125"/>
      <c r="T125" s="123"/>
      <c r="U125" s="123"/>
      <c r="V125" s="123"/>
    </row>
    <row r="126" spans="3:22" ht="13.5" customHeight="1" x14ac:dyDescent="0.2">
      <c r="C126" s="80"/>
      <c r="D126" s="21" t="s">
        <v>31</v>
      </c>
      <c r="E126" s="20" t="s">
        <v>62</v>
      </c>
      <c r="F126" s="19" t="str">
        <f>F106</f>
        <v>Safra 2015</v>
      </c>
      <c r="G126" s="19" t="str">
        <f>G106</f>
        <v>Safra 2016</v>
      </c>
      <c r="H126" s="21" t="s">
        <v>312</v>
      </c>
      <c r="I126" s="19" t="s">
        <v>33</v>
      </c>
      <c r="J126" s="19" t="s">
        <v>30</v>
      </c>
      <c r="K126" s="8"/>
      <c r="L126" s="21" t="s">
        <v>31</v>
      </c>
      <c r="M126" s="20" t="s">
        <v>62</v>
      </c>
      <c r="N126" s="19" t="str">
        <f>N106</f>
        <v>Safra 2015</v>
      </c>
      <c r="O126" s="19" t="str">
        <f>O106</f>
        <v>Safra 2016</v>
      </c>
      <c r="P126" s="19" t="s">
        <v>304</v>
      </c>
      <c r="Q126" s="19" t="s">
        <v>30</v>
      </c>
      <c r="R126" s="81"/>
      <c r="S126"/>
      <c r="T126" s="123"/>
      <c r="U126" s="123"/>
      <c r="V126" s="123"/>
    </row>
    <row r="127" spans="3:22" ht="13.5" customHeight="1" x14ac:dyDescent="0.2">
      <c r="C127" s="80"/>
      <c r="D127" s="47" t="str">
        <f>IF(AND(F127=0,G127=0),"",Tabulação_Prod_Municipios!BN260)</f>
        <v/>
      </c>
      <c r="E127" s="48" t="str">
        <f>Tabulação_Prod_Municipios!BO260</f>
        <v>Todos municípios produtores</v>
      </c>
      <c r="F127" s="49">
        <f>Tabulação_Prod_Municipios!BP260</f>
        <v>0</v>
      </c>
      <c r="G127" s="50">
        <f>Tabulação_Prod_Municipios!BQ260</f>
        <v>0</v>
      </c>
      <c r="H127" s="50">
        <f>IF(E127="Todos municípios produtores",0,(G127/O127)*1000)</f>
        <v>0</v>
      </c>
      <c r="I127" s="51">
        <f t="shared" ref="I127:I140" si="30">G127*100/$G$140</f>
        <v>0</v>
      </c>
      <c r="J127" s="111">
        <f>IF(AND(F127=0,G127&gt;0),100,IF(AND(F127=0,G127=0),0,TRUNC(((G127/F127)-1)*100,2)))</f>
        <v>0</v>
      </c>
      <c r="K127" s="8"/>
      <c r="L127" s="47" t="str">
        <f>IF(AND(N127=0,O127=0),"",Tabulação_Prod_Municipios!BS260)</f>
        <v/>
      </c>
      <c r="M127" s="48" t="str">
        <f>Tabulação_Prod_Municipios!BT260</f>
        <v>Todos municípios produtores</v>
      </c>
      <c r="N127" s="49">
        <f>Tabulação_Prod_Municipios!BU260</f>
        <v>0</v>
      </c>
      <c r="O127" s="50">
        <f>Tabulação_Prod_Municipios!BV260</f>
        <v>0</v>
      </c>
      <c r="P127" s="51">
        <f t="shared" ref="P127:P140" si="31">O127*100/$O$140</f>
        <v>0</v>
      </c>
      <c r="Q127" s="111">
        <f>IF(AND(N127=0,O127&gt;0),100,IF(AND(N127=0,O127=0),0,TRUNC(((O127/N127)-1)*100,2)))</f>
        <v>0</v>
      </c>
      <c r="R127" s="81"/>
      <c r="S127"/>
      <c r="T127" s="123"/>
      <c r="U127" s="123"/>
      <c r="V127" s="123"/>
    </row>
    <row r="128" spans="3:22" ht="13.5" customHeight="1" x14ac:dyDescent="0.2">
      <c r="C128" s="80"/>
      <c r="D128" s="43"/>
      <c r="E128" s="44" t="s">
        <v>32</v>
      </c>
      <c r="F128" s="45">
        <f>SUM(F129:F138)</f>
        <v>116031</v>
      </c>
      <c r="G128" s="45">
        <f>SUM(G129:G138)</f>
        <v>76685</v>
      </c>
      <c r="H128" s="45">
        <f>(G128/O128)*1000</f>
        <v>2977.3644975927937</v>
      </c>
      <c r="I128" s="46">
        <f>G128*100/$G$140</f>
        <v>88.708557943687396</v>
      </c>
      <c r="J128" s="112">
        <f>TRUNC(((G128/F128)-1)*100,2)</f>
        <v>-33.9</v>
      </c>
      <c r="K128" s="8"/>
      <c r="L128" s="43"/>
      <c r="M128" s="44" t="s">
        <v>32</v>
      </c>
      <c r="N128" s="45">
        <f>SUM(N129:N138)</f>
        <v>28353</v>
      </c>
      <c r="O128" s="45">
        <f>SUM(O129:O138)</f>
        <v>25756</v>
      </c>
      <c r="P128" s="46">
        <f>O128*100/$O$140</f>
        <v>87.985515662897555</v>
      </c>
      <c r="Q128" s="112">
        <f>TRUNC(((O128/N128)-1)*100,2)</f>
        <v>-9.15</v>
      </c>
      <c r="R128" s="81"/>
      <c r="S128"/>
      <c r="T128" s="123"/>
      <c r="U128" s="123"/>
      <c r="V128" s="123"/>
    </row>
    <row r="129" spans="3:22" ht="13.5" customHeight="1" x14ac:dyDescent="0.2">
      <c r="C129" s="80"/>
      <c r="D129" s="47">
        <v>1</v>
      </c>
      <c r="E129" s="48" t="str">
        <f>Tabulação_Prod_Municipios!BO11</f>
        <v>Chapadão do Céu</v>
      </c>
      <c r="F129" s="49">
        <f>Tabulação_Prod_Municipios!BP11</f>
        <v>40800</v>
      </c>
      <c r="G129" s="50">
        <f>Tabulação_Prod_Municipios!BQ11</f>
        <v>22050</v>
      </c>
      <c r="H129" s="50">
        <f>(G129/O129)*1000</f>
        <v>2450</v>
      </c>
      <c r="I129" s="51">
        <f t="shared" si="30"/>
        <v>25.50725308284941</v>
      </c>
      <c r="J129" s="111">
        <f t="shared" ref="J129:J135" si="32">IF(AND(F129=0,G129&gt;0),100,IF(AND(F129=0,G129=0),0,TRUNC(((G129/F129)-1)*100,2)))</f>
        <v>-45.95</v>
      </c>
      <c r="K129" s="8"/>
      <c r="L129" s="47">
        <v>1</v>
      </c>
      <c r="M129" s="48" t="str">
        <f>Tabulação_Prod_Municipios!BT11</f>
        <v>Chapadão do Céu</v>
      </c>
      <c r="N129" s="49">
        <f>Tabulação_Prod_Municipios!BU11</f>
        <v>10000</v>
      </c>
      <c r="O129" s="50">
        <f>Tabulação_Prod_Municipios!BV11</f>
        <v>9000</v>
      </c>
      <c r="P129" s="51">
        <f t="shared" si="31"/>
        <v>30.745055170293444</v>
      </c>
      <c r="Q129" s="111">
        <f t="shared" ref="Q129:Q135" si="33">IF(AND(N129=0,O129&gt;0),100,IF(AND(N129=0,O129=0),0,TRUNC(((O129/N129)-1)*100,2)))</f>
        <v>-10</v>
      </c>
      <c r="R129" s="81"/>
      <c r="S129"/>
      <c r="T129" s="123"/>
      <c r="U129" s="123"/>
      <c r="V129" s="123"/>
    </row>
    <row r="130" spans="3:22" ht="13.5" customHeight="1" x14ac:dyDescent="0.2">
      <c r="C130" s="80"/>
      <c r="D130" s="52">
        <v>2</v>
      </c>
      <c r="E130" s="53" t="str">
        <f>Tabulação_Prod_Municipios!BO12</f>
        <v>Cristalina</v>
      </c>
      <c r="F130" s="54">
        <f>Tabulação_Prod_Municipios!BP12</f>
        <v>25670</v>
      </c>
      <c r="G130" s="55">
        <f>Tabulação_Prod_Municipios!BQ12</f>
        <v>21600</v>
      </c>
      <c r="H130" s="55">
        <f t="shared" ref="H130:H140" si="34">(G130/O130)*1000</f>
        <v>3600</v>
      </c>
      <c r="I130" s="56">
        <f t="shared" si="30"/>
        <v>24.986696897485135</v>
      </c>
      <c r="J130" s="113">
        <f t="shared" si="32"/>
        <v>-15.85</v>
      </c>
      <c r="K130" s="8"/>
      <c r="L130" s="52">
        <v>2</v>
      </c>
      <c r="M130" s="53" t="str">
        <f>Tabulação_Prod_Municipios!BT12</f>
        <v>Cristalina</v>
      </c>
      <c r="N130" s="54">
        <f>Tabulação_Prod_Municipios!BU12</f>
        <v>6112</v>
      </c>
      <c r="O130" s="55">
        <f>Tabulação_Prod_Municipios!BV12</f>
        <v>6000</v>
      </c>
      <c r="P130" s="56">
        <f t="shared" si="31"/>
        <v>20.496703446862295</v>
      </c>
      <c r="Q130" s="113">
        <f t="shared" si="33"/>
        <v>-1.83</v>
      </c>
      <c r="R130" s="81"/>
      <c r="S130"/>
      <c r="T130" s="123"/>
      <c r="U130" s="123"/>
      <c r="V130" s="123"/>
    </row>
    <row r="131" spans="3:22" ht="13.5" customHeight="1" x14ac:dyDescent="0.2">
      <c r="C131" s="80"/>
      <c r="D131" s="57">
        <v>3</v>
      </c>
      <c r="E131" s="58" t="str">
        <f>Tabulação_Prod_Municipios!BO13</f>
        <v>Luziânia</v>
      </c>
      <c r="F131" s="59">
        <f>Tabulação_Prod_Municipios!BP13</f>
        <v>11061</v>
      </c>
      <c r="G131" s="60">
        <f>Tabulação_Prod_Municipios!BQ13</f>
        <v>8200</v>
      </c>
      <c r="H131" s="60">
        <f t="shared" si="34"/>
        <v>3037.0370370370374</v>
      </c>
      <c r="I131" s="61">
        <f t="shared" si="30"/>
        <v>9.4856904888600972</v>
      </c>
      <c r="J131" s="114">
        <f t="shared" si="32"/>
        <v>-25.86</v>
      </c>
      <c r="K131" s="8"/>
      <c r="L131" s="57">
        <v>3</v>
      </c>
      <c r="M131" s="58" t="str">
        <f>Tabulação_Prod_Municipios!BT13</f>
        <v>Luziânia</v>
      </c>
      <c r="N131" s="59">
        <f>Tabulação_Prod_Municipios!BU13</f>
        <v>2731</v>
      </c>
      <c r="O131" s="60">
        <f>Tabulação_Prod_Municipios!BV13</f>
        <v>2700</v>
      </c>
      <c r="P131" s="61">
        <f t="shared" si="31"/>
        <v>9.2235165510880339</v>
      </c>
      <c r="Q131" s="114">
        <f t="shared" si="33"/>
        <v>-1.1299999999999999</v>
      </c>
      <c r="R131" s="81"/>
      <c r="S131"/>
      <c r="T131" s="123"/>
      <c r="U131" s="123"/>
      <c r="V131" s="123"/>
    </row>
    <row r="132" spans="3:22" ht="13.5" customHeight="1" x14ac:dyDescent="0.2">
      <c r="C132" s="80"/>
      <c r="D132" s="52">
        <v>4</v>
      </c>
      <c r="E132" s="53" t="str">
        <f>Tabulação_Prod_Municipios!BO14</f>
        <v>Montividiu</v>
      </c>
      <c r="F132" s="54">
        <f>Tabulação_Prod_Municipios!BP14</f>
        <v>9240</v>
      </c>
      <c r="G132" s="55">
        <f>Tabulação_Prod_Municipios!BQ14</f>
        <v>6196</v>
      </c>
      <c r="H132" s="55">
        <f t="shared" si="34"/>
        <v>2855.2995391705072</v>
      </c>
      <c r="I132" s="56">
        <f t="shared" si="30"/>
        <v>7.1674802767045325</v>
      </c>
      <c r="J132" s="113">
        <f t="shared" si="32"/>
        <v>-32.94</v>
      </c>
      <c r="K132" s="8"/>
      <c r="L132" s="52">
        <v>4</v>
      </c>
      <c r="M132" s="53" t="str">
        <f>Tabulação_Prod_Municipios!BT14</f>
        <v>Montividiu</v>
      </c>
      <c r="N132" s="54">
        <f>Tabulação_Prod_Municipios!BU14</f>
        <v>2100</v>
      </c>
      <c r="O132" s="55">
        <f>Tabulação_Prod_Municipios!BV14</f>
        <v>2170</v>
      </c>
      <c r="P132" s="56">
        <f t="shared" si="31"/>
        <v>7.412974413281864</v>
      </c>
      <c r="Q132" s="113">
        <f t="shared" si="33"/>
        <v>3.33</v>
      </c>
      <c r="R132" s="81"/>
      <c r="S132"/>
      <c r="T132" s="123"/>
      <c r="U132" s="123"/>
      <c r="V132" s="123"/>
    </row>
    <row r="133" spans="3:22" ht="13.5" customHeight="1" x14ac:dyDescent="0.2">
      <c r="C133" s="80"/>
      <c r="D133" s="57">
        <v>5</v>
      </c>
      <c r="E133" s="58" t="str">
        <f>Tabulação_Prod_Municipios!BO15</f>
        <v>Goiatuba</v>
      </c>
      <c r="F133" s="59">
        <f>Tabulação_Prod_Municipios!BP15</f>
        <v>5124</v>
      </c>
      <c r="G133" s="60">
        <f>Tabulação_Prod_Municipios!BQ15</f>
        <v>4930</v>
      </c>
      <c r="H133" s="60">
        <f t="shared" si="34"/>
        <v>4250</v>
      </c>
      <c r="I133" s="61">
        <f t="shared" si="30"/>
        <v>5.7029822085463762</v>
      </c>
      <c r="J133" s="114">
        <f t="shared" si="32"/>
        <v>-3.78</v>
      </c>
      <c r="K133" s="8"/>
      <c r="L133" s="57">
        <v>5</v>
      </c>
      <c r="M133" s="58" t="str">
        <f>Tabulação_Prod_Municipios!BT15</f>
        <v>Goiatuba</v>
      </c>
      <c r="N133" s="59">
        <f>Tabulação_Prod_Municipios!BU15</f>
        <v>1220</v>
      </c>
      <c r="O133" s="60">
        <f>Tabulação_Prod_Municipios!BV15</f>
        <v>1160</v>
      </c>
      <c r="P133" s="61">
        <f t="shared" si="31"/>
        <v>3.9626959997267108</v>
      </c>
      <c r="Q133" s="114">
        <f t="shared" si="33"/>
        <v>-4.91</v>
      </c>
      <c r="R133" s="81"/>
      <c r="S133"/>
      <c r="T133" s="123"/>
      <c r="U133" s="123"/>
      <c r="V133" s="123"/>
    </row>
    <row r="134" spans="3:22" ht="13.5" customHeight="1" x14ac:dyDescent="0.2">
      <c r="C134" s="80"/>
      <c r="D134" s="52">
        <v>6</v>
      </c>
      <c r="E134" s="53" t="str">
        <f>Tabulação_Prod_Municipios!BO16</f>
        <v>Turvelândia</v>
      </c>
      <c r="F134" s="54">
        <f>Tabulação_Prod_Municipios!BP16</f>
        <v>2625</v>
      </c>
      <c r="G134" s="55">
        <f>Tabulação_Prod_Municipios!BQ16</f>
        <v>3870</v>
      </c>
      <c r="H134" s="55">
        <f t="shared" si="34"/>
        <v>3630.3939962476547</v>
      </c>
      <c r="I134" s="56">
        <f t="shared" si="30"/>
        <v>4.4767831941327536</v>
      </c>
      <c r="J134" s="113">
        <f t="shared" si="32"/>
        <v>47.42</v>
      </c>
      <c r="K134" s="8"/>
      <c r="L134" s="52">
        <v>6</v>
      </c>
      <c r="M134" s="53" t="str">
        <f>Tabulação_Prod_Municipios!BT16</f>
        <v>Turvelândia</v>
      </c>
      <c r="N134" s="54">
        <f>Tabulação_Prod_Municipios!BU16</f>
        <v>700</v>
      </c>
      <c r="O134" s="55">
        <f>Tabulação_Prod_Municipios!BV16</f>
        <v>1066</v>
      </c>
      <c r="P134" s="56">
        <f t="shared" si="31"/>
        <v>3.6415809790592015</v>
      </c>
      <c r="Q134" s="113">
        <f t="shared" si="33"/>
        <v>52.28</v>
      </c>
      <c r="R134" s="81"/>
      <c r="S134"/>
      <c r="T134" s="123"/>
      <c r="U134" s="123"/>
      <c r="V134" s="123"/>
    </row>
    <row r="135" spans="3:22" ht="13.5" customHeight="1" x14ac:dyDescent="0.2">
      <c r="C135" s="80"/>
      <c r="D135" s="57">
        <v>7</v>
      </c>
      <c r="E135" s="58" t="str">
        <f>Tabulação_Prod_Municipios!BO17</f>
        <v>Paraúna</v>
      </c>
      <c r="F135" s="59">
        <f>Tabulação_Prod_Municipios!BP17</f>
        <v>5160</v>
      </c>
      <c r="G135" s="60">
        <f>Tabulação_Prod_Municipios!BQ17</f>
        <v>2570</v>
      </c>
      <c r="H135" s="60">
        <f t="shared" si="34"/>
        <v>2570</v>
      </c>
      <c r="I135" s="61">
        <f t="shared" si="30"/>
        <v>2.9729542141915184</v>
      </c>
      <c r="J135" s="114">
        <f t="shared" si="32"/>
        <v>-50.19</v>
      </c>
      <c r="K135" s="8"/>
      <c r="L135" s="57">
        <v>7</v>
      </c>
      <c r="M135" s="58" t="str">
        <f>Tabulação_Prod_Municipios!BT17</f>
        <v>Perolândia</v>
      </c>
      <c r="N135" s="59">
        <f>Tabulação_Prod_Municipios!BU17</f>
        <v>2540</v>
      </c>
      <c r="O135" s="60">
        <f>Tabulação_Prod_Municipios!BV17</f>
        <v>1000</v>
      </c>
      <c r="P135" s="61">
        <f t="shared" si="31"/>
        <v>3.416117241143716</v>
      </c>
      <c r="Q135" s="114">
        <f t="shared" si="33"/>
        <v>-60.62</v>
      </c>
      <c r="R135" s="81"/>
      <c r="S135"/>
      <c r="T135" s="123"/>
      <c r="U135" s="123"/>
      <c r="V135" s="123"/>
    </row>
    <row r="136" spans="3:22" ht="13.5" customHeight="1" x14ac:dyDescent="0.2">
      <c r="C136" s="80"/>
      <c r="D136" s="52">
        <v>8</v>
      </c>
      <c r="E136" s="53" t="str">
        <f>Tabulação_Prod_Municipios!BO18</f>
        <v>Perolândia</v>
      </c>
      <c r="F136" s="54">
        <f>Tabulação_Prod_Municipios!BP18</f>
        <v>10414</v>
      </c>
      <c r="G136" s="55">
        <f>Tabulação_Prod_Municipios!BQ18</f>
        <v>2460</v>
      </c>
      <c r="H136" s="55">
        <f t="shared" si="34"/>
        <v>2460</v>
      </c>
      <c r="I136" s="56">
        <f t="shared" si="30"/>
        <v>2.8457071466580293</v>
      </c>
      <c r="J136" s="113">
        <f>IF(AND(F136=0,G136&gt;0),100,IF(AND(F136=0,G136=0),0,TRUNC(((G136/F136)-1)*100,2)))</f>
        <v>-76.37</v>
      </c>
      <c r="K136" s="8"/>
      <c r="L136" s="52">
        <v>8</v>
      </c>
      <c r="M136" s="53" t="str">
        <f>Tabulação_Prod_Municipios!BT18</f>
        <v>Mineiros</v>
      </c>
      <c r="N136" s="54">
        <f>Tabulação_Prod_Municipios!BU18</f>
        <v>900</v>
      </c>
      <c r="O136" s="55">
        <f>Tabulação_Prod_Municipios!BV18</f>
        <v>1000</v>
      </c>
      <c r="P136" s="56">
        <f t="shared" si="31"/>
        <v>3.416117241143716</v>
      </c>
      <c r="Q136" s="113">
        <f>IF(AND(N136=0,O136&gt;0),100,IF(AND(N136=0,O136=0),0,TRUNC(((O136/N136)-1)*100,2)))</f>
        <v>11.11</v>
      </c>
      <c r="R136" s="81"/>
      <c r="S136"/>
      <c r="T136" s="123"/>
      <c r="U136" s="123"/>
      <c r="V136" s="123"/>
    </row>
    <row r="137" spans="3:22" ht="13.5" customHeight="1" x14ac:dyDescent="0.2">
      <c r="C137" s="80"/>
      <c r="D137" s="57">
        <v>9</v>
      </c>
      <c r="E137" s="58" t="str">
        <f>Tabulação_Prod_Municipios!BO19</f>
        <v>Mineiros</v>
      </c>
      <c r="F137" s="59">
        <f>Tabulação_Prod_Municipios!BP19</f>
        <v>3600</v>
      </c>
      <c r="G137" s="60">
        <f>Tabulação_Prod_Municipios!BQ19</f>
        <v>2415</v>
      </c>
      <c r="H137" s="60">
        <f t="shared" si="34"/>
        <v>2841.1764705882356</v>
      </c>
      <c r="I137" s="61">
        <f t="shared" si="30"/>
        <v>2.7936515281216021</v>
      </c>
      <c r="J137" s="114">
        <f>IF(AND(F137=0,G137&gt;0),100,IF(AND(F137=0,G137=0),0,TRUNC(((G137/F137)-1)*100,2)))</f>
        <v>-32.909999999999997</v>
      </c>
      <c r="K137" s="8"/>
      <c r="L137" s="57">
        <v>9</v>
      </c>
      <c r="M137" s="58" t="str">
        <f>Tabulação_Prod_Municipios!BT19</f>
        <v>Caiapônia</v>
      </c>
      <c r="N137" s="59">
        <f>Tabulação_Prod_Municipios!BU19</f>
        <v>1500</v>
      </c>
      <c r="O137" s="60">
        <f>Tabulação_Prod_Municipios!BV19</f>
        <v>850</v>
      </c>
      <c r="P137" s="61">
        <f t="shared" si="31"/>
        <v>2.9036996549721588</v>
      </c>
      <c r="Q137" s="114">
        <f>IF(AND(N137=0,O137&gt;0),100,IF(AND(N137=0,O137=0),0,TRUNC(((O137/N137)-1)*100,2)))</f>
        <v>-43.33</v>
      </c>
      <c r="R137" s="81"/>
      <c r="S137"/>
      <c r="T137" s="123"/>
      <c r="U137" s="123"/>
      <c r="V137" s="123"/>
    </row>
    <row r="138" spans="3:22" ht="13.5" customHeight="1" x14ac:dyDescent="0.2">
      <c r="C138" s="80"/>
      <c r="D138" s="52">
        <v>10</v>
      </c>
      <c r="E138" s="53" t="str">
        <f>Tabulação_Prod_Municipios!BO20</f>
        <v>Itumbiara</v>
      </c>
      <c r="F138" s="54">
        <f>Tabulação_Prod_Municipios!BP20</f>
        <v>2337</v>
      </c>
      <c r="G138" s="55">
        <f>Tabulação_Prod_Municipios!BQ20</f>
        <v>2394</v>
      </c>
      <c r="H138" s="55">
        <f t="shared" si="34"/>
        <v>2955.5555555555557</v>
      </c>
      <c r="I138" s="56">
        <f t="shared" si="30"/>
        <v>2.7693589061379358</v>
      </c>
      <c r="J138" s="113">
        <f>IF(AND(F138=0,G138&gt;0),100,IF(AND(F138=0,G138=0),0,TRUNC(((G138/F138)-1)*100,2)))</f>
        <v>2.4300000000000002</v>
      </c>
      <c r="K138" s="8"/>
      <c r="L138" s="52">
        <v>10</v>
      </c>
      <c r="M138" s="53" t="str">
        <f>Tabulação_Prod_Municipios!BT20</f>
        <v>Rio Verde</v>
      </c>
      <c r="N138" s="54">
        <f>Tabulação_Prod_Municipios!BU20</f>
        <v>550</v>
      </c>
      <c r="O138" s="55">
        <f>Tabulação_Prod_Municipios!BV20</f>
        <v>810</v>
      </c>
      <c r="P138" s="56">
        <f t="shared" si="31"/>
        <v>2.7670549653264098</v>
      </c>
      <c r="Q138" s="113">
        <f>IF(AND(N138=0,O138&gt;0),100,IF(AND(N138=0,O138=0),0,TRUNC(((O138/N138)-1)*100,2)))</f>
        <v>47.27</v>
      </c>
      <c r="R138" s="81"/>
      <c r="S138"/>
      <c r="T138" s="123"/>
      <c r="U138" s="123"/>
      <c r="V138" s="123"/>
    </row>
    <row r="139" spans="3:22" ht="13.5" customHeight="1" x14ac:dyDescent="0.2">
      <c r="C139" s="80"/>
      <c r="D139" s="62"/>
      <c r="E139" s="62" t="str">
        <f>CONCATENATE("Demais municípios - ",Tabulação_Prod_Municipios!BN9-10)</f>
        <v>Demais municípios - 8</v>
      </c>
      <c r="F139" s="63">
        <f>Tabulação_Prod_Municipios!BP257-F128</f>
        <v>15964</v>
      </c>
      <c r="G139" s="63">
        <f>Tabulação_Prod_Municipios!BQ257-G128</f>
        <v>9761</v>
      </c>
      <c r="H139" s="63">
        <f t="shared" si="34"/>
        <v>2775.3767415410857</v>
      </c>
      <c r="I139" s="64">
        <f t="shared" si="30"/>
        <v>11.291442056312611</v>
      </c>
      <c r="J139" s="115">
        <f>IF(AND(F139=0,G139&gt;0),100,IF(AND(F139=0,G139=0),0,TRUNC(((G139/F139)-1)*100,2)))</f>
        <v>-38.85</v>
      </c>
      <c r="K139" s="8"/>
      <c r="L139" s="62"/>
      <c r="M139" s="62" t="str">
        <f>CONCATENATE("Demais municípios - ",Tabulação_Prod_Municipios!BS9-10)</f>
        <v>Demais municípios - 8</v>
      </c>
      <c r="N139" s="63">
        <f>Tabulação_Prod_Municipios!BU257-N128</f>
        <v>3822</v>
      </c>
      <c r="O139" s="63">
        <f>Tabulação_Prod_Municipios!BV257-O128</f>
        <v>3517</v>
      </c>
      <c r="P139" s="64">
        <f t="shared" si="31"/>
        <v>12.014484337102449</v>
      </c>
      <c r="Q139" s="115">
        <f>IF(AND(N139=0,O139&gt;0),100,IF(AND(N139=0,O139=0),0,TRUNC(((O139/N139)-1)*100,2)))</f>
        <v>-7.98</v>
      </c>
      <c r="R139" s="81"/>
      <c r="S139"/>
      <c r="T139" s="123"/>
      <c r="U139" s="123"/>
      <c r="V139" s="123"/>
    </row>
    <row r="140" spans="3:22" ht="13.5" customHeight="1" x14ac:dyDescent="0.2">
      <c r="C140" s="80"/>
      <c r="D140" s="65"/>
      <c r="E140" s="66" t="s">
        <v>42</v>
      </c>
      <c r="F140" s="67">
        <f>SUM(F128+F139)</f>
        <v>131995</v>
      </c>
      <c r="G140" s="67">
        <f>SUM(G128+G139)</f>
        <v>86446</v>
      </c>
      <c r="H140" s="67">
        <f t="shared" si="34"/>
        <v>2953.0967102790969</v>
      </c>
      <c r="I140" s="68">
        <f t="shared" si="30"/>
        <v>100</v>
      </c>
      <c r="J140" s="116">
        <f>IF(AND(F140=0,G140&gt;0),100,IF(AND(F140=0,G140=0),0,TRUNC(((G140/F140)-1)*100,2)))</f>
        <v>-34.5</v>
      </c>
      <c r="K140" s="8"/>
      <c r="L140" s="65"/>
      <c r="M140" s="66" t="s">
        <v>42</v>
      </c>
      <c r="N140" s="67">
        <f>SUM(N128+N139)</f>
        <v>32175</v>
      </c>
      <c r="O140" s="67">
        <f>SUM(O128+O139)</f>
        <v>29273</v>
      </c>
      <c r="P140" s="68">
        <f t="shared" si="31"/>
        <v>100</v>
      </c>
      <c r="Q140" s="116">
        <f>IF(AND(N140=0,O140&gt;0),100,IF(AND(N140=0,O140=0),0,TRUNC(((O140/N140)-1)*100,2)))</f>
        <v>-9.01</v>
      </c>
      <c r="R140" s="81"/>
      <c r="S140"/>
      <c r="T140" s="123"/>
      <c r="U140" s="123"/>
      <c r="V140" s="123"/>
    </row>
    <row r="141" spans="3:22" ht="13.5" customHeight="1" x14ac:dyDescent="0.2">
      <c r="C141" s="80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81"/>
      <c r="S141"/>
      <c r="T141" s="123"/>
      <c r="U141" s="123"/>
      <c r="V141" s="123"/>
    </row>
    <row r="142" spans="3:22" ht="13.5" customHeight="1" x14ac:dyDescent="0.2">
      <c r="C142" s="80"/>
      <c r="D142" s="75" t="s">
        <v>307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81"/>
      <c r="S142"/>
      <c r="T142" s="123"/>
      <c r="U142" s="123"/>
      <c r="V142" s="123"/>
    </row>
    <row r="143" spans="3:22" ht="13.5" customHeight="1" x14ac:dyDescent="0.2">
      <c r="C143" s="80"/>
      <c r="D143" s="166" t="s">
        <v>34</v>
      </c>
      <c r="E143" s="167"/>
      <c r="F143" s="167"/>
      <c r="G143" s="167"/>
      <c r="H143" s="167"/>
      <c r="I143" s="167"/>
      <c r="J143" s="168"/>
      <c r="K143" s="3"/>
      <c r="L143" s="166" t="s">
        <v>327</v>
      </c>
      <c r="M143" s="167"/>
      <c r="N143" s="167"/>
      <c r="O143" s="167"/>
      <c r="P143" s="167"/>
      <c r="Q143" s="168"/>
      <c r="R143" s="81"/>
      <c r="S143"/>
      <c r="T143" s="123"/>
      <c r="U143" s="123"/>
      <c r="V143" s="123"/>
    </row>
    <row r="144" spans="3:22" ht="13.5" customHeight="1" x14ac:dyDescent="0.2">
      <c r="C144" s="80"/>
      <c r="D144" s="21" t="s">
        <v>31</v>
      </c>
      <c r="E144" s="20" t="s">
        <v>62</v>
      </c>
      <c r="F144" s="19" t="str">
        <f>F126</f>
        <v>Safra 2015</v>
      </c>
      <c r="G144" s="19" t="str">
        <f>G126</f>
        <v>Safra 2016</v>
      </c>
      <c r="H144" s="21" t="s">
        <v>312</v>
      </c>
      <c r="I144" s="19" t="s">
        <v>33</v>
      </c>
      <c r="J144" s="19" t="s">
        <v>30</v>
      </c>
      <c r="K144" s="8"/>
      <c r="L144" s="21" t="s">
        <v>31</v>
      </c>
      <c r="M144" s="20" t="s">
        <v>62</v>
      </c>
      <c r="N144" s="19" t="str">
        <f>N126</f>
        <v>Safra 2015</v>
      </c>
      <c r="O144" s="19" t="str">
        <f>O126</f>
        <v>Safra 2016</v>
      </c>
      <c r="P144" s="19" t="s">
        <v>304</v>
      </c>
      <c r="Q144" s="19" t="s">
        <v>30</v>
      </c>
      <c r="R144" s="81"/>
      <c r="S144"/>
      <c r="T144" s="123"/>
      <c r="U144" s="123"/>
      <c r="V144" s="123"/>
    </row>
    <row r="145" spans="3:22" ht="13.5" customHeight="1" x14ac:dyDescent="0.2">
      <c r="C145" s="80"/>
      <c r="D145" s="47" t="str">
        <f>IF(AND(F145=0,G145=0),"",Tabulação_Prod_Municipios!CH260)</f>
        <v/>
      </c>
      <c r="E145" s="48" t="str">
        <f>Tabulação_Prod_Municipios!CI260</f>
        <v>Todos municípios produtores</v>
      </c>
      <c r="F145" s="49">
        <f>Tabulação_Prod_Municipios!CJ260</f>
        <v>0</v>
      </c>
      <c r="G145" s="50">
        <f>Tabulação_Prod_Municipios!CK260</f>
        <v>0</v>
      </c>
      <c r="H145" s="50">
        <f>IF(E145="Todos municípios produtores",0,(G145/O145)*1000)</f>
        <v>0</v>
      </c>
      <c r="I145" s="51">
        <f t="shared" ref="I145:I158" si="35">G145*100/$G$158</f>
        <v>0</v>
      </c>
      <c r="J145" s="111">
        <f>IF(AND(F145=0,G145&gt;0),100,IF(AND(F145=0,G145=0),0,TRUNC(((G145/F145)-1)*100,2)))</f>
        <v>0</v>
      </c>
      <c r="K145" s="8"/>
      <c r="L145" s="47" t="str">
        <f>IF(AND(N145=0,O145=0),"",Tabulação_Prod_Municipios!CM260)</f>
        <v/>
      </c>
      <c r="M145" s="48" t="str">
        <f>Tabulação_Prod_Municipios!CN260</f>
        <v>Todos municípios produtores</v>
      </c>
      <c r="N145" s="49">
        <f>Tabulação_Prod_Municipios!CO260</f>
        <v>0</v>
      </c>
      <c r="O145" s="50">
        <f>Tabulação_Prod_Municipios!CP260</f>
        <v>0</v>
      </c>
      <c r="P145" s="51">
        <f t="shared" ref="P145:P158" si="36">O145*100/$O$158</f>
        <v>0</v>
      </c>
      <c r="Q145" s="111">
        <f>IF(AND(N145=0,O145&gt;0),100,IF(AND(N145=0,O145=0),0,TRUNC(((O145/N145)-1)*100,2)))</f>
        <v>0</v>
      </c>
      <c r="R145" s="81"/>
      <c r="S145"/>
      <c r="T145" s="123"/>
      <c r="U145" s="123"/>
      <c r="V145" s="123"/>
    </row>
    <row r="146" spans="3:22" ht="13.5" customHeight="1" x14ac:dyDescent="0.2">
      <c r="C146" s="80"/>
      <c r="D146" s="43"/>
      <c r="E146" s="44" t="s">
        <v>32</v>
      </c>
      <c r="F146" s="45">
        <f>SUM(F147:F156)</f>
        <v>43857</v>
      </c>
      <c r="G146" s="45">
        <f>SUM(G147:G156)</f>
        <v>63461</v>
      </c>
      <c r="H146" s="45">
        <f>(G146/O146)*1000</f>
        <v>4967.5929549902157</v>
      </c>
      <c r="I146" s="46">
        <f>G146*100/$G$158</f>
        <v>100</v>
      </c>
      <c r="J146" s="112">
        <f>TRUNC(((G146/F146)-1)*100,2)</f>
        <v>44.69</v>
      </c>
      <c r="K146" s="8"/>
      <c r="L146" s="43"/>
      <c r="M146" s="44" t="s">
        <v>32</v>
      </c>
      <c r="N146" s="45">
        <f>SUM(N147:N156)</f>
        <v>9190</v>
      </c>
      <c r="O146" s="45">
        <f>SUM(O147:O156)</f>
        <v>12775</v>
      </c>
      <c r="P146" s="46">
        <f>O146*100/$O$158</f>
        <v>100</v>
      </c>
      <c r="Q146" s="112">
        <f>TRUNC(((O146/N146)-1)*100,2)</f>
        <v>39</v>
      </c>
      <c r="R146" s="81"/>
      <c r="S146"/>
      <c r="T146" s="123"/>
      <c r="U146" s="123"/>
      <c r="V146" s="123"/>
    </row>
    <row r="147" spans="3:22" ht="13.5" customHeight="1" x14ac:dyDescent="0.2">
      <c r="C147" s="80"/>
      <c r="D147" s="47">
        <v>1</v>
      </c>
      <c r="E147" s="48" t="str">
        <f>Tabulação_Prod_Municipios!CI11</f>
        <v>Cristalina</v>
      </c>
      <c r="F147" s="49">
        <f>Tabulação_Prod_Municipios!CJ11</f>
        <v>28000</v>
      </c>
      <c r="G147" s="50">
        <f>Tabulação_Prod_Municipios!CK11</f>
        <v>35280</v>
      </c>
      <c r="H147" s="50">
        <f>(G147/O147)*1000</f>
        <v>5880</v>
      </c>
      <c r="I147" s="51">
        <f t="shared" si="35"/>
        <v>55.593198972597342</v>
      </c>
      <c r="J147" s="111">
        <f t="shared" ref="J147:J153" si="37">IF(AND(F147=0,G147&gt;0),100,IF(AND(F147=0,G147=0),0,TRUNC(((G147/F147)-1)*100,2)))</f>
        <v>26</v>
      </c>
      <c r="K147" s="8"/>
      <c r="L147" s="47">
        <v>1</v>
      </c>
      <c r="M147" s="48" t="str">
        <f>Tabulação_Prod_Municipios!CN11</f>
        <v>Cristalina</v>
      </c>
      <c r="N147" s="49">
        <f>Tabulação_Prod_Municipios!CO11</f>
        <v>5000</v>
      </c>
      <c r="O147" s="50">
        <f>Tabulação_Prod_Municipios!CP11</f>
        <v>6000</v>
      </c>
      <c r="P147" s="51">
        <f t="shared" si="36"/>
        <v>46.966731898238748</v>
      </c>
      <c r="Q147" s="111">
        <f t="shared" ref="Q147:Q157" si="38">IF(AND(N147=0,O147&gt;0),100,IF(AND(N147=0,O147=0),0,TRUNC(((O147/N147)-1)*100,2)))</f>
        <v>20</v>
      </c>
      <c r="R147" s="81"/>
      <c r="S147"/>
      <c r="T147" s="123"/>
      <c r="U147" s="123"/>
      <c r="V147" s="123"/>
    </row>
    <row r="148" spans="3:22" ht="13.5" customHeight="1" x14ac:dyDescent="0.2">
      <c r="C148" s="80"/>
      <c r="D148" s="52">
        <v>2</v>
      </c>
      <c r="E148" s="53" t="str">
        <f>Tabulação_Prod_Municipios!CI12</f>
        <v>Luziânia</v>
      </c>
      <c r="F148" s="54">
        <f>Tabulação_Prod_Municipios!CJ12</f>
        <v>2100</v>
      </c>
      <c r="G148" s="55">
        <f>Tabulação_Prod_Municipios!CK12</f>
        <v>20000</v>
      </c>
      <c r="H148" s="55">
        <f>(G148/O148)*1000</f>
        <v>4000</v>
      </c>
      <c r="I148" s="56">
        <f t="shared" si="35"/>
        <v>31.515418918705976</v>
      </c>
      <c r="J148" s="113">
        <f t="shared" si="37"/>
        <v>852.38</v>
      </c>
      <c r="K148" s="8"/>
      <c r="L148" s="52">
        <v>2</v>
      </c>
      <c r="M148" s="53" t="str">
        <f>Tabulação_Prod_Municipios!CN12</f>
        <v>Luziânia</v>
      </c>
      <c r="N148" s="54">
        <f>Tabulação_Prod_Municipios!CO12</f>
        <v>1000</v>
      </c>
      <c r="O148" s="55">
        <f>Tabulação_Prod_Municipios!CP12</f>
        <v>5000</v>
      </c>
      <c r="P148" s="56">
        <f t="shared" si="36"/>
        <v>39.138943248532293</v>
      </c>
      <c r="Q148" s="113">
        <f t="shared" si="38"/>
        <v>400</v>
      </c>
      <c r="R148" s="81"/>
      <c r="S148"/>
      <c r="T148" s="123"/>
      <c r="U148" s="123"/>
      <c r="V148" s="123"/>
    </row>
    <row r="149" spans="3:22" ht="13.5" customHeight="1" x14ac:dyDescent="0.2">
      <c r="C149" s="80"/>
      <c r="D149" s="57">
        <v>3</v>
      </c>
      <c r="E149" s="58" t="str">
        <f>Tabulação_Prod_Municipios!CI13</f>
        <v>Catalão</v>
      </c>
      <c r="F149" s="59">
        <f>Tabulação_Prod_Municipios!CJ13</f>
        <v>9548</v>
      </c>
      <c r="G149" s="60">
        <f>Tabulação_Prod_Municipios!CK13</f>
        <v>4800</v>
      </c>
      <c r="H149" s="60">
        <f>(G149/O149)*1000</f>
        <v>6000</v>
      </c>
      <c r="I149" s="61">
        <f t="shared" si="35"/>
        <v>7.5637005404894344</v>
      </c>
      <c r="J149" s="114">
        <f t="shared" si="37"/>
        <v>-49.72</v>
      </c>
      <c r="K149" s="8"/>
      <c r="L149" s="57">
        <v>3</v>
      </c>
      <c r="M149" s="58" t="str">
        <f>Tabulação_Prod_Municipios!CN13</f>
        <v>Catalão</v>
      </c>
      <c r="N149" s="59">
        <f>Tabulação_Prod_Municipios!CO13</f>
        <v>2100</v>
      </c>
      <c r="O149" s="60">
        <f>Tabulação_Prod_Municipios!CP13</f>
        <v>800</v>
      </c>
      <c r="P149" s="61">
        <f t="shared" si="36"/>
        <v>6.262230919765166</v>
      </c>
      <c r="Q149" s="114">
        <f t="shared" si="38"/>
        <v>-61.9</v>
      </c>
      <c r="R149" s="81"/>
      <c r="S149"/>
      <c r="T149" s="123"/>
      <c r="U149" s="123"/>
      <c r="V149" s="123"/>
    </row>
    <row r="150" spans="3:22" ht="13.5" customHeight="1" x14ac:dyDescent="0.2">
      <c r="C150" s="80"/>
      <c r="D150" s="52">
        <v>4</v>
      </c>
      <c r="E150" s="53" t="str">
        <f>Tabulação_Prod_Municipios!CI14</f>
        <v>Água Fria de Goiás</v>
      </c>
      <c r="F150" s="54">
        <f>Tabulação_Prod_Municipios!CJ14</f>
        <v>0</v>
      </c>
      <c r="G150" s="55">
        <f>Tabulação_Prod_Municipios!CK14</f>
        <v>1600</v>
      </c>
      <c r="H150" s="55">
        <f>IF(G150=0,0,(G150/O150)*1000)</f>
        <v>3200</v>
      </c>
      <c r="I150" s="56">
        <f t="shared" si="35"/>
        <v>2.5212335134964783</v>
      </c>
      <c r="J150" s="113">
        <f t="shared" si="37"/>
        <v>100</v>
      </c>
      <c r="K150" s="8"/>
      <c r="L150" s="52">
        <v>4</v>
      </c>
      <c r="M150" s="53" t="str">
        <f>Tabulação_Prod_Municipios!CN14</f>
        <v>Água Fria de Goiás</v>
      </c>
      <c r="N150" s="54">
        <f>Tabulação_Prod_Municipios!CO14</f>
        <v>0</v>
      </c>
      <c r="O150" s="55">
        <f>Tabulação_Prod_Municipios!CP14</f>
        <v>500</v>
      </c>
      <c r="P150" s="56">
        <f t="shared" si="36"/>
        <v>3.9138943248532287</v>
      </c>
      <c r="Q150" s="113">
        <f t="shared" si="38"/>
        <v>100</v>
      </c>
      <c r="R150" s="81"/>
      <c r="S150"/>
      <c r="T150" s="123"/>
      <c r="U150" s="123"/>
      <c r="V150" s="123"/>
    </row>
    <row r="151" spans="3:22" ht="13.5" customHeight="1" x14ac:dyDescent="0.2">
      <c r="C151" s="80"/>
      <c r="D151" s="57">
        <v>5</v>
      </c>
      <c r="E151" s="58" t="str">
        <f>Tabulação_Prod_Municipios!CI15</f>
        <v>Vianópolis</v>
      </c>
      <c r="F151" s="59">
        <f>Tabulação_Prod_Municipios!CJ15</f>
        <v>855</v>
      </c>
      <c r="G151" s="60">
        <f>Tabulação_Prod_Municipios!CK15</f>
        <v>855</v>
      </c>
      <c r="H151" s="60">
        <f t="shared" ref="H151:H157" si="39">IF(G151=0,0,(G151/O151)*1000)</f>
        <v>4500</v>
      </c>
      <c r="I151" s="61">
        <f t="shared" si="35"/>
        <v>1.3472841587746804</v>
      </c>
      <c r="J151" s="114">
        <f t="shared" si="37"/>
        <v>0</v>
      </c>
      <c r="K151" s="8"/>
      <c r="L151" s="57">
        <v>5</v>
      </c>
      <c r="M151" s="58" t="str">
        <f>Tabulação_Prod_Municipios!CN15</f>
        <v>Vianópolis</v>
      </c>
      <c r="N151" s="59">
        <f>Tabulação_Prod_Municipios!CO15</f>
        <v>190</v>
      </c>
      <c r="O151" s="60">
        <f>Tabulação_Prod_Municipios!CP15</f>
        <v>190</v>
      </c>
      <c r="P151" s="61">
        <f t="shared" si="36"/>
        <v>1.4872798434442269</v>
      </c>
      <c r="Q151" s="114">
        <f t="shared" si="38"/>
        <v>0</v>
      </c>
      <c r="R151" s="81"/>
      <c r="S151"/>
      <c r="T151" s="123"/>
      <c r="U151" s="123"/>
      <c r="V151" s="123"/>
    </row>
    <row r="152" spans="3:22" ht="13.5" customHeight="1" x14ac:dyDescent="0.2">
      <c r="C152" s="80"/>
      <c r="D152" s="52">
        <v>6</v>
      </c>
      <c r="E152" s="53" t="str">
        <f>Tabulação_Prod_Municipios!CI16</f>
        <v>Niquelândia</v>
      </c>
      <c r="F152" s="54">
        <f>Tabulação_Prod_Municipios!CJ16</f>
        <v>0</v>
      </c>
      <c r="G152" s="55">
        <f>Tabulação_Prod_Municipios!CK16</f>
        <v>344</v>
      </c>
      <c r="H152" s="55">
        <f t="shared" si="39"/>
        <v>2796.747967479675</v>
      </c>
      <c r="I152" s="56">
        <f t="shared" si="35"/>
        <v>0.54206520540174286</v>
      </c>
      <c r="J152" s="113">
        <f t="shared" si="37"/>
        <v>100</v>
      </c>
      <c r="K152" s="8"/>
      <c r="L152" s="52">
        <v>6</v>
      </c>
      <c r="M152" s="53" t="str">
        <f>Tabulação_Prod_Municipios!CN16</f>
        <v>Niquelândia</v>
      </c>
      <c r="N152" s="54">
        <f>Tabulação_Prod_Municipios!CO16</f>
        <v>0</v>
      </c>
      <c r="O152" s="55">
        <f>Tabulação_Prod_Municipios!CP16</f>
        <v>123</v>
      </c>
      <c r="P152" s="56">
        <f t="shared" si="36"/>
        <v>0.96281800391389427</v>
      </c>
      <c r="Q152" s="113">
        <f t="shared" si="38"/>
        <v>100</v>
      </c>
      <c r="R152" s="81"/>
      <c r="S152"/>
      <c r="T152" s="123"/>
      <c r="U152" s="123"/>
      <c r="V152" s="123"/>
    </row>
    <row r="153" spans="3:22" ht="13.5" customHeight="1" x14ac:dyDescent="0.2">
      <c r="C153" s="80"/>
      <c r="D153" s="57">
        <v>7</v>
      </c>
      <c r="E153" s="58" t="str">
        <f>Tabulação_Prod_Municipios!CI17</f>
        <v>Campo Alegre de Goiás</v>
      </c>
      <c r="F153" s="59">
        <f>Tabulação_Prod_Municipios!CJ17</f>
        <v>624</v>
      </c>
      <c r="G153" s="60">
        <f>Tabulação_Prod_Municipios!CK17</f>
        <v>297</v>
      </c>
      <c r="H153" s="60">
        <f t="shared" si="39"/>
        <v>2970</v>
      </c>
      <c r="I153" s="61">
        <f t="shared" si="35"/>
        <v>0.46800397094278373</v>
      </c>
      <c r="J153" s="114">
        <f t="shared" si="37"/>
        <v>-52.4</v>
      </c>
      <c r="K153" s="8"/>
      <c r="L153" s="57">
        <v>7</v>
      </c>
      <c r="M153" s="58" t="str">
        <f>Tabulação_Prod_Municipios!CN17</f>
        <v>Jataí</v>
      </c>
      <c r="N153" s="59">
        <f>Tabulação_Prod_Municipios!CO17</f>
        <v>180</v>
      </c>
      <c r="O153" s="60">
        <f>Tabulação_Prod_Municipios!CP17</f>
        <v>100</v>
      </c>
      <c r="P153" s="61">
        <f t="shared" si="36"/>
        <v>0.78277886497064575</v>
      </c>
      <c r="Q153" s="114">
        <f t="shared" si="38"/>
        <v>-44.44</v>
      </c>
      <c r="R153" s="81"/>
      <c r="S153"/>
      <c r="T153" s="123"/>
      <c r="U153" s="123"/>
      <c r="V153" s="123"/>
    </row>
    <row r="154" spans="3:22" ht="13.5" customHeight="1" x14ac:dyDescent="0.2">
      <c r="C154" s="80"/>
      <c r="D154" s="52">
        <v>8</v>
      </c>
      <c r="E154" s="53" t="str">
        <f>IF(G154=0,"",Tabulação_Prod_Municipios!CI18)</f>
        <v>Jataí</v>
      </c>
      <c r="F154" s="54">
        <f>Tabulação_Prod_Municipios!CJ18</f>
        <v>540</v>
      </c>
      <c r="G154" s="55">
        <f>Tabulação_Prod_Municipios!CK18</f>
        <v>285</v>
      </c>
      <c r="H154" s="55">
        <f t="shared" si="39"/>
        <v>4596.7741935483873</v>
      </c>
      <c r="I154" s="56">
        <f t="shared" si="35"/>
        <v>0.44909471959156017</v>
      </c>
      <c r="J154" s="113">
        <f>IF(AND(F154=0,G154&gt;0),100,IF(AND(F154=0,G154=0),0,TRUNC(((G154/F154)-1)*100,2)))</f>
        <v>-47.22</v>
      </c>
      <c r="K154" s="8"/>
      <c r="L154" s="52">
        <v>8</v>
      </c>
      <c r="M154" s="53" t="str">
        <f>IF(O154=0,"",Tabulação_Prod_Municipios!CN18)</f>
        <v>Campo Alegre de Goiás</v>
      </c>
      <c r="N154" s="54">
        <f>Tabulação_Prod_Municipios!CO18</f>
        <v>120</v>
      </c>
      <c r="O154" s="55">
        <f>Tabulação_Prod_Municipios!CP18</f>
        <v>62</v>
      </c>
      <c r="P154" s="56">
        <f t="shared" si="36"/>
        <v>0.48532289628180036</v>
      </c>
      <c r="Q154" s="113">
        <f t="shared" si="38"/>
        <v>-48.33</v>
      </c>
      <c r="R154" s="81"/>
      <c r="S154"/>
      <c r="T154" s="123"/>
      <c r="U154" s="123"/>
      <c r="V154" s="123"/>
    </row>
    <row r="155" spans="3:22" ht="13.5" customHeight="1" x14ac:dyDescent="0.2">
      <c r="C155" s="80"/>
      <c r="D155" s="57">
        <v>9</v>
      </c>
      <c r="E155" s="58" t="str">
        <f>IF(G155=0,"",Tabulação_Prod_Municipios!CI19)</f>
        <v/>
      </c>
      <c r="F155" s="59">
        <f>Tabulação_Prod_Municipios!CJ19</f>
        <v>2190</v>
      </c>
      <c r="G155" s="60">
        <f>Tabulação_Prod_Municipios!CK19</f>
        <v>0</v>
      </c>
      <c r="H155" s="60">
        <f t="shared" si="39"/>
        <v>0</v>
      </c>
      <c r="I155" s="61">
        <f t="shared" si="35"/>
        <v>0</v>
      </c>
      <c r="J155" s="114">
        <f>IF(AND(F155=0,G155&gt;0),100,IF(AND(F155=0,G155=0),0,TRUNC(((G155/F155)-1)*100,2)))</f>
        <v>-100</v>
      </c>
      <c r="K155" s="8"/>
      <c r="L155" s="57">
        <v>9</v>
      </c>
      <c r="M155" s="58" t="str">
        <f>IF(O155=0,"",Tabulação_Prod_Municipios!CN19)</f>
        <v/>
      </c>
      <c r="N155" s="59">
        <f>Tabulação_Prod_Municipios!CO19</f>
        <v>600</v>
      </c>
      <c r="O155" s="60">
        <f>Tabulação_Prod_Municipios!CP19</f>
        <v>0</v>
      </c>
      <c r="P155" s="61">
        <f t="shared" si="36"/>
        <v>0</v>
      </c>
      <c r="Q155" s="114">
        <f t="shared" si="38"/>
        <v>-100</v>
      </c>
      <c r="R155" s="81"/>
      <c r="S155"/>
      <c r="T155" s="123"/>
      <c r="U155" s="123"/>
      <c r="V155" s="123"/>
    </row>
    <row r="156" spans="3:22" ht="13.5" customHeight="1" x14ac:dyDescent="0.2">
      <c r="C156" s="80"/>
      <c r="D156" s="52">
        <v>10</v>
      </c>
      <c r="E156" s="53" t="str">
        <f>IF(G156=0,"",Tabulação_Prod_Municipios!CI20)</f>
        <v/>
      </c>
      <c r="F156" s="54">
        <f>Tabulação_Prod_Municipios!CJ20</f>
        <v>0</v>
      </c>
      <c r="G156" s="55">
        <f>Tabulação_Prod_Municipios!CK20</f>
        <v>0</v>
      </c>
      <c r="H156" s="55">
        <f t="shared" si="39"/>
        <v>0</v>
      </c>
      <c r="I156" s="56">
        <f t="shared" si="35"/>
        <v>0</v>
      </c>
      <c r="J156" s="113">
        <f>IF(AND(F156=0,G156&gt;0),100,IF(AND(F156=0,G156=0),0,TRUNC(((G156/F156)-1)*100,2)))</f>
        <v>0</v>
      </c>
      <c r="K156" s="8"/>
      <c r="L156" s="52">
        <v>10</v>
      </c>
      <c r="M156" s="53" t="str">
        <f>IF(O156=0,"",Tabulação_Prod_Municipios!CN20)</f>
        <v/>
      </c>
      <c r="N156" s="54">
        <f>Tabulação_Prod_Municipios!CO20</f>
        <v>0</v>
      </c>
      <c r="O156" s="55">
        <f>Tabulação_Prod_Municipios!CP20</f>
        <v>0</v>
      </c>
      <c r="P156" s="56">
        <f t="shared" si="36"/>
        <v>0</v>
      </c>
      <c r="Q156" s="113">
        <f t="shared" si="38"/>
        <v>0</v>
      </c>
      <c r="R156" s="81"/>
      <c r="S156"/>
      <c r="T156" s="123"/>
      <c r="U156" s="123"/>
      <c r="V156" s="123"/>
    </row>
    <row r="157" spans="3:22" ht="13.5" customHeight="1" x14ac:dyDescent="0.2">
      <c r="C157" s="80"/>
      <c r="D157" s="62"/>
      <c r="E157" s="62" t="str">
        <f>CONCATENATE("Demais municípios - ",(Tabulação_Prod_Municipios!CH9-10)*0)</f>
        <v>Demais municípios - 0</v>
      </c>
      <c r="F157" s="63">
        <f>Tabulação_Prod_Municipios!CJ257-F146</f>
        <v>0</v>
      </c>
      <c r="G157" s="63">
        <f>Tabulação_Prod_Municipios!CK257-G146</f>
        <v>0</v>
      </c>
      <c r="H157" s="63">
        <f t="shared" si="39"/>
        <v>0</v>
      </c>
      <c r="I157" s="64">
        <f t="shared" si="35"/>
        <v>0</v>
      </c>
      <c r="J157" s="115">
        <f>IF(AND(F157=0,G157&gt;0),100,IF(AND(F157=0,G157=0),0,TRUNC(((G157/F157)-1)*100,2)))</f>
        <v>0</v>
      </c>
      <c r="K157" s="8"/>
      <c r="L157" s="62"/>
      <c r="M157" s="62" t="str">
        <f>CONCATENATE("Demais municípios - ",(Tabulação_Prod_Municipios!CM9-10)*0)</f>
        <v>Demais municípios - 0</v>
      </c>
      <c r="N157" s="63">
        <f>Tabulação_Prod_Municipios!CO257-N146</f>
        <v>0</v>
      </c>
      <c r="O157" s="63">
        <f>Tabulação_Prod_Municipios!CP257-O146</f>
        <v>0</v>
      </c>
      <c r="P157" s="64">
        <f t="shared" si="36"/>
        <v>0</v>
      </c>
      <c r="Q157" s="115">
        <f t="shared" si="38"/>
        <v>0</v>
      </c>
      <c r="R157" s="81"/>
      <c r="S157"/>
      <c r="T157" s="123"/>
      <c r="U157" s="123"/>
      <c r="V157" s="123"/>
    </row>
    <row r="158" spans="3:22" ht="13.5" customHeight="1" x14ac:dyDescent="0.2">
      <c r="C158" s="80"/>
      <c r="D158" s="65"/>
      <c r="E158" s="66" t="s">
        <v>42</v>
      </c>
      <c r="F158" s="67">
        <f>SUM(F146+F157)</f>
        <v>43857</v>
      </c>
      <c r="G158" s="67">
        <f>SUM(G146+G157)</f>
        <v>63461</v>
      </c>
      <c r="H158" s="67">
        <f>(G158/O158)*1000</f>
        <v>4967.5929549902157</v>
      </c>
      <c r="I158" s="68">
        <f t="shared" si="35"/>
        <v>100</v>
      </c>
      <c r="J158" s="116">
        <f>IF(AND(F158=0,G158&gt;0),100,IF(AND(F158=0,G158=0),0,TRUNC(((G158/F158)-1)*100,2)))</f>
        <v>44.69</v>
      </c>
      <c r="K158" s="8"/>
      <c r="L158" s="65"/>
      <c r="M158" s="66" t="s">
        <v>42</v>
      </c>
      <c r="N158" s="67">
        <f>SUM(N146+N157)</f>
        <v>9190</v>
      </c>
      <c r="O158" s="67">
        <f>SUM(O146+O157)</f>
        <v>12775</v>
      </c>
      <c r="P158" s="68">
        <f t="shared" si="36"/>
        <v>100</v>
      </c>
      <c r="Q158" s="116">
        <f>TRUNC(((O158/N158)-1)*100,2)</f>
        <v>39</v>
      </c>
      <c r="R158" s="81"/>
      <c r="S158"/>
      <c r="T158" s="123"/>
      <c r="U158" s="123"/>
      <c r="V158" s="123"/>
    </row>
    <row r="159" spans="3:22" ht="13.5" customHeight="1" x14ac:dyDescent="0.2">
      <c r="C159" s="80"/>
      <c r="D159" s="76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81"/>
      <c r="S159"/>
      <c r="T159" s="123"/>
      <c r="U159" s="123"/>
      <c r="V159" s="123"/>
    </row>
    <row r="160" spans="3:22" ht="13.5" customHeight="1" x14ac:dyDescent="0.2">
      <c r="C160" s="80"/>
      <c r="D160" s="164" t="str">
        <f>D46</f>
        <v>Fonte: IBGE / Produção Agrícola Municipal. Adaptado pela SED/SupexAgricultura/CEMEAS (Dezembro / 2017)</v>
      </c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  <c r="P160" s="165"/>
      <c r="Q160" s="165"/>
      <c r="R160" s="81"/>
      <c r="S160"/>
      <c r="T160" s="123"/>
      <c r="U160" s="123"/>
      <c r="V160" s="123"/>
    </row>
    <row r="161" spans="2:22" ht="9.75" customHeight="1" thickBot="1" x14ac:dyDescent="0.25">
      <c r="C161" s="82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4"/>
      <c r="S161"/>
      <c r="T161" s="123"/>
      <c r="U161" s="123"/>
      <c r="V161" s="123"/>
    </row>
    <row r="162" spans="2:22" ht="13.5" customHeight="1" thickTop="1" x14ac:dyDescent="0.2"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</row>
    <row r="163" spans="2:22" ht="13.5" customHeight="1" x14ac:dyDescent="0.2"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</row>
    <row r="164" spans="2:22" ht="13.5" customHeight="1" x14ac:dyDescent="0.2"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</row>
    <row r="165" spans="2:22" ht="13.5" hidden="1" customHeight="1" x14ac:dyDescent="0.2">
      <c r="G165" s="14"/>
      <c r="H165" s="14"/>
      <c r="N165" s="14"/>
      <c r="S165"/>
      <c r="T165"/>
      <c r="U165"/>
    </row>
    <row r="166" spans="2:22" ht="13.5" hidden="1" customHeight="1" x14ac:dyDescent="0.2">
      <c r="F166" s="14"/>
      <c r="G166" s="14"/>
      <c r="H166" s="14"/>
      <c r="O166" s="14"/>
      <c r="S166"/>
      <c r="T166"/>
      <c r="U166"/>
    </row>
    <row r="167" spans="2:22" ht="13.5" hidden="1" customHeight="1" x14ac:dyDescent="0.2">
      <c r="S167"/>
      <c r="T167"/>
      <c r="U167"/>
    </row>
    <row r="168" spans="2:22" ht="13.5" hidden="1" customHeight="1" x14ac:dyDescent="0.2">
      <c r="S168"/>
      <c r="T168"/>
      <c r="U168"/>
    </row>
    <row r="169" spans="2:22" ht="13.5" hidden="1" customHeight="1" x14ac:dyDescent="0.2">
      <c r="S169"/>
      <c r="T169"/>
      <c r="U169"/>
    </row>
    <row r="170" spans="2:22" ht="13.5" hidden="1" customHeight="1" x14ac:dyDescent="0.2">
      <c r="S170"/>
      <c r="T170"/>
      <c r="U170"/>
    </row>
    <row r="171" spans="2:22" ht="13.5" hidden="1" customHeight="1" x14ac:dyDescent="0.2">
      <c r="S171"/>
      <c r="T171"/>
      <c r="U171"/>
    </row>
    <row r="172" spans="2:22" ht="13.5" hidden="1" customHeight="1" x14ac:dyDescent="0.2">
      <c r="S172"/>
      <c r="T172"/>
      <c r="U172"/>
    </row>
    <row r="173" spans="2:22" ht="13.5" hidden="1" customHeight="1" x14ac:dyDescent="0.2">
      <c r="S173"/>
      <c r="T173"/>
      <c r="U173"/>
    </row>
    <row r="174" spans="2:22" ht="13.5" hidden="1" customHeight="1" x14ac:dyDescent="0.2">
      <c r="S174"/>
      <c r="T174"/>
      <c r="U174"/>
    </row>
    <row r="175" spans="2:22" ht="13.5" hidden="1" customHeight="1" x14ac:dyDescent="0.2">
      <c r="S175"/>
      <c r="T175"/>
      <c r="U175"/>
    </row>
    <row r="176" spans="2:22" ht="13.5" hidden="1" customHeight="1" x14ac:dyDescent="0.2">
      <c r="S176"/>
      <c r="T176"/>
      <c r="U176"/>
    </row>
    <row r="177" spans="19:21" ht="13.5" hidden="1" customHeight="1" x14ac:dyDescent="0.2">
      <c r="S177"/>
      <c r="T177"/>
      <c r="U177"/>
    </row>
    <row r="178" spans="19:21" ht="13.5" hidden="1" customHeight="1" x14ac:dyDescent="0.2">
      <c r="S178"/>
      <c r="T178"/>
      <c r="U178"/>
    </row>
    <row r="179" spans="19:21" ht="13.5" hidden="1" customHeight="1" x14ac:dyDescent="0.2">
      <c r="S179"/>
      <c r="T179"/>
      <c r="U179"/>
    </row>
    <row r="180" spans="19:21" ht="13.5" hidden="1" customHeight="1" x14ac:dyDescent="0.2">
      <c r="S180"/>
      <c r="T180"/>
      <c r="U180"/>
    </row>
    <row r="181" spans="19:21" ht="13.5" hidden="1" customHeight="1" x14ac:dyDescent="0.2">
      <c r="S181"/>
      <c r="T181"/>
      <c r="U181"/>
    </row>
    <row r="182" spans="19:21" ht="13.5" hidden="1" customHeight="1" x14ac:dyDescent="0.2">
      <c r="S182"/>
      <c r="T182"/>
      <c r="U182"/>
    </row>
    <row r="183" spans="19:21" ht="13.5" hidden="1" customHeight="1" x14ac:dyDescent="0.2">
      <c r="S183"/>
      <c r="T183"/>
      <c r="U183"/>
    </row>
    <row r="184" spans="19:21" ht="13.5" hidden="1" customHeight="1" x14ac:dyDescent="0.2">
      <c r="S184"/>
      <c r="T184"/>
      <c r="U184"/>
    </row>
    <row r="185" spans="19:21" ht="13.5" hidden="1" customHeight="1" x14ac:dyDescent="0.2">
      <c r="S185"/>
      <c r="T185"/>
      <c r="U185"/>
    </row>
    <row r="186" spans="19:21" ht="13.5" hidden="1" customHeight="1" x14ac:dyDescent="0.2">
      <c r="S186"/>
      <c r="T186"/>
      <c r="U186"/>
    </row>
    <row r="187" spans="19:21" ht="13.5" hidden="1" customHeight="1" x14ac:dyDescent="0.2">
      <c r="S187"/>
      <c r="T187"/>
      <c r="U187"/>
    </row>
    <row r="188" spans="19:21" ht="13.5" hidden="1" customHeight="1" x14ac:dyDescent="0.2">
      <c r="S188"/>
      <c r="T188"/>
      <c r="U188"/>
    </row>
    <row r="189" spans="19:21" ht="13.5" hidden="1" customHeight="1" x14ac:dyDescent="0.2">
      <c r="S189"/>
      <c r="T189"/>
      <c r="U189"/>
    </row>
    <row r="190" spans="19:21" ht="13.5" hidden="1" customHeight="1" x14ac:dyDescent="0.2">
      <c r="S190"/>
      <c r="T190"/>
      <c r="U190"/>
    </row>
    <row r="191" spans="19:21" ht="13.5" hidden="1" customHeight="1" x14ac:dyDescent="0.2">
      <c r="S191"/>
      <c r="T191"/>
      <c r="U191"/>
    </row>
    <row r="192" spans="19:21" ht="13.5" hidden="1" customHeight="1" x14ac:dyDescent="0.2">
      <c r="S192"/>
      <c r="T192"/>
      <c r="U192"/>
    </row>
    <row r="193" spans="19:21" ht="13.5" hidden="1" customHeight="1" x14ac:dyDescent="0.2">
      <c r="S193"/>
      <c r="T193"/>
      <c r="U193"/>
    </row>
    <row r="194" spans="19:21" ht="13.5" hidden="1" customHeight="1" x14ac:dyDescent="0.2">
      <c r="S194"/>
      <c r="T194"/>
      <c r="U194"/>
    </row>
    <row r="195" spans="19:21" ht="13.5" hidden="1" customHeight="1" x14ac:dyDescent="0.2">
      <c r="S195"/>
      <c r="T195"/>
      <c r="U195"/>
    </row>
    <row r="196" spans="19:21" ht="13.5" hidden="1" customHeight="1" x14ac:dyDescent="0.2">
      <c r="S196"/>
      <c r="T196"/>
      <c r="U196"/>
    </row>
    <row r="197" spans="19:21" ht="13.5" hidden="1" customHeight="1" x14ac:dyDescent="0.2">
      <c r="S197"/>
      <c r="T197"/>
      <c r="U197"/>
    </row>
    <row r="198" spans="19:21" ht="13.5" hidden="1" customHeight="1" x14ac:dyDescent="0.2">
      <c r="S198"/>
      <c r="T198"/>
      <c r="U198"/>
    </row>
    <row r="199" spans="19:21" ht="13.5" hidden="1" customHeight="1" x14ac:dyDescent="0.2">
      <c r="S199"/>
      <c r="T199"/>
      <c r="U199"/>
    </row>
    <row r="200" spans="19:21" ht="13.5" hidden="1" customHeight="1" x14ac:dyDescent="0.2">
      <c r="S200"/>
      <c r="T200"/>
      <c r="U200"/>
    </row>
    <row r="201" spans="19:21" ht="13.5" hidden="1" customHeight="1" x14ac:dyDescent="0.2">
      <c r="S201"/>
      <c r="T201"/>
      <c r="U201"/>
    </row>
    <row r="202" spans="19:21" ht="13.5" hidden="1" customHeight="1" x14ac:dyDescent="0.2">
      <c r="S202"/>
      <c r="T202"/>
      <c r="U202"/>
    </row>
    <row r="203" spans="19:21" ht="13.5" hidden="1" customHeight="1" x14ac:dyDescent="0.2">
      <c r="S203"/>
      <c r="T203"/>
      <c r="U203"/>
    </row>
    <row r="204" spans="19:21" ht="13.5" hidden="1" customHeight="1" x14ac:dyDescent="0.2">
      <c r="S204"/>
      <c r="T204"/>
      <c r="U204"/>
    </row>
    <row r="205" spans="19:21" ht="13.5" hidden="1" customHeight="1" x14ac:dyDescent="0.2">
      <c r="S205"/>
      <c r="T205"/>
      <c r="U205"/>
    </row>
    <row r="206" spans="19:21" ht="13.5" hidden="1" customHeight="1" x14ac:dyDescent="0.2">
      <c r="S206"/>
      <c r="T206"/>
      <c r="U206"/>
    </row>
    <row r="207" spans="19:21" ht="13.5" hidden="1" customHeight="1" x14ac:dyDescent="0.2">
      <c r="S207"/>
      <c r="T207"/>
      <c r="U207"/>
    </row>
    <row r="208" spans="19:21" ht="13.5" hidden="1" customHeight="1" x14ac:dyDescent="0.2">
      <c r="S208"/>
      <c r="T208"/>
      <c r="U208"/>
    </row>
    <row r="209" spans="19:21" ht="13.5" hidden="1" customHeight="1" x14ac:dyDescent="0.2">
      <c r="S209"/>
      <c r="T209"/>
      <c r="U209"/>
    </row>
    <row r="210" spans="19:21" ht="13.5" hidden="1" customHeight="1" x14ac:dyDescent="0.2">
      <c r="S210"/>
      <c r="T210"/>
      <c r="U210"/>
    </row>
    <row r="211" spans="19:21" ht="13.5" hidden="1" customHeight="1" x14ac:dyDescent="0.2">
      <c r="S211"/>
      <c r="T211"/>
      <c r="U211"/>
    </row>
    <row r="212" spans="19:21" ht="13.5" hidden="1" customHeight="1" x14ac:dyDescent="0.2">
      <c r="S212"/>
      <c r="T212"/>
      <c r="U212"/>
    </row>
    <row r="213" spans="19:21" ht="13.5" hidden="1" customHeight="1" x14ac:dyDescent="0.2">
      <c r="S213"/>
      <c r="T213"/>
      <c r="U213"/>
    </row>
    <row r="214" spans="19:21" ht="13.5" hidden="1" customHeight="1" x14ac:dyDescent="0.2">
      <c r="S214"/>
      <c r="T214"/>
      <c r="U214"/>
    </row>
    <row r="215" spans="19:21" ht="13.5" hidden="1" customHeight="1" x14ac:dyDescent="0.2">
      <c r="S215"/>
      <c r="T215"/>
      <c r="U215"/>
    </row>
    <row r="216" spans="19:21" ht="13.5" hidden="1" customHeight="1" x14ac:dyDescent="0.2">
      <c r="S216"/>
      <c r="T216"/>
      <c r="U216"/>
    </row>
    <row r="217" spans="19:21" ht="13.5" hidden="1" customHeight="1" x14ac:dyDescent="0.2">
      <c r="S217"/>
      <c r="T217"/>
      <c r="U217"/>
    </row>
    <row r="218" spans="19:21" ht="13.5" hidden="1" customHeight="1" x14ac:dyDescent="0.2">
      <c r="S218"/>
      <c r="T218"/>
      <c r="U218"/>
    </row>
    <row r="219" spans="19:21" ht="13.5" hidden="1" customHeight="1" x14ac:dyDescent="0.2">
      <c r="S219"/>
      <c r="T219"/>
      <c r="U219"/>
    </row>
    <row r="220" spans="19:21" ht="13.5" hidden="1" customHeight="1" x14ac:dyDescent="0.2">
      <c r="S220"/>
      <c r="T220"/>
      <c r="U220"/>
    </row>
    <row r="221" spans="19:21" ht="13.5" hidden="1" customHeight="1" x14ac:dyDescent="0.2">
      <c r="S221"/>
      <c r="T221"/>
      <c r="U221"/>
    </row>
    <row r="222" spans="19:21" ht="13.5" hidden="1" customHeight="1" x14ac:dyDescent="0.2">
      <c r="S222"/>
      <c r="T222"/>
      <c r="U222"/>
    </row>
    <row r="223" spans="19:21" ht="13.5" hidden="1" customHeight="1" x14ac:dyDescent="0.2">
      <c r="S223"/>
      <c r="T223"/>
      <c r="U223"/>
    </row>
    <row r="224" spans="19:21" ht="13.5" hidden="1" customHeight="1" x14ac:dyDescent="0.2">
      <c r="S224"/>
      <c r="T224"/>
      <c r="U224"/>
    </row>
    <row r="225" spans="19:21" ht="13.5" hidden="1" customHeight="1" x14ac:dyDescent="0.2">
      <c r="S225"/>
      <c r="T225"/>
      <c r="U225"/>
    </row>
    <row r="226" spans="19:21" ht="13.5" hidden="1" customHeight="1" x14ac:dyDescent="0.2">
      <c r="S226"/>
      <c r="T226"/>
      <c r="U226"/>
    </row>
    <row r="227" spans="19:21" ht="13.5" hidden="1" customHeight="1" x14ac:dyDescent="0.2">
      <c r="S227"/>
      <c r="T227"/>
      <c r="U227"/>
    </row>
    <row r="228" spans="19:21" ht="13.5" hidden="1" customHeight="1" x14ac:dyDescent="0.2">
      <c r="S228"/>
      <c r="T228"/>
      <c r="U228"/>
    </row>
    <row r="229" spans="19:21" ht="13.5" hidden="1" customHeight="1" x14ac:dyDescent="0.2">
      <c r="S229"/>
      <c r="T229"/>
      <c r="U229"/>
    </row>
    <row r="230" spans="19:21" ht="13.5" hidden="1" customHeight="1" x14ac:dyDescent="0.2">
      <c r="S230"/>
      <c r="T230"/>
      <c r="U230"/>
    </row>
    <row r="231" spans="19:21" ht="13.5" hidden="1" customHeight="1" x14ac:dyDescent="0.2">
      <c r="S231"/>
      <c r="T231"/>
      <c r="U231"/>
    </row>
    <row r="232" spans="19:21" ht="13.5" hidden="1" customHeight="1" x14ac:dyDescent="0.2">
      <c r="S232"/>
      <c r="T232"/>
      <c r="U232"/>
    </row>
    <row r="233" spans="19:21" ht="13.5" hidden="1" customHeight="1" x14ac:dyDescent="0.2">
      <c r="S233"/>
      <c r="T233"/>
      <c r="U233"/>
    </row>
    <row r="234" spans="19:21" ht="13.5" hidden="1" customHeight="1" x14ac:dyDescent="0.2">
      <c r="S234"/>
      <c r="T234"/>
      <c r="U234"/>
    </row>
    <row r="235" spans="19:21" ht="13.5" hidden="1" customHeight="1" x14ac:dyDescent="0.2">
      <c r="S235"/>
      <c r="T235"/>
      <c r="U235"/>
    </row>
    <row r="236" spans="19:21" ht="13.5" hidden="1" customHeight="1" x14ac:dyDescent="0.2">
      <c r="S236"/>
      <c r="T236"/>
      <c r="U236"/>
    </row>
    <row r="237" spans="19:21" ht="13.5" hidden="1" customHeight="1" x14ac:dyDescent="0.2">
      <c r="S237"/>
      <c r="T237"/>
      <c r="U237"/>
    </row>
    <row r="238" spans="19:21" ht="13.5" hidden="1" customHeight="1" x14ac:dyDescent="0.2">
      <c r="S238"/>
      <c r="T238"/>
      <c r="U238"/>
    </row>
    <row r="239" spans="19:21" ht="13.5" hidden="1" customHeight="1" x14ac:dyDescent="0.2">
      <c r="S239"/>
      <c r="T239"/>
      <c r="U239"/>
    </row>
    <row r="240" spans="19:21" ht="13.5" hidden="1" customHeight="1" x14ac:dyDescent="0.2">
      <c r="S240"/>
      <c r="T240"/>
      <c r="U240"/>
    </row>
    <row r="241" spans="19:21" ht="13.5" hidden="1" customHeight="1" x14ac:dyDescent="0.2">
      <c r="S241"/>
      <c r="T241"/>
      <c r="U241"/>
    </row>
    <row r="242" spans="19:21" ht="13.5" hidden="1" customHeight="1" x14ac:dyDescent="0.2">
      <c r="S242"/>
      <c r="T242"/>
      <c r="U242"/>
    </row>
    <row r="243" spans="19:21" ht="13.5" hidden="1" customHeight="1" x14ac:dyDescent="0.2">
      <c r="S243"/>
      <c r="T243"/>
      <c r="U243"/>
    </row>
    <row r="244" spans="19:21" ht="13.5" hidden="1" customHeight="1" x14ac:dyDescent="0.2">
      <c r="S244"/>
      <c r="T244"/>
      <c r="U244"/>
    </row>
    <row r="245" spans="19:21" ht="13.5" hidden="1" customHeight="1" x14ac:dyDescent="0.2">
      <c r="S245"/>
      <c r="T245"/>
      <c r="U245"/>
    </row>
    <row r="246" spans="19:21" ht="13.5" hidden="1" customHeight="1" x14ac:dyDescent="0.2">
      <c r="S246"/>
      <c r="T246"/>
      <c r="U246"/>
    </row>
    <row r="247" spans="19:21" ht="13.5" hidden="1" customHeight="1" x14ac:dyDescent="0.2">
      <c r="S247"/>
      <c r="T247"/>
      <c r="U247"/>
    </row>
    <row r="248" spans="19:21" ht="13.5" hidden="1" customHeight="1" x14ac:dyDescent="0.2">
      <c r="S248"/>
      <c r="T248"/>
      <c r="U248"/>
    </row>
    <row r="249" spans="19:21" ht="13.5" hidden="1" customHeight="1" x14ac:dyDescent="0.2">
      <c r="S249"/>
      <c r="T249"/>
      <c r="U249"/>
    </row>
    <row r="250" spans="19:21" ht="13.5" hidden="1" customHeight="1" x14ac:dyDescent="0.2">
      <c r="S250"/>
      <c r="T250"/>
      <c r="U250"/>
    </row>
    <row r="251" spans="19:21" ht="13.5" hidden="1" customHeight="1" x14ac:dyDescent="0.2">
      <c r="S251"/>
      <c r="T251"/>
      <c r="U251"/>
    </row>
    <row r="252" spans="19:21" ht="13.5" hidden="1" customHeight="1" x14ac:dyDescent="0.2">
      <c r="S252"/>
      <c r="T252"/>
      <c r="U252"/>
    </row>
    <row r="253" spans="19:21" ht="13.5" hidden="1" customHeight="1" x14ac:dyDescent="0.2">
      <c r="S253"/>
      <c r="T253"/>
      <c r="U253"/>
    </row>
    <row r="254" spans="19:21" ht="13.5" hidden="1" customHeight="1" x14ac:dyDescent="0.2">
      <c r="S254"/>
      <c r="T254"/>
      <c r="U254"/>
    </row>
    <row r="255" spans="19:21" ht="13.5" hidden="1" customHeight="1" x14ac:dyDescent="0.2">
      <c r="S255"/>
      <c r="T255"/>
      <c r="U255"/>
    </row>
    <row r="256" spans="19:21" ht="13.5" hidden="1" customHeight="1" x14ac:dyDescent="0.2">
      <c r="S256"/>
      <c r="T256"/>
      <c r="U256"/>
    </row>
    <row r="257" spans="19:21" ht="13.5" hidden="1" customHeight="1" x14ac:dyDescent="0.2">
      <c r="S257"/>
      <c r="T257"/>
      <c r="U257"/>
    </row>
    <row r="258" spans="19:21" ht="13.5" hidden="1" customHeight="1" x14ac:dyDescent="0.2">
      <c r="S258"/>
      <c r="T258"/>
      <c r="U258"/>
    </row>
    <row r="259" spans="19:21" ht="13.5" hidden="1" customHeight="1" x14ac:dyDescent="0.2">
      <c r="S259"/>
      <c r="T259"/>
      <c r="U259"/>
    </row>
    <row r="260" spans="19:21" ht="13.5" hidden="1" customHeight="1" x14ac:dyDescent="0.2">
      <c r="S260"/>
      <c r="T260"/>
      <c r="U260"/>
    </row>
    <row r="261" spans="19:21" ht="13.5" hidden="1" customHeight="1" x14ac:dyDescent="0.2">
      <c r="S261"/>
      <c r="T261"/>
      <c r="U261"/>
    </row>
    <row r="262" spans="19:21" ht="13.5" hidden="1" customHeight="1" x14ac:dyDescent="0.2">
      <c r="S262"/>
      <c r="T262"/>
      <c r="U262"/>
    </row>
    <row r="263" spans="19:21" ht="13.5" hidden="1" customHeight="1" x14ac:dyDescent="0.2">
      <c r="S263"/>
      <c r="T263"/>
      <c r="U263"/>
    </row>
    <row r="264" spans="19:21" ht="13.5" hidden="1" customHeight="1" x14ac:dyDescent="0.2">
      <c r="S264"/>
      <c r="T264"/>
      <c r="U264"/>
    </row>
    <row r="265" spans="19:21" ht="13.5" hidden="1" customHeight="1" x14ac:dyDescent="0.2">
      <c r="S265"/>
      <c r="T265"/>
      <c r="U265"/>
    </row>
    <row r="266" spans="19:21" ht="13.5" hidden="1" customHeight="1" x14ac:dyDescent="0.2">
      <c r="S266"/>
      <c r="T266"/>
      <c r="U266"/>
    </row>
    <row r="267" spans="19:21" ht="13.5" hidden="1" customHeight="1" x14ac:dyDescent="0.2">
      <c r="S267"/>
      <c r="T267"/>
      <c r="U267"/>
    </row>
    <row r="268" spans="19:21" ht="13.5" hidden="1" customHeight="1" x14ac:dyDescent="0.2">
      <c r="S268"/>
      <c r="T268"/>
      <c r="U268"/>
    </row>
    <row r="269" spans="19:21" ht="13.5" hidden="1" customHeight="1" x14ac:dyDescent="0.2">
      <c r="S269"/>
      <c r="T269"/>
      <c r="U269"/>
    </row>
    <row r="270" spans="19:21" ht="13.5" hidden="1" customHeight="1" x14ac:dyDescent="0.2">
      <c r="S270"/>
      <c r="T270"/>
      <c r="U270"/>
    </row>
    <row r="271" spans="19:21" ht="13.5" hidden="1" customHeight="1" x14ac:dyDescent="0.2">
      <c r="S271"/>
      <c r="T271"/>
      <c r="U271"/>
    </row>
    <row r="272" spans="19:21" ht="13.5" hidden="1" customHeight="1" x14ac:dyDescent="0.2">
      <c r="S272"/>
      <c r="T272"/>
      <c r="U272"/>
    </row>
    <row r="273" spans="19:21" ht="13.5" hidden="1" customHeight="1" x14ac:dyDescent="0.2">
      <c r="S273"/>
      <c r="T273"/>
      <c r="U273"/>
    </row>
    <row r="274" spans="19:21" ht="13.5" hidden="1" customHeight="1" x14ac:dyDescent="0.2">
      <c r="S274"/>
      <c r="T274"/>
      <c r="U274"/>
    </row>
    <row r="275" spans="19:21" ht="13.5" hidden="1" customHeight="1" x14ac:dyDescent="0.2">
      <c r="S275"/>
      <c r="T275"/>
      <c r="U275"/>
    </row>
    <row r="276" spans="19:21" ht="13.5" hidden="1" customHeight="1" x14ac:dyDescent="0.2">
      <c r="S276"/>
      <c r="T276"/>
      <c r="U276"/>
    </row>
    <row r="277" spans="19:21" ht="13.5" hidden="1" customHeight="1" x14ac:dyDescent="0.2">
      <c r="S277"/>
      <c r="T277"/>
      <c r="U277"/>
    </row>
    <row r="278" spans="19:21" ht="13.5" hidden="1" customHeight="1" x14ac:dyDescent="0.2">
      <c r="S278"/>
      <c r="T278"/>
      <c r="U278"/>
    </row>
    <row r="279" spans="19:21" ht="13.5" hidden="1" customHeight="1" x14ac:dyDescent="0.2">
      <c r="S279"/>
      <c r="T279"/>
      <c r="U279"/>
    </row>
    <row r="280" spans="19:21" ht="13.5" hidden="1" customHeight="1" x14ac:dyDescent="0.2">
      <c r="S280"/>
      <c r="T280"/>
      <c r="U280"/>
    </row>
    <row r="281" spans="19:21" ht="13.5" hidden="1" customHeight="1" x14ac:dyDescent="0.2">
      <c r="S281"/>
      <c r="T281"/>
      <c r="U281"/>
    </row>
    <row r="282" spans="19:21" ht="13.5" hidden="1" customHeight="1" x14ac:dyDescent="0.2">
      <c r="S282"/>
      <c r="T282"/>
      <c r="U282"/>
    </row>
    <row r="283" spans="19:21" ht="13.5" hidden="1" customHeight="1" x14ac:dyDescent="0.2">
      <c r="S283"/>
      <c r="T283"/>
      <c r="U283"/>
    </row>
    <row r="284" spans="19:21" ht="13.5" hidden="1" customHeight="1" x14ac:dyDescent="0.2">
      <c r="S284"/>
      <c r="T284"/>
      <c r="U284"/>
    </row>
    <row r="285" spans="19:21" ht="13.5" hidden="1" customHeight="1" x14ac:dyDescent="0.2">
      <c r="S285"/>
      <c r="T285"/>
      <c r="U285"/>
    </row>
    <row r="286" spans="19:21" ht="13.5" hidden="1" customHeight="1" x14ac:dyDescent="0.2">
      <c r="S286"/>
      <c r="T286"/>
      <c r="U286"/>
    </row>
    <row r="287" spans="19:21" ht="13.5" hidden="1" customHeight="1" x14ac:dyDescent="0.2">
      <c r="S287"/>
      <c r="T287"/>
      <c r="U287"/>
    </row>
    <row r="288" spans="19:21" ht="13.5" hidden="1" customHeight="1" x14ac:dyDescent="0.2">
      <c r="S288"/>
      <c r="T288"/>
      <c r="U288"/>
    </row>
    <row r="289" spans="19:21" ht="13.5" hidden="1" customHeight="1" x14ac:dyDescent="0.2">
      <c r="S289"/>
      <c r="T289"/>
      <c r="U289"/>
    </row>
    <row r="290" spans="19:21" ht="13.5" hidden="1" customHeight="1" x14ac:dyDescent="0.2">
      <c r="S290"/>
      <c r="T290"/>
      <c r="U290"/>
    </row>
    <row r="291" spans="19:21" ht="13.5" hidden="1" customHeight="1" x14ac:dyDescent="0.2">
      <c r="S291"/>
      <c r="T291"/>
      <c r="U291"/>
    </row>
    <row r="292" spans="19:21" ht="13.5" hidden="1" customHeight="1" x14ac:dyDescent="0.2">
      <c r="S292"/>
      <c r="T292"/>
      <c r="U292"/>
    </row>
    <row r="293" spans="19:21" ht="13.5" hidden="1" customHeight="1" x14ac:dyDescent="0.2">
      <c r="S293"/>
      <c r="T293"/>
      <c r="U293"/>
    </row>
    <row r="294" spans="19:21" ht="13.5" hidden="1" customHeight="1" x14ac:dyDescent="0.2">
      <c r="S294"/>
      <c r="T294"/>
      <c r="U294"/>
    </row>
    <row r="295" spans="19:21" ht="13.5" hidden="1" customHeight="1" x14ac:dyDescent="0.2">
      <c r="S295"/>
      <c r="T295"/>
      <c r="U295"/>
    </row>
    <row r="296" spans="19:21" ht="13.5" hidden="1" customHeight="1" x14ac:dyDescent="0.2">
      <c r="S296"/>
      <c r="T296"/>
      <c r="U296"/>
    </row>
    <row r="297" spans="19:21" ht="13.5" hidden="1" customHeight="1" x14ac:dyDescent="0.2">
      <c r="S297"/>
      <c r="T297"/>
      <c r="U297"/>
    </row>
    <row r="298" spans="19:21" ht="13.5" hidden="1" customHeight="1" x14ac:dyDescent="0.2">
      <c r="S298"/>
      <c r="T298"/>
      <c r="U298"/>
    </row>
    <row r="299" spans="19:21" ht="13.5" hidden="1" customHeight="1" x14ac:dyDescent="0.2">
      <c r="S299"/>
      <c r="T299"/>
      <c r="U299"/>
    </row>
    <row r="300" spans="19:21" ht="13.5" hidden="1" customHeight="1" x14ac:dyDescent="0.2">
      <c r="S300"/>
      <c r="T300"/>
      <c r="U300"/>
    </row>
    <row r="301" spans="19:21" ht="13.5" hidden="1" customHeight="1" x14ac:dyDescent="0.2">
      <c r="S301"/>
      <c r="T301"/>
      <c r="U301"/>
    </row>
    <row r="302" spans="19:21" ht="13.5" hidden="1" customHeight="1" x14ac:dyDescent="0.2">
      <c r="S302"/>
      <c r="T302"/>
      <c r="U302"/>
    </row>
    <row r="303" spans="19:21" ht="13.5" hidden="1" customHeight="1" x14ac:dyDescent="0.2">
      <c r="S303"/>
      <c r="T303"/>
      <c r="U303"/>
    </row>
    <row r="304" spans="19:21" ht="13.5" hidden="1" customHeight="1" x14ac:dyDescent="0.2">
      <c r="S304"/>
      <c r="T304"/>
      <c r="U304"/>
    </row>
    <row r="305" spans="19:21" ht="13.5" hidden="1" customHeight="1" x14ac:dyDescent="0.2">
      <c r="S305"/>
      <c r="T305"/>
      <c r="U305"/>
    </row>
    <row r="306" spans="19:21" ht="13.5" hidden="1" customHeight="1" x14ac:dyDescent="0.2">
      <c r="S306"/>
      <c r="T306"/>
      <c r="U306"/>
    </row>
    <row r="307" spans="19:21" ht="13.5" hidden="1" customHeight="1" x14ac:dyDescent="0.2">
      <c r="S307"/>
      <c r="T307"/>
      <c r="U307"/>
    </row>
    <row r="308" spans="19:21" ht="13.5" hidden="1" customHeight="1" x14ac:dyDescent="0.2">
      <c r="S308"/>
      <c r="T308"/>
      <c r="U308"/>
    </row>
    <row r="309" spans="19:21" ht="13.5" hidden="1" customHeight="1" x14ac:dyDescent="0.2">
      <c r="S309"/>
      <c r="T309"/>
      <c r="U309"/>
    </row>
    <row r="310" spans="19:21" ht="13.5" hidden="1" customHeight="1" x14ac:dyDescent="0.2">
      <c r="S310"/>
      <c r="T310"/>
      <c r="U310"/>
    </row>
    <row r="311" spans="19:21" ht="13.5" hidden="1" customHeight="1" x14ac:dyDescent="0.2">
      <c r="S311"/>
      <c r="T311"/>
      <c r="U311"/>
    </row>
    <row r="312" spans="19:21" ht="13.5" hidden="1" customHeight="1" x14ac:dyDescent="0.2">
      <c r="S312"/>
      <c r="T312"/>
      <c r="U312"/>
    </row>
    <row r="313" spans="19:21" ht="13.5" hidden="1" customHeight="1" x14ac:dyDescent="0.2">
      <c r="S313"/>
      <c r="T313"/>
      <c r="U313"/>
    </row>
    <row r="314" spans="19:21" ht="13.5" hidden="1" customHeight="1" x14ac:dyDescent="0.2">
      <c r="S314"/>
      <c r="T314"/>
      <c r="U314"/>
    </row>
    <row r="315" spans="19:21" ht="13.5" hidden="1" customHeight="1" x14ac:dyDescent="0.2">
      <c r="S315"/>
      <c r="T315"/>
      <c r="U315"/>
    </row>
    <row r="316" spans="19:21" ht="13.5" hidden="1" customHeight="1" x14ac:dyDescent="0.2">
      <c r="S316"/>
      <c r="T316"/>
      <c r="U316"/>
    </row>
    <row r="317" spans="19:21" ht="13.5" hidden="1" customHeight="1" x14ac:dyDescent="0.2">
      <c r="S317"/>
      <c r="T317"/>
      <c r="U317"/>
    </row>
    <row r="318" spans="19:21" ht="13.5" hidden="1" customHeight="1" x14ac:dyDescent="0.2">
      <c r="S318"/>
      <c r="T318"/>
      <c r="U318"/>
    </row>
    <row r="319" spans="19:21" ht="13.5" hidden="1" customHeight="1" x14ac:dyDescent="0.2">
      <c r="S319"/>
      <c r="T319"/>
      <c r="U319"/>
    </row>
    <row r="320" spans="19:21" ht="13.5" hidden="1" customHeight="1" x14ac:dyDescent="0.2">
      <c r="S320"/>
      <c r="T320"/>
      <c r="U320"/>
    </row>
    <row r="321" spans="19:21" ht="13.5" hidden="1" customHeight="1" x14ac:dyDescent="0.2">
      <c r="S321"/>
      <c r="T321"/>
      <c r="U321"/>
    </row>
    <row r="322" spans="19:21" ht="13.5" hidden="1" customHeight="1" x14ac:dyDescent="0.2">
      <c r="S322"/>
      <c r="T322"/>
      <c r="U322"/>
    </row>
    <row r="323" spans="19:21" ht="13.5" hidden="1" customHeight="1" x14ac:dyDescent="0.2">
      <c r="S323"/>
      <c r="T323"/>
      <c r="U323"/>
    </row>
    <row r="324" spans="19:21" ht="13.5" hidden="1" customHeight="1" x14ac:dyDescent="0.2">
      <c r="S324"/>
      <c r="T324"/>
      <c r="U324"/>
    </row>
    <row r="325" spans="19:21" ht="13.5" hidden="1" customHeight="1" x14ac:dyDescent="0.2">
      <c r="S325"/>
      <c r="T325"/>
      <c r="U325"/>
    </row>
    <row r="326" spans="19:21" ht="13.5" hidden="1" customHeight="1" x14ac:dyDescent="0.2">
      <c r="S326"/>
      <c r="T326"/>
      <c r="U326"/>
    </row>
    <row r="327" spans="19:21" ht="13.5" hidden="1" customHeight="1" x14ac:dyDescent="0.2">
      <c r="S327"/>
      <c r="T327"/>
      <c r="U327"/>
    </row>
    <row r="328" spans="19:21" ht="13.5" hidden="1" customHeight="1" x14ac:dyDescent="0.2">
      <c r="S328"/>
      <c r="T328"/>
      <c r="U328"/>
    </row>
    <row r="329" spans="19:21" ht="13.5" hidden="1" customHeight="1" x14ac:dyDescent="0.2">
      <c r="S329"/>
      <c r="T329"/>
      <c r="U329"/>
    </row>
    <row r="330" spans="19:21" ht="13.5" hidden="1" customHeight="1" x14ac:dyDescent="0.2">
      <c r="S330"/>
      <c r="T330"/>
      <c r="U330"/>
    </row>
    <row r="331" spans="19:21" ht="13.5" hidden="1" customHeight="1" x14ac:dyDescent="0.2">
      <c r="S331"/>
      <c r="T331"/>
      <c r="U331"/>
    </row>
    <row r="332" spans="19:21" ht="13.5" hidden="1" customHeight="1" x14ac:dyDescent="0.2">
      <c r="S332"/>
      <c r="T332"/>
      <c r="U332"/>
    </row>
    <row r="333" spans="19:21" ht="13.5" hidden="1" customHeight="1" x14ac:dyDescent="0.2">
      <c r="S333"/>
      <c r="T333"/>
      <c r="U333"/>
    </row>
    <row r="334" spans="19:21" ht="13.5" hidden="1" customHeight="1" x14ac:dyDescent="0.2">
      <c r="S334"/>
      <c r="T334"/>
      <c r="U334"/>
    </row>
    <row r="335" spans="19:21" ht="13.5" hidden="1" customHeight="1" x14ac:dyDescent="0.2">
      <c r="S335"/>
      <c r="T335"/>
      <c r="U335"/>
    </row>
    <row r="336" spans="19:21" ht="13.5" hidden="1" customHeight="1" x14ac:dyDescent="0.2">
      <c r="S336"/>
      <c r="T336"/>
      <c r="U336"/>
    </row>
    <row r="337" spans="19:21" ht="13.5" hidden="1" customHeight="1" x14ac:dyDescent="0.2">
      <c r="S337"/>
      <c r="T337"/>
      <c r="U337"/>
    </row>
    <row r="338" spans="19:21" ht="13.5" hidden="1" customHeight="1" x14ac:dyDescent="0.2">
      <c r="S338"/>
      <c r="T338"/>
      <c r="U338"/>
    </row>
    <row r="339" spans="19:21" ht="13.5" hidden="1" customHeight="1" x14ac:dyDescent="0.2">
      <c r="S339"/>
      <c r="T339"/>
      <c r="U339"/>
    </row>
    <row r="340" spans="19:21" ht="13.5" hidden="1" customHeight="1" x14ac:dyDescent="0.2">
      <c r="S340"/>
      <c r="T340"/>
      <c r="U340"/>
    </row>
    <row r="341" spans="19:21" ht="13.5" hidden="1" customHeight="1" x14ac:dyDescent="0.2">
      <c r="S341"/>
      <c r="T341"/>
      <c r="U341"/>
    </row>
    <row r="342" spans="19:21" ht="13.5" hidden="1" customHeight="1" x14ac:dyDescent="0.2">
      <c r="S342"/>
      <c r="T342"/>
      <c r="U342"/>
    </row>
    <row r="343" spans="19:21" ht="13.5" hidden="1" customHeight="1" x14ac:dyDescent="0.2">
      <c r="S343"/>
      <c r="T343"/>
      <c r="U343"/>
    </row>
    <row r="344" spans="19:21" ht="13.5" hidden="1" customHeight="1" x14ac:dyDescent="0.2">
      <c r="S344"/>
      <c r="T344"/>
      <c r="U344"/>
    </row>
    <row r="345" spans="19:21" ht="13.5" hidden="1" customHeight="1" x14ac:dyDescent="0.2">
      <c r="S345"/>
      <c r="T345"/>
      <c r="U345"/>
    </row>
    <row r="346" spans="19:21" ht="13.5" hidden="1" customHeight="1" x14ac:dyDescent="0.2">
      <c r="S346"/>
      <c r="T346"/>
      <c r="U346"/>
    </row>
    <row r="347" spans="19:21" ht="13.5" hidden="1" customHeight="1" x14ac:dyDescent="0.2">
      <c r="S347"/>
      <c r="T347"/>
      <c r="U347"/>
    </row>
    <row r="348" spans="19:21" ht="13.5" hidden="1" customHeight="1" x14ac:dyDescent="0.2">
      <c r="S348"/>
      <c r="T348"/>
      <c r="U348"/>
    </row>
    <row r="349" spans="19:21" ht="13.5" hidden="1" customHeight="1" x14ac:dyDescent="0.2">
      <c r="S349"/>
      <c r="T349"/>
      <c r="U349"/>
    </row>
    <row r="350" spans="19:21" ht="13.5" hidden="1" customHeight="1" x14ac:dyDescent="0.2">
      <c r="S350"/>
      <c r="T350"/>
      <c r="U350"/>
    </row>
    <row r="351" spans="19:21" ht="13.5" hidden="1" customHeight="1" x14ac:dyDescent="0.2">
      <c r="S351"/>
      <c r="T351"/>
      <c r="U351"/>
    </row>
    <row r="352" spans="19:21" ht="13.5" hidden="1" customHeight="1" x14ac:dyDescent="0.2">
      <c r="S352"/>
      <c r="T352"/>
      <c r="U352"/>
    </row>
    <row r="353" spans="19:21" ht="13.5" hidden="1" customHeight="1" x14ac:dyDescent="0.2">
      <c r="S353"/>
      <c r="T353"/>
      <c r="U353"/>
    </row>
    <row r="354" spans="19:21" ht="13.5" hidden="1" customHeight="1" x14ac:dyDescent="0.2">
      <c r="S354"/>
      <c r="T354"/>
      <c r="U354"/>
    </row>
    <row r="355" spans="19:21" ht="13.5" hidden="1" customHeight="1" x14ac:dyDescent="0.2">
      <c r="S355"/>
      <c r="T355"/>
      <c r="U355"/>
    </row>
    <row r="356" spans="19:21" ht="13.5" hidden="1" customHeight="1" x14ac:dyDescent="0.2">
      <c r="S356"/>
      <c r="T356"/>
      <c r="U356"/>
    </row>
    <row r="357" spans="19:21" ht="13.5" hidden="1" customHeight="1" x14ac:dyDescent="0.2">
      <c r="S357"/>
      <c r="T357"/>
      <c r="U357"/>
    </row>
    <row r="358" spans="19:21" ht="13.5" hidden="1" customHeight="1" x14ac:dyDescent="0.2">
      <c r="S358"/>
      <c r="T358"/>
      <c r="U358"/>
    </row>
    <row r="359" spans="19:21" ht="13.5" hidden="1" customHeight="1" x14ac:dyDescent="0.2">
      <c r="S359"/>
      <c r="T359"/>
      <c r="U359"/>
    </row>
    <row r="360" spans="19:21" ht="13.5" hidden="1" customHeight="1" x14ac:dyDescent="0.2">
      <c r="S360"/>
      <c r="T360"/>
      <c r="U360"/>
    </row>
    <row r="361" spans="19:21" ht="13.5" hidden="1" customHeight="1" x14ac:dyDescent="0.2">
      <c r="S361"/>
      <c r="T361"/>
      <c r="U361"/>
    </row>
    <row r="362" spans="19:21" ht="13.5" hidden="1" customHeight="1" x14ac:dyDescent="0.2">
      <c r="S362"/>
      <c r="T362"/>
      <c r="U362"/>
    </row>
    <row r="363" spans="19:21" ht="13.5" hidden="1" customHeight="1" x14ac:dyDescent="0.2">
      <c r="S363"/>
      <c r="T363"/>
      <c r="U363"/>
    </row>
    <row r="364" spans="19:21" ht="13.5" hidden="1" customHeight="1" x14ac:dyDescent="0.2">
      <c r="S364"/>
      <c r="T364"/>
      <c r="U364"/>
    </row>
    <row r="365" spans="19:21" ht="13.5" hidden="1" customHeight="1" x14ac:dyDescent="0.2">
      <c r="S365"/>
      <c r="T365"/>
      <c r="U365"/>
    </row>
    <row r="366" spans="19:21" ht="13.5" hidden="1" customHeight="1" x14ac:dyDescent="0.2">
      <c r="S366"/>
      <c r="T366"/>
      <c r="U366"/>
    </row>
    <row r="367" spans="19:21" ht="13.5" hidden="1" customHeight="1" x14ac:dyDescent="0.2">
      <c r="S367"/>
      <c r="T367"/>
      <c r="U367"/>
    </row>
    <row r="368" spans="19:21" ht="13.5" hidden="1" customHeight="1" x14ac:dyDescent="0.2">
      <c r="S368"/>
      <c r="T368"/>
      <c r="U368"/>
    </row>
    <row r="369" spans="19:21" ht="13.5" hidden="1" customHeight="1" x14ac:dyDescent="0.2">
      <c r="S369"/>
      <c r="T369"/>
      <c r="U369"/>
    </row>
    <row r="370" spans="19:21" ht="13.5" hidden="1" customHeight="1" x14ac:dyDescent="0.2">
      <c r="S370"/>
      <c r="T370"/>
      <c r="U370"/>
    </row>
    <row r="371" spans="19:21" ht="13.5" hidden="1" customHeight="1" x14ac:dyDescent="0.2">
      <c r="S371"/>
      <c r="T371"/>
      <c r="U371"/>
    </row>
    <row r="372" spans="19:21" ht="13.5" hidden="1" customHeight="1" x14ac:dyDescent="0.2">
      <c r="S372"/>
      <c r="T372"/>
      <c r="U372"/>
    </row>
    <row r="373" spans="19:21" ht="13.5" hidden="1" customHeight="1" x14ac:dyDescent="0.2">
      <c r="S373"/>
      <c r="T373"/>
      <c r="U373"/>
    </row>
    <row r="374" spans="19:21" ht="13.5" hidden="1" customHeight="1" x14ac:dyDescent="0.2">
      <c r="S374"/>
      <c r="T374"/>
      <c r="U374"/>
    </row>
    <row r="375" spans="19:21" ht="13.5" hidden="1" customHeight="1" x14ac:dyDescent="0.2">
      <c r="S375"/>
      <c r="T375"/>
      <c r="U375"/>
    </row>
    <row r="376" spans="19:21" ht="13.5" hidden="1" customHeight="1" x14ac:dyDescent="0.2">
      <c r="S376"/>
      <c r="T376"/>
      <c r="U376"/>
    </row>
    <row r="377" spans="19:21" ht="13.5" hidden="1" customHeight="1" x14ac:dyDescent="0.2">
      <c r="S377"/>
      <c r="T377"/>
      <c r="U377"/>
    </row>
    <row r="378" spans="19:21" ht="13.5" hidden="1" customHeight="1" x14ac:dyDescent="0.2">
      <c r="S378"/>
      <c r="T378"/>
      <c r="U378"/>
    </row>
    <row r="379" spans="19:21" ht="13.5" hidden="1" customHeight="1" x14ac:dyDescent="0.2">
      <c r="S379"/>
      <c r="T379"/>
      <c r="U379"/>
    </row>
    <row r="380" spans="19:21" hidden="1" x14ac:dyDescent="0.2">
      <c r="S380"/>
      <c r="T380"/>
      <c r="U380"/>
    </row>
    <row r="381" spans="19:21" hidden="1" x14ac:dyDescent="0.2">
      <c r="S381"/>
      <c r="T381"/>
      <c r="U381"/>
    </row>
    <row r="382" spans="19:21" hidden="1" x14ac:dyDescent="0.2">
      <c r="S382"/>
      <c r="T382"/>
      <c r="U382"/>
    </row>
    <row r="383" spans="19:21" hidden="1" x14ac:dyDescent="0.2">
      <c r="S383"/>
      <c r="T383"/>
      <c r="U383"/>
    </row>
    <row r="384" spans="19:21" hidden="1" x14ac:dyDescent="0.2"/>
    <row r="385" spans="19:21" hidden="1" x14ac:dyDescent="0.2"/>
    <row r="386" spans="19:21" hidden="1" x14ac:dyDescent="0.2"/>
    <row r="387" spans="19:21" hidden="1" x14ac:dyDescent="0.2"/>
    <row r="388" spans="19:21" hidden="1" x14ac:dyDescent="0.2">
      <c r="S388"/>
      <c r="T388"/>
      <c r="U388"/>
    </row>
    <row r="389" spans="19:21" hidden="1" x14ac:dyDescent="0.2">
      <c r="S389"/>
      <c r="T389"/>
      <c r="U389"/>
    </row>
    <row r="390" spans="19:21" hidden="1" x14ac:dyDescent="0.2">
      <c r="S390"/>
      <c r="T390"/>
      <c r="U390"/>
    </row>
    <row r="391" spans="19:21" hidden="1" x14ac:dyDescent="0.2">
      <c r="S391"/>
      <c r="T391"/>
      <c r="U391"/>
    </row>
    <row r="392" spans="19:21" ht="14.25" hidden="1" customHeight="1" x14ac:dyDescent="0.2">
      <c r="S392"/>
      <c r="T392"/>
      <c r="U392"/>
    </row>
    <row r="393" spans="19:21" hidden="1" x14ac:dyDescent="0.2">
      <c r="S393"/>
      <c r="T393"/>
      <c r="U393"/>
    </row>
    <row r="394" spans="19:21" ht="9.75" hidden="1" customHeight="1" x14ac:dyDescent="0.2">
      <c r="S394"/>
      <c r="T394"/>
      <c r="U394"/>
    </row>
    <row r="395" spans="19:21" hidden="1" x14ac:dyDescent="0.2"/>
    <row r="396" spans="19:21" hidden="1" x14ac:dyDescent="0.2"/>
    <row r="397" spans="19:21" hidden="1" x14ac:dyDescent="0.2"/>
    <row r="398" spans="19:21" hidden="1" x14ac:dyDescent="0.2"/>
    <row r="399" spans="19:21" ht="12.75" hidden="1" customHeight="1" x14ac:dyDescent="0.2">
      <c r="S399"/>
      <c r="T399"/>
      <c r="U399"/>
    </row>
    <row r="400" spans="19:21" hidden="1" x14ac:dyDescent="0.2">
      <c r="S400"/>
      <c r="T400"/>
      <c r="U400"/>
    </row>
    <row r="401" spans="19:21" hidden="1" x14ac:dyDescent="0.2">
      <c r="S401"/>
      <c r="T401"/>
      <c r="U401"/>
    </row>
    <row r="402" spans="19:21" hidden="1" x14ac:dyDescent="0.2">
      <c r="S402"/>
      <c r="T402"/>
      <c r="U402"/>
    </row>
    <row r="403" spans="19:21" hidden="1" x14ac:dyDescent="0.2">
      <c r="S403"/>
      <c r="T403"/>
      <c r="U403"/>
    </row>
    <row r="404" spans="19:21" hidden="1" x14ac:dyDescent="0.2">
      <c r="S404"/>
      <c r="T404"/>
      <c r="U404"/>
    </row>
    <row r="405" spans="19:21" hidden="1" x14ac:dyDescent="0.2">
      <c r="S405"/>
      <c r="T405"/>
      <c r="U405"/>
    </row>
    <row r="406" spans="19:21" hidden="1" x14ac:dyDescent="0.2">
      <c r="S406"/>
      <c r="T406"/>
      <c r="U406"/>
    </row>
    <row r="407" spans="19:21" hidden="1" x14ac:dyDescent="0.2">
      <c r="S407"/>
      <c r="T407"/>
      <c r="U407"/>
    </row>
    <row r="408" spans="19:21" hidden="1" x14ac:dyDescent="0.2">
      <c r="S408"/>
      <c r="T408"/>
      <c r="U408"/>
    </row>
    <row r="409" spans="19:21" hidden="1" x14ac:dyDescent="0.2">
      <c r="S409"/>
      <c r="T409"/>
      <c r="U409"/>
    </row>
    <row r="410" spans="19:21" hidden="1" x14ac:dyDescent="0.2">
      <c r="S410"/>
      <c r="T410"/>
      <c r="U410"/>
    </row>
    <row r="411" spans="19:21" hidden="1" x14ac:dyDescent="0.2">
      <c r="S411"/>
      <c r="T411"/>
      <c r="U411"/>
    </row>
    <row r="412" spans="19:21" hidden="1" x14ac:dyDescent="0.2">
      <c r="S412"/>
      <c r="T412"/>
      <c r="U412"/>
    </row>
    <row r="413" spans="19:21" hidden="1" x14ac:dyDescent="0.2">
      <c r="S413"/>
      <c r="T413"/>
      <c r="U413"/>
    </row>
    <row r="414" spans="19:21" hidden="1" x14ac:dyDescent="0.2">
      <c r="S414"/>
      <c r="T414"/>
      <c r="U414"/>
    </row>
    <row r="415" spans="19:21" hidden="1" x14ac:dyDescent="0.2">
      <c r="S415"/>
      <c r="T415"/>
      <c r="U415"/>
    </row>
    <row r="416" spans="19:21" hidden="1" x14ac:dyDescent="0.2">
      <c r="S416"/>
      <c r="T416"/>
      <c r="U416"/>
    </row>
    <row r="417" spans="19:21" hidden="1" x14ac:dyDescent="0.2">
      <c r="S417"/>
      <c r="T417"/>
      <c r="U417"/>
    </row>
    <row r="418" spans="19:21" hidden="1" x14ac:dyDescent="0.2">
      <c r="S418"/>
      <c r="T418"/>
      <c r="U418"/>
    </row>
    <row r="419" spans="19:21" hidden="1" x14ac:dyDescent="0.2">
      <c r="S419"/>
      <c r="T419"/>
      <c r="U419"/>
    </row>
    <row r="420" spans="19:21" hidden="1" x14ac:dyDescent="0.2">
      <c r="S420"/>
      <c r="T420"/>
      <c r="U420"/>
    </row>
    <row r="421" spans="19:21" hidden="1" x14ac:dyDescent="0.2">
      <c r="S421"/>
      <c r="T421"/>
      <c r="U421"/>
    </row>
    <row r="422" spans="19:21" hidden="1" x14ac:dyDescent="0.2">
      <c r="S422"/>
      <c r="T422"/>
      <c r="U422"/>
    </row>
    <row r="423" spans="19:21" hidden="1" x14ac:dyDescent="0.2">
      <c r="S423"/>
      <c r="T423"/>
      <c r="U423"/>
    </row>
    <row r="424" spans="19:21" hidden="1" x14ac:dyDescent="0.2">
      <c r="S424"/>
      <c r="T424"/>
      <c r="U424"/>
    </row>
    <row r="425" spans="19:21" hidden="1" x14ac:dyDescent="0.2">
      <c r="S425"/>
      <c r="T425"/>
      <c r="U425"/>
    </row>
    <row r="426" spans="19:21" hidden="1" x14ac:dyDescent="0.2">
      <c r="S426"/>
      <c r="T426"/>
      <c r="U426"/>
    </row>
    <row r="427" spans="19:21" hidden="1" x14ac:dyDescent="0.2">
      <c r="S427"/>
      <c r="T427"/>
      <c r="U427"/>
    </row>
    <row r="428" spans="19:21" hidden="1" x14ac:dyDescent="0.2">
      <c r="S428"/>
      <c r="T428"/>
      <c r="U428"/>
    </row>
    <row r="429" spans="19:21" hidden="1" x14ac:dyDescent="0.2">
      <c r="S429"/>
      <c r="T429"/>
      <c r="U429"/>
    </row>
    <row r="430" spans="19:21" hidden="1" x14ac:dyDescent="0.2">
      <c r="S430"/>
      <c r="T430"/>
      <c r="U430"/>
    </row>
    <row r="431" spans="19:21" hidden="1" x14ac:dyDescent="0.2">
      <c r="S431"/>
      <c r="T431"/>
      <c r="U431"/>
    </row>
    <row r="432" spans="19:21" hidden="1" x14ac:dyDescent="0.2">
      <c r="S432"/>
      <c r="T432"/>
      <c r="U432"/>
    </row>
    <row r="433" spans="19:21" hidden="1" x14ac:dyDescent="0.2">
      <c r="S433"/>
      <c r="T433"/>
      <c r="U433"/>
    </row>
    <row r="434" spans="19:21" hidden="1" x14ac:dyDescent="0.2">
      <c r="S434"/>
      <c r="T434"/>
      <c r="U434"/>
    </row>
  </sheetData>
  <sheetProtection password="D2FB" sheet="1" objects="1" scenarios="1"/>
  <mergeCells count="25">
    <mergeCell ref="D105:J105"/>
    <mergeCell ref="L105:Q105"/>
    <mergeCell ref="D160:Q160"/>
    <mergeCell ref="D67:J67"/>
    <mergeCell ref="L67:Q67"/>
    <mergeCell ref="D84:Q84"/>
    <mergeCell ref="D122:Q122"/>
    <mergeCell ref="D125:J125"/>
    <mergeCell ref="L125:Q125"/>
    <mergeCell ref="D143:J143"/>
    <mergeCell ref="L143:Q143"/>
    <mergeCell ref="D87:J87"/>
    <mergeCell ref="L87:Q87"/>
    <mergeCell ref="N5:Q5"/>
    <mergeCell ref="D6:Q6"/>
    <mergeCell ref="D8:Q8"/>
    <mergeCell ref="D46:Q46"/>
    <mergeCell ref="D49:J49"/>
    <mergeCell ref="L49:Q49"/>
    <mergeCell ref="D7:Q7"/>
    <mergeCell ref="D10:Q10"/>
    <mergeCell ref="D11:J11"/>
    <mergeCell ref="L11:Q11"/>
    <mergeCell ref="D29:J29"/>
    <mergeCell ref="L29:Q29"/>
  </mergeCells>
  <printOptions horizontalCentered="1" verticalCentered="1"/>
  <pageMargins left="0.47244094488188981" right="0.47244094488188981" top="0.19685039370078741" bottom="0.19685039370078741" header="0.31496062992125984" footer="0.11811023622047245"/>
  <pageSetup paperSize="9" scale="90" orientation="landscape" r:id="rId1"/>
  <headerFooter alignWithMargins="0">
    <oddFooter>&amp;C&amp;"Arial,Itálico"&amp;8Superintendência de Política Agrícola, Agronegócios e Irrigação
Gerência de Agronegócio e Estatística / Coordenação de Estudos de Mercados, Estatística e Acompanhamento de Safras (CEMEAS)&amp;R&amp;8
Página &amp;P / &amp;N</oddFooter>
  </headerFooter>
  <rowBreaks count="3" manualBreakCount="3">
    <brk id="46" max="16383" man="1"/>
    <brk id="84" min="3" max="15" man="1"/>
    <brk id="122" min="3" max="15" man="1"/>
  </rowBreaks>
  <colBreaks count="1" manualBreakCount="1">
    <brk id="17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46948" r:id="rId4" name="Drop Down 1412">
              <controlPr defaultSize="0" print="0" autoFill="0" autoLine="0" autoPict="0">
                <anchor moveWithCells="1" sizeWithCells="1">
                  <from>
                    <xdr:col>7</xdr:col>
                    <xdr:colOff>552450</xdr:colOff>
                    <xdr:row>122</xdr:row>
                    <xdr:rowOff>76200</xdr:rowOff>
                  </from>
                  <to>
                    <xdr:col>12</xdr:col>
                    <xdr:colOff>476250</xdr:colOff>
                    <xdr:row>123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973" r:id="rId5" name="Drop Down 1437">
              <controlPr defaultSize="0" print="0" autoFill="0" autoLine="0" autoPict="0">
                <anchor moveWithCells="1" sizeWithCells="1">
                  <from>
                    <xdr:col>12</xdr:col>
                    <xdr:colOff>790575</xdr:colOff>
                    <xdr:row>6</xdr:row>
                    <xdr:rowOff>123825</xdr:rowOff>
                  </from>
                  <to>
                    <xdr:col>15</xdr:col>
                    <xdr:colOff>190500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016" r:id="rId6" name="Drop Down 1480">
              <controlPr defaultSize="0" print="0" autoFill="0" autoLine="0" autoPict="0">
                <anchor moveWithCells="1" sizeWithCells="1">
                  <from>
                    <xdr:col>7</xdr:col>
                    <xdr:colOff>419100</xdr:colOff>
                    <xdr:row>84</xdr:row>
                    <xdr:rowOff>66675</xdr:rowOff>
                  </from>
                  <to>
                    <xdr:col>12</xdr:col>
                    <xdr:colOff>342900</xdr:colOff>
                    <xdr:row>85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017" r:id="rId7" name="Drop Down 1481">
              <controlPr defaultSize="0" print="0" autoFill="0" autoLine="0" autoPict="0">
                <anchor moveWithCells="1" sizeWithCells="1">
                  <from>
                    <xdr:col>7</xdr:col>
                    <xdr:colOff>266700</xdr:colOff>
                    <xdr:row>161</xdr:row>
                    <xdr:rowOff>76200</xdr:rowOff>
                  </from>
                  <to>
                    <xdr:col>12</xdr:col>
                    <xdr:colOff>190500</xdr:colOff>
                    <xdr:row>162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018" r:id="rId8" name="Drop Down 1482">
              <controlPr defaultSize="0" print="0" autoFill="0" autoLine="0" autoPict="0">
                <anchor moveWithCells="1" sizeWithCells="1">
                  <from>
                    <xdr:col>7</xdr:col>
                    <xdr:colOff>390525</xdr:colOff>
                    <xdr:row>46</xdr:row>
                    <xdr:rowOff>57150</xdr:rowOff>
                  </from>
                  <to>
                    <xdr:col>12</xdr:col>
                    <xdr:colOff>314325</xdr:colOff>
                    <xdr:row>47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autoPageBreaks="0"/>
  </sheetPr>
  <dimension ref="A1:V319"/>
  <sheetViews>
    <sheetView showGridLines="0" showRowColHeaders="0" workbookViewId="0">
      <selection activeCell="B1" sqref="B1"/>
    </sheetView>
  </sheetViews>
  <sheetFormatPr defaultColWidth="0" defaultRowHeight="0" customHeight="1" zeroHeight="1" x14ac:dyDescent="0.2"/>
  <cols>
    <col min="1" max="1" width="3.140625" style="123" customWidth="1"/>
    <col min="2" max="2" width="4" customWidth="1"/>
    <col min="3" max="3" width="1.85546875" customWidth="1"/>
    <col min="4" max="4" width="4.7109375" customWidth="1"/>
    <col min="5" max="5" width="24.7109375" customWidth="1"/>
    <col min="6" max="8" width="11.42578125" customWidth="1"/>
    <col min="9" max="9" width="7.7109375" customWidth="1"/>
    <col min="10" max="10" width="6.7109375" customWidth="1"/>
    <col min="11" max="11" width="3" customWidth="1"/>
    <col min="12" max="12" width="4.7109375" customWidth="1"/>
    <col min="13" max="13" width="24.7109375" customWidth="1"/>
    <col min="14" max="15" width="11.42578125" customWidth="1"/>
    <col min="16" max="16" width="7.7109375" customWidth="1"/>
    <col min="17" max="17" width="6.7109375" customWidth="1"/>
    <col min="18" max="18" width="2" customWidth="1"/>
    <col min="19" max="19" width="4" style="9" customWidth="1"/>
    <col min="20" max="20" width="10.7109375" style="9" customWidth="1"/>
    <col min="21" max="21" width="17" style="9" customWidth="1"/>
    <col min="22" max="22" width="5.42578125" customWidth="1"/>
    <col min="23" max="16384" width="9.140625" hidden="1"/>
  </cols>
  <sheetData>
    <row r="1" spans="1:22" ht="10.5" customHeight="1" thickBot="1" x14ac:dyDescent="0.25">
      <c r="T1" s="125"/>
      <c r="U1" s="125"/>
      <c r="V1" s="123"/>
    </row>
    <row r="2" spans="1:22" s="11" customFormat="1" ht="10.5" customHeight="1" thickTop="1" x14ac:dyDescent="0.2">
      <c r="A2" s="124"/>
      <c r="C2" s="77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9"/>
      <c r="T2" s="124"/>
      <c r="U2" s="124"/>
      <c r="V2" s="124"/>
    </row>
    <row r="3" spans="1:22" ht="13.5" customHeight="1" x14ac:dyDescent="0.2">
      <c r="C3" s="80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81"/>
      <c r="S3"/>
      <c r="T3" s="123"/>
      <c r="U3" s="123"/>
      <c r="V3" s="123"/>
    </row>
    <row r="4" spans="1:22" ht="13.5" customHeight="1" x14ac:dyDescent="0.2">
      <c r="C4" s="80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74"/>
      <c r="P4" s="3"/>
      <c r="Q4" s="3"/>
      <c r="R4" s="81"/>
      <c r="S4"/>
      <c r="T4" s="123"/>
      <c r="U4" s="123"/>
      <c r="V4" s="123"/>
    </row>
    <row r="5" spans="1:22" ht="13.5" customHeight="1" x14ac:dyDescent="0.2">
      <c r="C5" s="80"/>
      <c r="D5" s="3"/>
      <c r="E5" s="3"/>
      <c r="F5" s="3"/>
      <c r="G5" s="3"/>
      <c r="H5" s="3"/>
      <c r="I5" s="3"/>
      <c r="J5" s="3"/>
      <c r="K5" s="3"/>
      <c r="L5" s="3"/>
      <c r="M5" s="3"/>
      <c r="N5" s="160">
        <f ca="1">NOW()</f>
        <v>43320.659449189814</v>
      </c>
      <c r="O5" s="160"/>
      <c r="P5" s="160"/>
      <c r="Q5" s="160"/>
      <c r="R5" s="81"/>
      <c r="S5"/>
      <c r="T5" s="123"/>
      <c r="U5" s="123"/>
      <c r="V5" s="123"/>
    </row>
    <row r="6" spans="1:22" ht="19.5" customHeight="1" x14ac:dyDescent="0.2">
      <c r="C6" s="80"/>
      <c r="D6" s="161" t="str">
        <f>CONCATENATE("PRODUÇÃO, RENDIMENTO MÉDIO E ÁREA COLHIDA,  POR MUNICÍPIO")</f>
        <v>PRODUÇÃO, RENDIMENTO MÉDIO E ÁREA COLHIDA,  POR MUNICÍPIO</v>
      </c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81"/>
      <c r="S6"/>
      <c r="T6" s="123"/>
      <c r="U6" s="123"/>
      <c r="V6" s="123"/>
    </row>
    <row r="7" spans="1:22" ht="13.5" customHeight="1" x14ac:dyDescent="0.2">
      <c r="C7" s="80"/>
      <c r="D7" s="163" t="str">
        <f>CONCATENATE("Referente as safras de ",Tabulação_Prod_Municipios!I3," e ",Tabulação_Prod_Municipios!I4,)</f>
        <v>Referente as safras de 2015 e 2016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81"/>
      <c r="S7"/>
      <c r="T7" s="123"/>
      <c r="U7" s="123"/>
      <c r="V7" s="123"/>
    </row>
    <row r="8" spans="1:22" ht="13.5" customHeight="1" x14ac:dyDescent="0.2">
      <c r="C8" s="80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81"/>
      <c r="S8"/>
      <c r="T8" s="123"/>
      <c r="U8" s="123"/>
      <c r="V8" s="123"/>
    </row>
    <row r="9" spans="1:22" ht="13.5" customHeight="1" x14ac:dyDescent="0.2">
      <c r="C9" s="80"/>
      <c r="D9" s="75" t="s">
        <v>35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81"/>
      <c r="S9"/>
      <c r="T9" s="123"/>
      <c r="U9" s="123"/>
      <c r="V9" s="123"/>
    </row>
    <row r="10" spans="1:22" ht="13.5" customHeight="1" x14ac:dyDescent="0.2">
      <c r="C10" s="80"/>
      <c r="D10" s="166" t="s">
        <v>34</v>
      </c>
      <c r="E10" s="167"/>
      <c r="F10" s="167"/>
      <c r="G10" s="167"/>
      <c r="H10" s="167"/>
      <c r="I10" s="167"/>
      <c r="J10" s="168"/>
      <c r="K10" s="3"/>
      <c r="L10" s="166" t="s">
        <v>327</v>
      </c>
      <c r="M10" s="167"/>
      <c r="N10" s="167"/>
      <c r="O10" s="167"/>
      <c r="P10" s="167"/>
      <c r="Q10" s="168"/>
      <c r="R10" s="81"/>
      <c r="S10"/>
      <c r="T10" s="123"/>
      <c r="U10" s="123"/>
      <c r="V10" s="123"/>
    </row>
    <row r="11" spans="1:22" ht="13.5" customHeight="1" x14ac:dyDescent="0.2">
      <c r="C11" s="80"/>
      <c r="D11" s="21" t="s">
        <v>31</v>
      </c>
      <c r="E11" s="20" t="s">
        <v>62</v>
      </c>
      <c r="F11" s="19" t="str">
        <f>'Páginas_1-4'!F12</f>
        <v>Safra 2015</v>
      </c>
      <c r="G11" s="19" t="str">
        <f>'Páginas_1-4'!G12</f>
        <v>Safra 2016</v>
      </c>
      <c r="H11" s="21" t="s">
        <v>312</v>
      </c>
      <c r="I11" s="19" t="s">
        <v>33</v>
      </c>
      <c r="J11" s="19" t="s">
        <v>30</v>
      </c>
      <c r="K11" s="8"/>
      <c r="L11" s="21" t="s">
        <v>31</v>
      </c>
      <c r="M11" s="20" t="s">
        <v>62</v>
      </c>
      <c r="N11" s="19" t="str">
        <f>$F$11</f>
        <v>Safra 2015</v>
      </c>
      <c r="O11" s="19" t="str">
        <f>$G$11</f>
        <v>Safra 2016</v>
      </c>
      <c r="P11" s="19" t="s">
        <v>304</v>
      </c>
      <c r="Q11" s="19" t="s">
        <v>30</v>
      </c>
      <c r="R11" s="81"/>
      <c r="S11"/>
      <c r="T11" s="123"/>
      <c r="U11" s="123"/>
      <c r="V11" s="123"/>
    </row>
    <row r="12" spans="1:22" ht="13.5" customHeight="1" x14ac:dyDescent="0.2">
      <c r="C12" s="80"/>
      <c r="D12" s="47" t="str">
        <f>IF(AND(F12=0,G12=0),"",Tabulação_Prod_Municipios!CR260)</f>
        <v/>
      </c>
      <c r="E12" s="48" t="str">
        <f>Tabulação_Prod_Municipios!CS260</f>
        <v>Todos municípios produtores</v>
      </c>
      <c r="F12" s="49">
        <f>Tabulação_Prod_Municipios!CT260</f>
        <v>0</v>
      </c>
      <c r="G12" s="50">
        <f>Tabulação_Prod_Municipios!CU260</f>
        <v>0</v>
      </c>
      <c r="H12" s="50">
        <f>IF(E12="Todos municípios produtores",0,(G12/O12)*1000)</f>
        <v>0</v>
      </c>
      <c r="I12" s="51">
        <f t="shared" ref="I12:I25" si="0">G12*100/$G$25</f>
        <v>0</v>
      </c>
      <c r="J12" s="111">
        <f>IF(AND(F12=0,G12&gt;0),100,IF(AND(F12=0,G12=0),0,TRUNC(((G12/F12)-1)*100,2)))</f>
        <v>0</v>
      </c>
      <c r="K12" s="8"/>
      <c r="L12" s="47" t="str">
        <f>IF(AND(N12=0,O12=0),"",Tabulação_Prod_Municipios!CW260)</f>
        <v/>
      </c>
      <c r="M12" s="48" t="str">
        <f>Tabulação_Prod_Municipios!CX260</f>
        <v>Todos municípios produtores</v>
      </c>
      <c r="N12" s="49">
        <f>Tabulação_Prod_Municipios!CY260</f>
        <v>0</v>
      </c>
      <c r="O12" s="50">
        <f>Tabulação_Prod_Municipios!CZ260</f>
        <v>0</v>
      </c>
      <c r="P12" s="51">
        <f t="shared" ref="P12:P25" si="1">O12*100/$O$25</f>
        <v>0</v>
      </c>
      <c r="Q12" s="111">
        <f>IF(AND(N12=0,O12&gt;0),100,IF(AND(N12=0,O12=0),0,TRUNC(((O12/N12)-1)*100,2)))</f>
        <v>0</v>
      </c>
      <c r="R12" s="81"/>
      <c r="S12"/>
      <c r="T12" s="123"/>
      <c r="U12" s="123"/>
      <c r="V12" s="123"/>
    </row>
    <row r="13" spans="1:22" ht="13.5" customHeight="1" x14ac:dyDescent="0.2">
      <c r="C13" s="80"/>
      <c r="D13" s="43"/>
      <c r="E13" s="44" t="s">
        <v>32</v>
      </c>
      <c r="F13" s="45">
        <f>SUM(F14:F23)</f>
        <v>31457967</v>
      </c>
      <c r="G13" s="45">
        <f>SUM(G14:G23)</f>
        <v>31183592</v>
      </c>
      <c r="H13" s="45">
        <f>(G13/O13)*1000</f>
        <v>79793.839335520286</v>
      </c>
      <c r="I13" s="46">
        <f>G13*100/$G$25</f>
        <v>44.293665732591791</v>
      </c>
      <c r="J13" s="112">
        <f>TRUNC(((G13/F13)-1)*100,2)</f>
        <v>-0.87</v>
      </c>
      <c r="K13" s="8"/>
      <c r="L13" s="43"/>
      <c r="M13" s="44" t="s">
        <v>32</v>
      </c>
      <c r="N13" s="45">
        <f>SUM(N14:N23)</f>
        <v>393887</v>
      </c>
      <c r="O13" s="45">
        <f>SUM(O14:O23)</f>
        <v>390802</v>
      </c>
      <c r="P13" s="46">
        <f>O13*100/$O$25</f>
        <v>42.508881352097475</v>
      </c>
      <c r="Q13" s="112">
        <f>TRUNC(((O13/N13)-1)*100,2)</f>
        <v>-0.78</v>
      </c>
      <c r="R13" s="81"/>
      <c r="S13"/>
      <c r="T13" s="123"/>
      <c r="U13" s="123"/>
      <c r="V13" s="123"/>
    </row>
    <row r="14" spans="1:22" ht="13.5" customHeight="1" x14ac:dyDescent="0.2">
      <c r="C14" s="80"/>
      <c r="D14" s="47">
        <v>1</v>
      </c>
      <c r="E14" s="48" t="str">
        <f>Tabulação_Prod_Municipios!CS11</f>
        <v>Quirinópolis</v>
      </c>
      <c r="F14" s="49">
        <f>Tabulação_Prod_Municipios!CT11</f>
        <v>6758505</v>
      </c>
      <c r="G14" s="50">
        <f>Tabulação_Prod_Municipios!CU11</f>
        <v>5246762</v>
      </c>
      <c r="H14" s="50">
        <f>(G14/O14)*1000</f>
        <v>79199.993961990724</v>
      </c>
      <c r="I14" s="51">
        <f t="shared" si="0"/>
        <v>7.4525834678206655</v>
      </c>
      <c r="J14" s="111">
        <f t="shared" ref="J14:J20" si="2">IF(AND(F14=0,G14&gt;0),100,IF(AND(F14=0,G14=0),0,TRUNC(((G14/F14)-1)*100,2)))</f>
        <v>-22.36</v>
      </c>
      <c r="K14" s="8"/>
      <c r="L14" s="47">
        <v>1</v>
      </c>
      <c r="M14" s="48" t="str">
        <f>Tabulação_Prod_Municipios!CX11</f>
        <v>Quirinópolis</v>
      </c>
      <c r="N14" s="49">
        <f>Tabulação_Prod_Municipios!CY11</f>
        <v>74396</v>
      </c>
      <c r="O14" s="50">
        <f>Tabulação_Prod_Municipios!CZ11</f>
        <v>66247</v>
      </c>
      <c r="P14" s="51">
        <f t="shared" si="1"/>
        <v>7.2059146650539194</v>
      </c>
      <c r="Q14" s="111">
        <f t="shared" ref="Q14:Q20" si="3">IF(AND(N14=0,O14&gt;0),100,IF(AND(N14=0,O14=0),0,TRUNC(((O14/N14)-1)*100,2)))</f>
        <v>-10.95</v>
      </c>
      <c r="R14" s="81"/>
      <c r="S14"/>
      <c r="T14" s="123"/>
      <c r="U14" s="123"/>
      <c r="V14" s="123"/>
    </row>
    <row r="15" spans="1:22" ht="13.5" customHeight="1" x14ac:dyDescent="0.2">
      <c r="C15" s="80"/>
      <c r="D15" s="52">
        <v>2</v>
      </c>
      <c r="E15" s="53" t="str">
        <f>Tabulação_Prod_Municipios!CS12</f>
        <v>Itumbiara</v>
      </c>
      <c r="F15" s="54">
        <f>Tabulação_Prod_Municipios!CT12</f>
        <v>3939120</v>
      </c>
      <c r="G15" s="55">
        <f>Tabulação_Prod_Municipios!CU12</f>
        <v>4080188</v>
      </c>
      <c r="H15" s="55">
        <f t="shared" ref="H15:H25" si="4">(G15/O15)*1000</f>
        <v>78465.153846153844</v>
      </c>
      <c r="I15" s="56">
        <f t="shared" si="0"/>
        <v>5.7955633654433472</v>
      </c>
      <c r="J15" s="113">
        <f t="shared" si="2"/>
        <v>3.58</v>
      </c>
      <c r="K15" s="8"/>
      <c r="L15" s="52">
        <v>2</v>
      </c>
      <c r="M15" s="53" t="str">
        <f>Tabulação_Prod_Municipios!CX12</f>
        <v>Mineiros</v>
      </c>
      <c r="N15" s="54">
        <f>Tabulação_Prod_Municipios!CY12</f>
        <v>52000</v>
      </c>
      <c r="O15" s="55">
        <f>Tabulação_Prod_Municipios!CZ12</f>
        <v>52000</v>
      </c>
      <c r="P15" s="56">
        <f t="shared" si="1"/>
        <v>5.6562193394841094</v>
      </c>
      <c r="Q15" s="113">
        <f t="shared" si="3"/>
        <v>0</v>
      </c>
      <c r="R15" s="81"/>
      <c r="S15"/>
      <c r="T15" s="123"/>
      <c r="U15" s="123"/>
      <c r="V15" s="123"/>
    </row>
    <row r="16" spans="1:22" ht="13.5" customHeight="1" x14ac:dyDescent="0.2">
      <c r="C16" s="80"/>
      <c r="D16" s="57">
        <v>3</v>
      </c>
      <c r="E16" s="58" t="str">
        <f>Tabulação_Prod_Municipios!CS13</f>
        <v>Goiatuba</v>
      </c>
      <c r="F16" s="59">
        <f>Tabulação_Prod_Municipios!CT13</f>
        <v>3822428</v>
      </c>
      <c r="G16" s="60">
        <f>Tabulação_Prod_Municipios!CU13</f>
        <v>3678720</v>
      </c>
      <c r="H16" s="60">
        <f t="shared" si="4"/>
        <v>76800</v>
      </c>
      <c r="I16" s="61">
        <f t="shared" si="0"/>
        <v>5.2253118885021346</v>
      </c>
      <c r="J16" s="114">
        <f t="shared" si="2"/>
        <v>-3.75</v>
      </c>
      <c r="K16" s="8"/>
      <c r="L16" s="57">
        <v>3</v>
      </c>
      <c r="M16" s="58" t="str">
        <f>Tabulação_Prod_Municipios!CX13</f>
        <v>Goiatuba</v>
      </c>
      <c r="N16" s="59">
        <f>Tabulação_Prod_Municipios!CY13</f>
        <v>47900</v>
      </c>
      <c r="O16" s="60">
        <f>Tabulação_Prod_Municipios!CZ13</f>
        <v>47900</v>
      </c>
      <c r="P16" s="61">
        <f t="shared" si="1"/>
        <v>5.2102481992555543</v>
      </c>
      <c r="Q16" s="114">
        <f t="shared" si="3"/>
        <v>0</v>
      </c>
      <c r="R16" s="81"/>
      <c r="S16"/>
      <c r="T16" s="123"/>
      <c r="U16" s="123"/>
      <c r="V16" s="123"/>
    </row>
    <row r="17" spans="3:22" ht="13.5" customHeight="1" x14ac:dyDescent="0.2">
      <c r="C17" s="80"/>
      <c r="D17" s="52">
        <v>4</v>
      </c>
      <c r="E17" s="53" t="str">
        <f>Tabulação_Prod_Municipios!CS14</f>
        <v>Rio Verde</v>
      </c>
      <c r="F17" s="54">
        <f>Tabulação_Prod_Municipios!CT14</f>
        <v>2790000</v>
      </c>
      <c r="G17" s="55">
        <f>Tabulação_Prod_Municipios!CU14</f>
        <v>3150000</v>
      </c>
      <c r="H17" s="55">
        <f t="shared" si="4"/>
        <v>68063.958513396719</v>
      </c>
      <c r="I17" s="56">
        <f t="shared" si="0"/>
        <v>4.4743096644435365</v>
      </c>
      <c r="J17" s="113">
        <f t="shared" si="2"/>
        <v>12.9</v>
      </c>
      <c r="K17" s="8"/>
      <c r="L17" s="52">
        <v>4</v>
      </c>
      <c r="M17" s="53" t="str">
        <f>Tabulação_Prod_Municipios!CX14</f>
        <v>Itumbiara</v>
      </c>
      <c r="N17" s="54">
        <f>Tabulação_Prod_Municipios!CY14</f>
        <v>45000</v>
      </c>
      <c r="O17" s="55">
        <f>Tabulação_Prod_Municipios!CZ14</f>
        <v>46280</v>
      </c>
      <c r="P17" s="56">
        <f t="shared" si="1"/>
        <v>5.0340352121408571</v>
      </c>
      <c r="Q17" s="113">
        <f t="shared" si="3"/>
        <v>2.84</v>
      </c>
      <c r="R17" s="81"/>
      <c r="S17"/>
      <c r="T17" s="123"/>
      <c r="U17" s="123"/>
      <c r="V17" s="123"/>
    </row>
    <row r="18" spans="3:22" ht="13.5" customHeight="1" x14ac:dyDescent="0.2">
      <c r="C18" s="80"/>
      <c r="D18" s="57">
        <v>5</v>
      </c>
      <c r="E18" s="58" t="str">
        <f>Tabulação_Prod_Municipios!CS15</f>
        <v>Jataí</v>
      </c>
      <c r="F18" s="59">
        <f>Tabulação_Prod_Municipios!CT15</f>
        <v>1654650</v>
      </c>
      <c r="G18" s="60">
        <f>Tabulação_Prod_Municipios!CU15</f>
        <v>2880000</v>
      </c>
      <c r="H18" s="60">
        <f t="shared" si="4"/>
        <v>82285.71428571429</v>
      </c>
      <c r="I18" s="61">
        <f t="shared" si="0"/>
        <v>4.090797407491233</v>
      </c>
      <c r="J18" s="114">
        <f t="shared" si="2"/>
        <v>74.05</v>
      </c>
      <c r="K18" s="8"/>
      <c r="L18" s="57">
        <v>5</v>
      </c>
      <c r="M18" s="58" t="str">
        <f>Tabulação_Prod_Municipios!CX15</f>
        <v>Rio Verde</v>
      </c>
      <c r="N18" s="59">
        <f>Tabulação_Prod_Municipios!CY15</f>
        <v>31000</v>
      </c>
      <c r="O18" s="60">
        <f>Tabulação_Prod_Municipios!CZ15</f>
        <v>35000</v>
      </c>
      <c r="P18" s="61">
        <f t="shared" si="1"/>
        <v>3.8070707092681504</v>
      </c>
      <c r="Q18" s="114">
        <f t="shared" si="3"/>
        <v>12.9</v>
      </c>
      <c r="R18" s="81"/>
      <c r="S18"/>
      <c r="T18" s="123"/>
      <c r="U18" s="123"/>
      <c r="V18" s="123"/>
    </row>
    <row r="19" spans="3:22" ht="13.5" customHeight="1" x14ac:dyDescent="0.2">
      <c r="C19" s="80"/>
      <c r="D19" s="52">
        <v>6</v>
      </c>
      <c r="E19" s="53" t="str">
        <f>Tabulação_Prod_Municipios!CS16</f>
        <v>Mineiros</v>
      </c>
      <c r="F19" s="54">
        <f>Tabulação_Prod_Municipios!CT16</f>
        <v>2808000</v>
      </c>
      <c r="G19" s="55">
        <f>Tabulação_Prod_Municipios!CU16</f>
        <v>2808000</v>
      </c>
      <c r="H19" s="55">
        <f t="shared" si="4"/>
        <v>85090.909090909088</v>
      </c>
      <c r="I19" s="56">
        <f t="shared" si="0"/>
        <v>3.9885274723039523</v>
      </c>
      <c r="J19" s="113">
        <f t="shared" si="2"/>
        <v>0</v>
      </c>
      <c r="K19" s="8"/>
      <c r="L19" s="52">
        <v>6</v>
      </c>
      <c r="M19" s="53" t="str">
        <f>Tabulação_Prod_Municipios!CX16</f>
        <v>Bom Jesus de Goiás</v>
      </c>
      <c r="N19" s="54">
        <f>Tabulação_Prod_Municipios!CY16</f>
        <v>33000</v>
      </c>
      <c r="O19" s="55">
        <f>Tabulação_Prod_Municipios!CZ16</f>
        <v>33000</v>
      </c>
      <c r="P19" s="56">
        <f t="shared" si="1"/>
        <v>3.5895238115956847</v>
      </c>
      <c r="Q19" s="113">
        <f t="shared" si="3"/>
        <v>0</v>
      </c>
      <c r="R19" s="81"/>
      <c r="S19"/>
      <c r="T19" s="123"/>
      <c r="U19" s="123"/>
      <c r="V19" s="123"/>
    </row>
    <row r="20" spans="3:22" ht="13.5" customHeight="1" x14ac:dyDescent="0.2">
      <c r="C20" s="80"/>
      <c r="D20" s="57">
        <v>7</v>
      </c>
      <c r="E20" s="58" t="str">
        <f>Tabulação_Prod_Municipios!CS17</f>
        <v>Bom Jesus de Goiás</v>
      </c>
      <c r="F20" s="59">
        <f>Tabulação_Prod_Municipios!CT17</f>
        <v>2574000</v>
      </c>
      <c r="G20" s="60">
        <f>Tabulação_Prod_Municipios!CU17</f>
        <v>2494800</v>
      </c>
      <c r="H20" s="60">
        <f t="shared" si="4"/>
        <v>82336.633663366345</v>
      </c>
      <c r="I20" s="61">
        <f t="shared" si="0"/>
        <v>3.5436532542392807</v>
      </c>
      <c r="J20" s="114">
        <f t="shared" si="2"/>
        <v>-3.07</v>
      </c>
      <c r="K20" s="8"/>
      <c r="L20" s="57">
        <v>7</v>
      </c>
      <c r="M20" s="58" t="str">
        <f>Tabulação_Prod_Municipios!CX17</f>
        <v>Santa Helena de Goiás</v>
      </c>
      <c r="N20" s="59">
        <f>Tabulação_Prod_Municipios!CY17</f>
        <v>28500</v>
      </c>
      <c r="O20" s="60">
        <f>Tabulação_Prod_Municipios!CZ17</f>
        <v>30300</v>
      </c>
      <c r="P20" s="61">
        <f t="shared" si="1"/>
        <v>3.2958354997378558</v>
      </c>
      <c r="Q20" s="114">
        <f t="shared" si="3"/>
        <v>6.31</v>
      </c>
      <c r="R20" s="81"/>
      <c r="S20"/>
      <c r="T20" s="123"/>
      <c r="U20" s="123"/>
      <c r="V20" s="123"/>
    </row>
    <row r="21" spans="3:22" ht="13.5" customHeight="1" x14ac:dyDescent="0.2">
      <c r="C21" s="80"/>
      <c r="D21" s="52">
        <v>8</v>
      </c>
      <c r="E21" s="53" t="str">
        <f>Tabulação_Prod_Municipios!CS18</f>
        <v>Santa Helena de Goiás</v>
      </c>
      <c r="F21" s="54">
        <f>Tabulação_Prod_Municipios!CT18</f>
        <v>2251500</v>
      </c>
      <c r="G21" s="55">
        <f>Tabulação_Prod_Municipios!CU18</f>
        <v>2363400</v>
      </c>
      <c r="H21" s="55">
        <f t="shared" si="4"/>
        <v>85275.121775211985</v>
      </c>
      <c r="I21" s="56">
        <f t="shared" si="0"/>
        <v>3.3570106225224929</v>
      </c>
      <c r="J21" s="113">
        <f>IF(AND(F21=0,G21&gt;0),100,IF(AND(F21=0,G21=0),0,TRUNC(((G21/F21)-1)*100,2)))</f>
        <v>4.97</v>
      </c>
      <c r="K21" s="8"/>
      <c r="L21" s="52">
        <v>8</v>
      </c>
      <c r="M21" s="53" t="str">
        <f>Tabulação_Prod_Municipios!CX18</f>
        <v>Gouvelândia</v>
      </c>
      <c r="N21" s="54">
        <f>Tabulação_Prod_Municipios!CY18</f>
        <v>28391</v>
      </c>
      <c r="O21" s="55">
        <f>Tabulação_Prod_Municipios!CZ18</f>
        <v>27715</v>
      </c>
      <c r="P21" s="56">
        <f t="shared" si="1"/>
        <v>3.0146561344961942</v>
      </c>
      <c r="Q21" s="113">
        <f>IF(AND(N21=0,O21&gt;0),100,IF(AND(N21=0,O21=0),0,TRUNC(((O21/N21)-1)*100,2)))</f>
        <v>-2.38</v>
      </c>
      <c r="R21" s="81"/>
      <c r="S21"/>
      <c r="T21" s="123"/>
      <c r="U21" s="123"/>
      <c r="V21" s="123"/>
    </row>
    <row r="22" spans="3:22" ht="13.5" customHeight="1" x14ac:dyDescent="0.2">
      <c r="C22" s="80"/>
      <c r="D22" s="57">
        <v>9</v>
      </c>
      <c r="E22" s="58" t="str">
        <f>Tabulação_Prod_Municipios!CS19</f>
        <v>Gouvelândia</v>
      </c>
      <c r="F22" s="59">
        <f>Tabulação_Prod_Municipios!CT19</f>
        <v>2509764</v>
      </c>
      <c r="G22" s="60">
        <f>Tabulação_Prod_Municipios!CU19</f>
        <v>2275402</v>
      </c>
      <c r="H22" s="60">
        <f t="shared" si="4"/>
        <v>84274.148148148146</v>
      </c>
      <c r="I22" s="61">
        <f t="shared" si="0"/>
        <v>3.2320168759029051</v>
      </c>
      <c r="J22" s="114">
        <f>IF(AND(F22=0,G22&gt;0),100,IF(AND(F22=0,G22=0),0,TRUNC(((G22/F22)-1)*100,2)))</f>
        <v>-9.33</v>
      </c>
      <c r="K22" s="8"/>
      <c r="L22" s="57">
        <v>9</v>
      </c>
      <c r="M22" s="58" t="str">
        <f>Tabulação_Prod_Municipios!CX19</f>
        <v>Chapadão do Céu</v>
      </c>
      <c r="N22" s="59">
        <f>Tabulação_Prod_Municipios!CY19</f>
        <v>27000</v>
      </c>
      <c r="O22" s="60">
        <f>Tabulação_Prod_Municipios!CZ19</f>
        <v>27000</v>
      </c>
      <c r="P22" s="61">
        <f t="shared" si="1"/>
        <v>2.9368831185782875</v>
      </c>
      <c r="Q22" s="114">
        <f>IF(AND(N22=0,O22&gt;0),100,IF(AND(N22=0,O22=0),0,TRUNC(((O22/N22)-1)*100,2)))</f>
        <v>0</v>
      </c>
      <c r="R22" s="81"/>
      <c r="S22"/>
      <c r="T22" s="123"/>
      <c r="U22" s="123"/>
      <c r="V22" s="123"/>
    </row>
    <row r="23" spans="3:22" ht="13.5" customHeight="1" x14ac:dyDescent="0.2">
      <c r="C23" s="80"/>
      <c r="D23" s="52">
        <v>10</v>
      </c>
      <c r="E23" s="53" t="str">
        <f>Tabulação_Prod_Municipios!CS20</f>
        <v>Acreúna</v>
      </c>
      <c r="F23" s="54">
        <f>Tabulação_Prod_Municipios!CT20</f>
        <v>2350000</v>
      </c>
      <c r="G23" s="55">
        <f>Tabulação_Prod_Municipios!CU20</f>
        <v>2206320</v>
      </c>
      <c r="H23" s="55">
        <f t="shared" si="4"/>
        <v>87000</v>
      </c>
      <c r="I23" s="56">
        <f t="shared" si="0"/>
        <v>3.133891713922242</v>
      </c>
      <c r="J23" s="113">
        <f>IF(AND(F23=0,G23&gt;0),100,IF(AND(F23=0,G23=0),0,TRUNC(((G23/F23)-1)*100,2)))</f>
        <v>-6.11</v>
      </c>
      <c r="K23" s="8"/>
      <c r="L23" s="52">
        <v>10</v>
      </c>
      <c r="M23" s="53" t="str">
        <f>Tabulação_Prod_Municipios!CX20</f>
        <v>Acreúna</v>
      </c>
      <c r="N23" s="54">
        <f>Tabulação_Prod_Municipios!CY20</f>
        <v>26700</v>
      </c>
      <c r="O23" s="55">
        <f>Tabulação_Prod_Municipios!CZ20</f>
        <v>25360</v>
      </c>
      <c r="P23" s="56">
        <f t="shared" si="1"/>
        <v>2.7584946624868656</v>
      </c>
      <c r="Q23" s="113">
        <f>IF(AND(N23=0,O23&gt;0),100,IF(AND(N23=0,O23=0),0,TRUNC(((O23/N23)-1)*100,2)))</f>
        <v>-5.01</v>
      </c>
      <c r="R23" s="81"/>
      <c r="S23"/>
      <c r="T23" s="123"/>
      <c r="U23" s="123"/>
      <c r="V23" s="123"/>
    </row>
    <row r="24" spans="3:22" ht="13.5" customHeight="1" x14ac:dyDescent="0.2">
      <c r="C24" s="80"/>
      <c r="D24" s="62"/>
      <c r="E24" s="62" t="str">
        <f>CONCATENATE("Demais municípios - ",Tabulação_Prod_Municipios!CR9-10)</f>
        <v>Demais municípios - 125</v>
      </c>
      <c r="F24" s="63">
        <f>Tabulação_Prod_Municipios!CT257-F13</f>
        <v>39948868</v>
      </c>
      <c r="G24" s="63">
        <f>Tabulação_Prod_Municipios!CU257-G13</f>
        <v>39218330</v>
      </c>
      <c r="H24" s="63">
        <f t="shared" si="4"/>
        <v>74201.252506905817</v>
      </c>
      <c r="I24" s="64">
        <f t="shared" si="0"/>
        <v>55.706334267408209</v>
      </c>
      <c r="J24" s="115">
        <f>IF(AND(F24=0,G24&gt;0),100,IF(AND(F24=0,G24=0),0,TRUNC(((G24/F24)-1)*100,2)))</f>
        <v>-1.82</v>
      </c>
      <c r="K24" s="8"/>
      <c r="L24" s="62"/>
      <c r="M24" s="62" t="str">
        <f>CONCATENATE("Demais municípios - ",Tabulação_Prod_Municipios!CW9-10)</f>
        <v>Demais municípios - 125</v>
      </c>
      <c r="N24" s="63">
        <f>Tabulação_Prod_Municipios!CY257-N13</f>
        <v>524165</v>
      </c>
      <c r="O24" s="63">
        <f>Tabulação_Prod_Municipios!CZ257-O13</f>
        <v>528540</v>
      </c>
      <c r="P24" s="64">
        <f t="shared" si="1"/>
        <v>57.491118647902525</v>
      </c>
      <c r="Q24" s="115">
        <f>IF(AND(N24=0,O24&gt;0),100,IF(AND(N24=0,O24=0),0,TRUNC(((O24/N24)-1)*100,2)))</f>
        <v>0.83</v>
      </c>
      <c r="R24" s="81"/>
      <c r="S24"/>
      <c r="T24" s="123"/>
      <c r="U24" s="123"/>
      <c r="V24" s="123"/>
    </row>
    <row r="25" spans="3:22" ht="13.5" customHeight="1" x14ac:dyDescent="0.2">
      <c r="C25" s="80"/>
      <c r="D25" s="65"/>
      <c r="E25" s="66" t="s">
        <v>42</v>
      </c>
      <c r="F25" s="67">
        <f>SUM(F13+F24)</f>
        <v>71406835</v>
      </c>
      <c r="G25" s="67">
        <f>SUM(G13+G24)</f>
        <v>70401922</v>
      </c>
      <c r="H25" s="67">
        <f t="shared" si="4"/>
        <v>76578.598606394575</v>
      </c>
      <c r="I25" s="68">
        <f t="shared" si="0"/>
        <v>100</v>
      </c>
      <c r="J25" s="116">
        <f>IF(AND(F25=0,G25&gt;0),100,IF(AND(F25=0,G25=0),0,TRUNC(((G25/F25)-1)*100,2)))</f>
        <v>-1.4</v>
      </c>
      <c r="K25" s="8"/>
      <c r="L25" s="65"/>
      <c r="M25" s="66" t="s">
        <v>42</v>
      </c>
      <c r="N25" s="67">
        <f>SUM(N13+N24)</f>
        <v>918052</v>
      </c>
      <c r="O25" s="67">
        <f>SUM(O13+O24)</f>
        <v>919342</v>
      </c>
      <c r="P25" s="68">
        <f t="shared" si="1"/>
        <v>100</v>
      </c>
      <c r="Q25" s="116">
        <f>IF(AND(N25=0,O25&gt;0),100,IF(AND(N25=0,O25=0),0,TRUNC(((O25/N25)-1)*100,2)))</f>
        <v>0.14000000000000001</v>
      </c>
      <c r="R25" s="81"/>
      <c r="S25"/>
      <c r="T25" s="123"/>
      <c r="U25" s="123"/>
      <c r="V25" s="123"/>
    </row>
    <row r="26" spans="3:22" ht="13.5" customHeight="1" x14ac:dyDescent="0.2">
      <c r="C26" s="80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81"/>
      <c r="S26"/>
      <c r="T26" s="123"/>
      <c r="U26" s="123"/>
      <c r="V26" s="123"/>
    </row>
    <row r="27" spans="3:22" ht="13.5" customHeight="1" x14ac:dyDescent="0.2">
      <c r="C27" s="80"/>
      <c r="D27" s="75" t="s">
        <v>308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81"/>
      <c r="S27"/>
      <c r="T27" s="123"/>
      <c r="U27" s="123"/>
      <c r="V27" s="123"/>
    </row>
    <row r="28" spans="3:22" ht="13.5" customHeight="1" x14ac:dyDescent="0.2">
      <c r="C28" s="80"/>
      <c r="D28" s="166" t="s">
        <v>34</v>
      </c>
      <c r="E28" s="167"/>
      <c r="F28" s="167"/>
      <c r="G28" s="167"/>
      <c r="H28" s="167"/>
      <c r="I28" s="167"/>
      <c r="J28" s="168"/>
      <c r="K28" s="3"/>
      <c r="L28" s="166" t="s">
        <v>327</v>
      </c>
      <c r="M28" s="167"/>
      <c r="N28" s="167"/>
      <c r="O28" s="167"/>
      <c r="P28" s="167"/>
      <c r="Q28" s="168"/>
      <c r="R28" s="81"/>
      <c r="S28"/>
      <c r="T28" s="123"/>
      <c r="U28" s="123"/>
      <c r="V28" s="123"/>
    </row>
    <row r="29" spans="3:22" ht="13.5" customHeight="1" x14ac:dyDescent="0.2">
      <c r="C29" s="80"/>
      <c r="D29" s="21" t="s">
        <v>31</v>
      </c>
      <c r="E29" s="20" t="s">
        <v>62</v>
      </c>
      <c r="F29" s="19" t="str">
        <f>$F$11</f>
        <v>Safra 2015</v>
      </c>
      <c r="G29" s="19" t="str">
        <f>$G$11</f>
        <v>Safra 2016</v>
      </c>
      <c r="H29" s="21" t="s">
        <v>312</v>
      </c>
      <c r="I29" s="19" t="s">
        <v>33</v>
      </c>
      <c r="J29" s="19" t="s">
        <v>30</v>
      </c>
      <c r="K29" s="8"/>
      <c r="L29" s="21" t="s">
        <v>31</v>
      </c>
      <c r="M29" s="20" t="s">
        <v>62</v>
      </c>
      <c r="N29" s="19" t="str">
        <f>N11</f>
        <v>Safra 2015</v>
      </c>
      <c r="O29" s="19" t="str">
        <f>O11</f>
        <v>Safra 2016</v>
      </c>
      <c r="P29" s="19" t="s">
        <v>304</v>
      </c>
      <c r="Q29" s="19" t="s">
        <v>30</v>
      </c>
      <c r="R29" s="81"/>
      <c r="S29"/>
      <c r="T29" s="123"/>
      <c r="U29" s="123"/>
      <c r="V29" s="123"/>
    </row>
    <row r="30" spans="3:22" ht="13.5" customHeight="1" x14ac:dyDescent="0.2">
      <c r="C30" s="80"/>
      <c r="D30" s="47" t="str">
        <f>IF(AND(F30=0,G30=0),"",Tabulação_Prod_Municipios!DL260)</f>
        <v/>
      </c>
      <c r="E30" s="48" t="str">
        <f>Tabulação_Prod_Municipios!DM260</f>
        <v>Todos municípios produtores</v>
      </c>
      <c r="F30" s="49">
        <f>Tabulação_Prod_Municipios!DN260</f>
        <v>0</v>
      </c>
      <c r="G30" s="50">
        <f>Tabulação_Prod_Municipios!DO260</f>
        <v>0</v>
      </c>
      <c r="H30" s="50">
        <f>IF(E30="Todos municípios produtores",0,(G30/O30)*1000)</f>
        <v>0</v>
      </c>
      <c r="I30" s="51">
        <f t="shared" ref="I30:I43" si="5">G30*100/$G$43</f>
        <v>0</v>
      </c>
      <c r="J30" s="111">
        <f>IF(AND(F30=0,G30&gt;0),100,IF(AND(F30=0,G30=0),0,TRUNC(((G30/F30)-1)*100,2)))</f>
        <v>0</v>
      </c>
      <c r="K30" s="8"/>
      <c r="L30" s="47" t="str">
        <f>IF(AND(N30=0,O30=0),"",Tabulação_Prod_Municipios!DQ260)</f>
        <v/>
      </c>
      <c r="M30" s="48" t="str">
        <f>Tabulação_Prod_Municipios!DR260</f>
        <v>Todos municípios produtores</v>
      </c>
      <c r="N30" s="49">
        <f>Tabulação_Prod_Municipios!DS260</f>
        <v>0</v>
      </c>
      <c r="O30" s="50">
        <f>Tabulação_Prod_Municipios!DT260</f>
        <v>0</v>
      </c>
      <c r="P30" s="51">
        <f t="shared" ref="P30:P43" si="6">O30*100/$O$43</f>
        <v>0</v>
      </c>
      <c r="Q30" s="111">
        <f>IF(AND(N30=0,O30&gt;0),100,IF(AND(N30=0,O30=0),0,TRUNC(((O30/N30)-1)*100,2)))</f>
        <v>0</v>
      </c>
      <c r="R30" s="81"/>
      <c r="S30"/>
      <c r="T30" s="123"/>
      <c r="U30" s="123"/>
      <c r="V30" s="123"/>
    </row>
    <row r="31" spans="3:22" ht="13.5" customHeight="1" x14ac:dyDescent="0.2">
      <c r="C31" s="80"/>
      <c r="D31" s="43"/>
      <c r="E31" s="44" t="s">
        <v>32</v>
      </c>
      <c r="F31" s="45">
        <f>SUM(F32:F41)</f>
        <v>738422</v>
      </c>
      <c r="G31" s="45">
        <f>SUM(G32:G41)</f>
        <v>772500</v>
      </c>
      <c r="H31" s="45">
        <f>(G31/O31)*1000</f>
        <v>82180.851063829788</v>
      </c>
      <c r="I31" s="46">
        <f>G31*100/$G$43</f>
        <v>82.650552394565707</v>
      </c>
      <c r="J31" s="112">
        <f>TRUNC(((G31/F31)-1)*100,2)</f>
        <v>4.6100000000000003</v>
      </c>
      <c r="K31" s="8"/>
      <c r="L31" s="43"/>
      <c r="M31" s="44" t="s">
        <v>32</v>
      </c>
      <c r="N31" s="45">
        <f>SUM(N32:N41)</f>
        <v>8306</v>
      </c>
      <c r="O31" s="45">
        <f>SUM(O32:O41)</f>
        <v>9400</v>
      </c>
      <c r="P31" s="46">
        <f>O31*100/$O$43</f>
        <v>82.081732448480608</v>
      </c>
      <c r="Q31" s="112">
        <f>TRUNC(((O31/N31)-1)*100,2)</f>
        <v>13.17</v>
      </c>
      <c r="R31" s="81"/>
      <c r="S31"/>
      <c r="T31" s="123"/>
      <c r="U31" s="123"/>
      <c r="V31" s="123"/>
    </row>
    <row r="32" spans="3:22" ht="13.5" customHeight="1" x14ac:dyDescent="0.2">
      <c r="C32" s="80"/>
      <c r="D32" s="47">
        <v>1</v>
      </c>
      <c r="E32" s="48" t="str">
        <f>Tabulação_Prod_Municipios!DM11</f>
        <v>Cristalina</v>
      </c>
      <c r="F32" s="49">
        <f>Tabulação_Prod_Municipios!DN11</f>
        <v>301000</v>
      </c>
      <c r="G32" s="50">
        <f>Tabulação_Prod_Municipios!DO11</f>
        <v>224000</v>
      </c>
      <c r="H32" s="50">
        <f>(G32/O32)*1000</f>
        <v>70000</v>
      </c>
      <c r="I32" s="51">
        <f t="shared" si="5"/>
        <v>23.965985419265657</v>
      </c>
      <c r="J32" s="111">
        <f t="shared" ref="J32:J38" si="7">IF(AND(F32=0,G32&gt;0),100,IF(AND(F32=0,G32=0),0,TRUNC(((G32/F32)-1)*100,2)))</f>
        <v>-25.58</v>
      </c>
      <c r="K32" s="8"/>
      <c r="L32" s="47">
        <v>1</v>
      </c>
      <c r="M32" s="48" t="str">
        <f>Tabulação_Prod_Municipios!DR11</f>
        <v>Cristalina</v>
      </c>
      <c r="N32" s="49">
        <f>Tabulação_Prod_Municipios!DS11</f>
        <v>3500</v>
      </c>
      <c r="O32" s="50">
        <f>Tabulação_Prod_Municipios!DT11</f>
        <v>3200</v>
      </c>
      <c r="P32" s="51">
        <f t="shared" si="6"/>
        <v>27.942717429269997</v>
      </c>
      <c r="Q32" s="111">
        <f t="shared" ref="Q32:Q38" si="8">IF(AND(N32=0,O32&gt;0),100,IF(AND(N32=0,O32=0),0,TRUNC(((O32/N32)-1)*100,2)))</f>
        <v>-8.57</v>
      </c>
      <c r="R32" s="81"/>
      <c r="S32"/>
      <c r="T32" s="123"/>
      <c r="U32" s="123"/>
      <c r="V32" s="123"/>
    </row>
    <row r="33" spans="3:22" ht="13.5" customHeight="1" x14ac:dyDescent="0.2">
      <c r="C33" s="80"/>
      <c r="D33" s="52">
        <v>2</v>
      </c>
      <c r="E33" s="53" t="str">
        <f>Tabulação_Prod_Municipios!DM12</f>
        <v>Morrinhos</v>
      </c>
      <c r="F33" s="54">
        <f>Tabulação_Prod_Municipios!DN12</f>
        <v>112160</v>
      </c>
      <c r="G33" s="55">
        <f>Tabulação_Prod_Municipios!DO12</f>
        <v>167940</v>
      </c>
      <c r="H33" s="55">
        <f t="shared" ref="H33:H43" si="9">(G33/O33)*1000</f>
        <v>90000</v>
      </c>
      <c r="I33" s="56">
        <f t="shared" si="5"/>
        <v>17.968069604069083</v>
      </c>
      <c r="J33" s="113">
        <f t="shared" si="7"/>
        <v>49.73</v>
      </c>
      <c r="K33" s="8"/>
      <c r="L33" s="52">
        <v>2</v>
      </c>
      <c r="M33" s="53" t="str">
        <f>Tabulação_Prod_Municipios!DR12</f>
        <v>Morrinhos</v>
      </c>
      <c r="N33" s="54">
        <f>Tabulação_Prod_Municipios!DS12</f>
        <v>1402</v>
      </c>
      <c r="O33" s="55">
        <f>Tabulação_Prod_Municipios!DT12</f>
        <v>1866</v>
      </c>
      <c r="P33" s="56">
        <f t="shared" si="6"/>
        <v>16.294097100943066</v>
      </c>
      <c r="Q33" s="113">
        <f t="shared" si="8"/>
        <v>33.090000000000003</v>
      </c>
      <c r="R33" s="81"/>
      <c r="S33"/>
      <c r="T33" s="123"/>
      <c r="U33" s="123"/>
      <c r="V33" s="123"/>
    </row>
    <row r="34" spans="3:22" ht="13.5" customHeight="1" x14ac:dyDescent="0.2">
      <c r="C34" s="80"/>
      <c r="D34" s="57">
        <v>3</v>
      </c>
      <c r="E34" s="58" t="str">
        <f>Tabulação_Prod_Municipios!DM13</f>
        <v>Itaberaí</v>
      </c>
      <c r="F34" s="59">
        <f>Tabulação_Prod_Municipios!DN13</f>
        <v>119260</v>
      </c>
      <c r="G34" s="60">
        <f>Tabulação_Prod_Municipios!DO13</f>
        <v>130180</v>
      </c>
      <c r="H34" s="60">
        <f t="shared" si="9"/>
        <v>86671.105193075899</v>
      </c>
      <c r="I34" s="61">
        <f t="shared" si="5"/>
        <v>13.928089204821443</v>
      </c>
      <c r="J34" s="114">
        <f t="shared" si="7"/>
        <v>9.15</v>
      </c>
      <c r="K34" s="8"/>
      <c r="L34" s="57">
        <v>3</v>
      </c>
      <c r="M34" s="58" t="str">
        <f>Tabulação_Prod_Municipios!DR13</f>
        <v>Itaberaí</v>
      </c>
      <c r="N34" s="59">
        <f>Tabulação_Prod_Municipios!DS13</f>
        <v>1203</v>
      </c>
      <c r="O34" s="60">
        <f>Tabulação_Prod_Municipios!DT13</f>
        <v>1502</v>
      </c>
      <c r="P34" s="61">
        <f t="shared" si="6"/>
        <v>13.115612993363605</v>
      </c>
      <c r="Q34" s="114">
        <f t="shared" si="8"/>
        <v>24.85</v>
      </c>
      <c r="R34" s="81"/>
      <c r="S34"/>
      <c r="T34" s="123"/>
      <c r="U34" s="123"/>
      <c r="V34" s="123"/>
    </row>
    <row r="35" spans="3:22" ht="13.5" customHeight="1" x14ac:dyDescent="0.2">
      <c r="C35" s="80"/>
      <c r="D35" s="52">
        <v>4</v>
      </c>
      <c r="E35" s="53" t="str">
        <f>Tabulação_Prod_Municipios!DM14</f>
        <v>Vianópolis</v>
      </c>
      <c r="F35" s="54">
        <f>Tabulação_Prod_Municipios!DN14</f>
        <v>66500</v>
      </c>
      <c r="G35" s="55">
        <f>Tabulação_Prod_Municipios!DO14</f>
        <v>66500</v>
      </c>
      <c r="H35" s="55">
        <f t="shared" si="9"/>
        <v>83125</v>
      </c>
      <c r="I35" s="56">
        <f t="shared" si="5"/>
        <v>7.114901921344492</v>
      </c>
      <c r="J35" s="113">
        <f t="shared" si="7"/>
        <v>0</v>
      </c>
      <c r="K35" s="8"/>
      <c r="L35" s="52">
        <v>4</v>
      </c>
      <c r="M35" s="53" t="str">
        <f>Tabulação_Prod_Municipios!DR14</f>
        <v>Piracanjuba</v>
      </c>
      <c r="N35" s="54">
        <f>Tabulação_Prod_Municipios!DS14</f>
        <v>500</v>
      </c>
      <c r="O35" s="55">
        <f>Tabulação_Prod_Municipios!DT14</f>
        <v>800</v>
      </c>
      <c r="P35" s="56">
        <f t="shared" si="6"/>
        <v>6.9856793573174993</v>
      </c>
      <c r="Q35" s="113">
        <f t="shared" si="8"/>
        <v>60</v>
      </c>
      <c r="R35" s="81"/>
      <c r="S35"/>
      <c r="T35" s="123"/>
      <c r="U35" s="123"/>
      <c r="V35" s="123"/>
    </row>
    <row r="36" spans="3:22" ht="13.5" customHeight="1" x14ac:dyDescent="0.2">
      <c r="C36" s="80"/>
      <c r="D36" s="57">
        <v>5</v>
      </c>
      <c r="E36" s="58" t="str">
        <f>Tabulação_Prod_Municipios!DM15</f>
        <v>Piracanjuba</v>
      </c>
      <c r="F36" s="59">
        <f>Tabulação_Prod_Municipios!DN15</f>
        <v>40000</v>
      </c>
      <c r="G36" s="60">
        <f>Tabulação_Prod_Municipios!DO15</f>
        <v>64000</v>
      </c>
      <c r="H36" s="60">
        <f t="shared" si="9"/>
        <v>91428.571428571435</v>
      </c>
      <c r="I36" s="61">
        <f t="shared" si="5"/>
        <v>6.8474244055044737</v>
      </c>
      <c r="J36" s="114">
        <f t="shared" si="7"/>
        <v>60</v>
      </c>
      <c r="K36" s="8"/>
      <c r="L36" s="57">
        <v>5</v>
      </c>
      <c r="M36" s="58" t="str">
        <f>Tabulação_Prod_Municipios!DR15</f>
        <v>Vianópolis</v>
      </c>
      <c r="N36" s="59">
        <f>Tabulação_Prod_Municipios!DS15</f>
        <v>700</v>
      </c>
      <c r="O36" s="60">
        <f>Tabulação_Prod_Municipios!DT15</f>
        <v>700</v>
      </c>
      <c r="P36" s="61">
        <f t="shared" si="6"/>
        <v>6.1124694376528117</v>
      </c>
      <c r="Q36" s="114">
        <f t="shared" si="8"/>
        <v>0</v>
      </c>
      <c r="R36" s="81"/>
      <c r="S36"/>
      <c r="T36" s="123"/>
      <c r="U36" s="123"/>
      <c r="V36" s="123"/>
    </row>
    <row r="37" spans="3:22" ht="13.5" customHeight="1" x14ac:dyDescent="0.2">
      <c r="C37" s="80"/>
      <c r="D37" s="52">
        <v>6</v>
      </c>
      <c r="E37" s="53" t="str">
        <f>Tabulação_Prod_Municipios!DM16</f>
        <v>Silvânia</v>
      </c>
      <c r="F37" s="54">
        <f>Tabulação_Prod_Municipios!DN16</f>
        <v>44444</v>
      </c>
      <c r="G37" s="55">
        <f>Tabulação_Prod_Municipios!DO16</f>
        <v>31925</v>
      </c>
      <c r="H37" s="55">
        <f t="shared" si="9"/>
        <v>95298.507462686568</v>
      </c>
      <c r="I37" s="56">
        <f t="shared" si="5"/>
        <v>3.415687877277036</v>
      </c>
      <c r="J37" s="113">
        <f t="shared" si="7"/>
        <v>-28.16</v>
      </c>
      <c r="K37" s="8"/>
      <c r="L37" s="52">
        <v>6</v>
      </c>
      <c r="M37" s="53" t="str">
        <f>Tabulação_Prod_Municipios!DR16</f>
        <v>Silvânia</v>
      </c>
      <c r="N37" s="54">
        <f>Tabulação_Prod_Municipios!DS16</f>
        <v>497</v>
      </c>
      <c r="O37" s="55">
        <f>Tabulação_Prod_Municipios!DT16</f>
        <v>335</v>
      </c>
      <c r="P37" s="56">
        <f t="shared" si="6"/>
        <v>2.9252532308767027</v>
      </c>
      <c r="Q37" s="113">
        <f t="shared" si="8"/>
        <v>-32.590000000000003</v>
      </c>
      <c r="R37" s="81"/>
      <c r="S37"/>
      <c r="T37" s="123"/>
      <c r="U37" s="123"/>
      <c r="V37" s="123"/>
    </row>
    <row r="38" spans="3:22" ht="13.5" customHeight="1" x14ac:dyDescent="0.2">
      <c r="C38" s="80"/>
      <c r="D38" s="57">
        <v>7</v>
      </c>
      <c r="E38" s="58" t="str">
        <f>Tabulação_Prod_Municipios!DM17</f>
        <v>Bela Vista de Goiás</v>
      </c>
      <c r="F38" s="59">
        <f>Tabulação_Prod_Municipios!DN17</f>
        <v>28748</v>
      </c>
      <c r="G38" s="60">
        <f>Tabulação_Prod_Municipios!DO17</f>
        <v>24335</v>
      </c>
      <c r="H38" s="60">
        <f t="shared" si="9"/>
        <v>86910.71428571429</v>
      </c>
      <c r="I38" s="61">
        <f t="shared" si="5"/>
        <v>2.6036261391867401</v>
      </c>
      <c r="J38" s="114">
        <f t="shared" si="7"/>
        <v>-15.35</v>
      </c>
      <c r="K38" s="8"/>
      <c r="L38" s="57">
        <v>7</v>
      </c>
      <c r="M38" s="58" t="str">
        <f>Tabulação_Prod_Municipios!DR17</f>
        <v>Acreúna</v>
      </c>
      <c r="N38" s="59">
        <f>Tabulação_Prod_Municipios!DS17</f>
        <v>120</v>
      </c>
      <c r="O38" s="60">
        <f>Tabulação_Prod_Municipios!DT17</f>
        <v>280</v>
      </c>
      <c r="P38" s="61">
        <f t="shared" si="6"/>
        <v>2.4449877750611249</v>
      </c>
      <c r="Q38" s="114">
        <f t="shared" si="8"/>
        <v>133.33000000000001</v>
      </c>
      <c r="R38" s="81"/>
      <c r="S38"/>
      <c r="T38" s="123"/>
      <c r="U38" s="123"/>
      <c r="V38" s="123"/>
    </row>
    <row r="39" spans="3:22" ht="13.5" customHeight="1" x14ac:dyDescent="0.2">
      <c r="C39" s="80"/>
      <c r="D39" s="52">
        <v>8</v>
      </c>
      <c r="E39" s="53" t="str">
        <f>Tabulação_Prod_Municipios!DM18</f>
        <v>Acreúna</v>
      </c>
      <c r="F39" s="54">
        <f>Tabulação_Prod_Municipios!DN18</f>
        <v>7200</v>
      </c>
      <c r="G39" s="55">
        <f>Tabulação_Prod_Municipios!DO18</f>
        <v>22400</v>
      </c>
      <c r="H39" s="55">
        <f t="shared" si="9"/>
        <v>87159.533073929968</v>
      </c>
      <c r="I39" s="56">
        <f t="shared" si="5"/>
        <v>2.3965985419265659</v>
      </c>
      <c r="J39" s="113">
        <f>IF(AND(F39=0,G39&gt;0),100,IF(AND(F39=0,G39=0),0,TRUNC(((G39/F39)-1)*100,2)))</f>
        <v>211.11</v>
      </c>
      <c r="K39" s="8"/>
      <c r="L39" s="52">
        <v>8</v>
      </c>
      <c r="M39" s="53" t="str">
        <f>Tabulação_Prod_Municipios!DR18</f>
        <v>Bela Vista de Goiás</v>
      </c>
      <c r="N39" s="54">
        <f>Tabulação_Prod_Municipios!DS18</f>
        <v>304</v>
      </c>
      <c r="O39" s="55">
        <f>Tabulação_Prod_Municipios!DT18</f>
        <v>257</v>
      </c>
      <c r="P39" s="56">
        <f t="shared" si="6"/>
        <v>2.2441494935382464</v>
      </c>
      <c r="Q39" s="113">
        <f>IF(AND(N39=0,O39&gt;0),100,IF(AND(N39=0,O39=0),0,TRUNC(((O39/N39)-1)*100,2)))</f>
        <v>-15.46</v>
      </c>
      <c r="R39" s="81"/>
      <c r="S39"/>
      <c r="T39" s="123"/>
      <c r="U39" s="123"/>
      <c r="V39" s="123"/>
    </row>
    <row r="40" spans="3:22" ht="13.5" customHeight="1" x14ac:dyDescent="0.2">
      <c r="C40" s="80"/>
      <c r="D40" s="57">
        <v>9</v>
      </c>
      <c r="E40" s="58" t="str">
        <f>Tabulação_Prod_Municipios!DM19</f>
        <v>Gameleira de Goiás</v>
      </c>
      <c r="F40" s="59">
        <f>Tabulação_Prod_Municipios!DN19</f>
        <v>0</v>
      </c>
      <c r="G40" s="60">
        <f>Tabulação_Prod_Municipios!DO19</f>
        <v>22110</v>
      </c>
      <c r="H40" s="60">
        <f t="shared" si="9"/>
        <v>94085.106382978716</v>
      </c>
      <c r="I40" s="61">
        <f t="shared" si="5"/>
        <v>2.3655711500891234</v>
      </c>
      <c r="J40" s="114">
        <f>IF(AND(F40=0,G40&gt;0),100,IF(AND(F40=0,G40=0),0,TRUNC(((G40/F40)-1)*100,2)))</f>
        <v>100</v>
      </c>
      <c r="K40" s="8"/>
      <c r="L40" s="57">
        <v>9</v>
      </c>
      <c r="M40" s="58" t="str">
        <f>Tabulação_Prod_Municipios!DR19</f>
        <v>Gameleira de Goiás</v>
      </c>
      <c r="N40" s="59">
        <f>Tabulação_Prod_Municipios!DS19</f>
        <v>0</v>
      </c>
      <c r="O40" s="60">
        <f>Tabulação_Prod_Municipios!DT19</f>
        <v>235</v>
      </c>
      <c r="P40" s="61">
        <f t="shared" si="6"/>
        <v>2.0520433112120156</v>
      </c>
      <c r="Q40" s="114">
        <f>IF(AND(N40=0,O40&gt;0),100,IF(AND(N40=0,O40=0),0,TRUNC(((O40/N40)-1)*100,2)))</f>
        <v>100</v>
      </c>
      <c r="R40" s="81"/>
      <c r="S40"/>
      <c r="T40" s="123"/>
      <c r="U40" s="123"/>
      <c r="V40" s="123"/>
    </row>
    <row r="41" spans="3:22" ht="13.5" customHeight="1" x14ac:dyDescent="0.2">
      <c r="C41" s="80"/>
      <c r="D41" s="52">
        <v>10</v>
      </c>
      <c r="E41" s="53" t="str">
        <f>Tabulação_Prod_Municipios!DM20</f>
        <v>Goianésia</v>
      </c>
      <c r="F41" s="54">
        <f>Tabulação_Prod_Municipios!DN20</f>
        <v>19110</v>
      </c>
      <c r="G41" s="55">
        <f>Tabulação_Prod_Municipios!DO20</f>
        <v>19110</v>
      </c>
      <c r="H41" s="55">
        <f t="shared" si="9"/>
        <v>84933.333333333343</v>
      </c>
      <c r="I41" s="56">
        <f t="shared" si="5"/>
        <v>2.0445981310811012</v>
      </c>
      <c r="J41" s="113">
        <f>IF(AND(F41=0,G41&gt;0),100,IF(AND(F41=0,G41=0),0,TRUNC(((G41/F41)-1)*100,2)))</f>
        <v>0</v>
      </c>
      <c r="K41" s="8"/>
      <c r="L41" s="52">
        <v>10</v>
      </c>
      <c r="M41" s="53" t="str">
        <f>Tabulação_Prod_Municipios!DR20</f>
        <v>Catalão</v>
      </c>
      <c r="N41" s="54">
        <f>Tabulação_Prod_Municipios!DS20</f>
        <v>80</v>
      </c>
      <c r="O41" s="55">
        <f>Tabulação_Prod_Municipios!DT20</f>
        <v>225</v>
      </c>
      <c r="P41" s="56">
        <f t="shared" si="6"/>
        <v>1.9647223192455465</v>
      </c>
      <c r="Q41" s="113">
        <f>IF(AND(N41=0,O41&gt;0),100,IF(AND(N41=0,O41=0),0,TRUNC(((O41/N41)-1)*100,2)))</f>
        <v>181.25</v>
      </c>
      <c r="R41" s="81"/>
      <c r="S41"/>
      <c r="T41" s="123"/>
      <c r="U41" s="123"/>
      <c r="V41" s="123"/>
    </row>
    <row r="42" spans="3:22" ht="13.5" customHeight="1" x14ac:dyDescent="0.2">
      <c r="C42" s="80"/>
      <c r="D42" s="62"/>
      <c r="E42" s="62" t="str">
        <f>CONCATENATE("Demais municípios - ",Tabulação_Prod_Municipios!DL9-10)</f>
        <v>Demais municípios - 28</v>
      </c>
      <c r="F42" s="63">
        <f>Tabulação_Prod_Municipios!DN257-F31</f>
        <v>174554</v>
      </c>
      <c r="G42" s="63">
        <f>Tabulação_Prod_Municipios!DO257-G31</f>
        <v>162158</v>
      </c>
      <c r="H42" s="63">
        <f t="shared" si="9"/>
        <v>79024.366471734887</v>
      </c>
      <c r="I42" s="64">
        <f t="shared" si="5"/>
        <v>17.349447605434285</v>
      </c>
      <c r="J42" s="115">
        <f>IF(AND(F42=0,G42&gt;0),100,IF(AND(F42=0,G42=0),0,TRUNC(((G42/F42)-1)*100,2)))</f>
        <v>-7.1</v>
      </c>
      <c r="K42" s="8"/>
      <c r="L42" s="62"/>
      <c r="M42" s="62" t="str">
        <f>CONCATENATE("Demais municípios - ",Tabulação_Prod_Municipios!DQ9-10)</f>
        <v>Demais municípios - 28</v>
      </c>
      <c r="N42" s="63">
        <f>Tabulação_Prod_Municipios!DS257-N31</f>
        <v>2347</v>
      </c>
      <c r="O42" s="63">
        <f>Tabulação_Prod_Municipios!DT257-O31</f>
        <v>2052</v>
      </c>
      <c r="P42" s="64">
        <f t="shared" si="6"/>
        <v>17.918267551519385</v>
      </c>
      <c r="Q42" s="115">
        <f>IF(AND(N42=0,O42&gt;0),100,IF(AND(N42=0,O42=0),0,TRUNC(((O42/N42)-1)*100,2)))</f>
        <v>-12.56</v>
      </c>
      <c r="R42" s="81"/>
      <c r="S42"/>
      <c r="T42" s="123"/>
      <c r="U42" s="123"/>
      <c r="V42" s="123"/>
    </row>
    <row r="43" spans="3:22" ht="13.5" customHeight="1" x14ac:dyDescent="0.2">
      <c r="C43" s="80"/>
      <c r="D43" s="65"/>
      <c r="E43" s="66" t="s">
        <v>42</v>
      </c>
      <c r="F43" s="67">
        <f>SUM(F31+F42)</f>
        <v>912976</v>
      </c>
      <c r="G43" s="67">
        <f>SUM(G31+G42)</f>
        <v>934658</v>
      </c>
      <c r="H43" s="67">
        <f t="shared" si="9"/>
        <v>81615.263709395731</v>
      </c>
      <c r="I43" s="68">
        <f t="shared" si="5"/>
        <v>100</v>
      </c>
      <c r="J43" s="116">
        <f>IF(AND(F43=0,G43&gt;0),100,IF(AND(F43=0,G43=0),0,TRUNC(((G43/F43)-1)*100,2)))</f>
        <v>2.37</v>
      </c>
      <c r="K43" s="8"/>
      <c r="L43" s="65"/>
      <c r="M43" s="66" t="s">
        <v>42</v>
      </c>
      <c r="N43" s="67">
        <f>SUM(N31+N42)</f>
        <v>10653</v>
      </c>
      <c r="O43" s="67">
        <f>SUM(O31+O42)</f>
        <v>11452</v>
      </c>
      <c r="P43" s="68">
        <f t="shared" si="6"/>
        <v>100</v>
      </c>
      <c r="Q43" s="116">
        <f>IF(AND(N43=0,O43&gt;0),100,IF(AND(N43=0,O43=0),0,TRUNC(((O43/N43)-1)*100,2)))</f>
        <v>7.5</v>
      </c>
      <c r="R43" s="81"/>
      <c r="S43"/>
      <c r="T43" s="123"/>
      <c r="U43" s="123"/>
      <c r="V43" s="123"/>
    </row>
    <row r="44" spans="3:22" ht="13.5" customHeight="1" x14ac:dyDescent="0.2">
      <c r="C44" s="80"/>
      <c r="D44" s="76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81"/>
      <c r="S44"/>
      <c r="T44" s="123"/>
      <c r="U44" s="123"/>
      <c r="V44" s="123"/>
    </row>
    <row r="45" spans="3:22" ht="13.5" customHeight="1" x14ac:dyDescent="0.2">
      <c r="C45" s="80"/>
      <c r="D45" s="164" t="str">
        <f>'Páginas_1-4'!D46:Q46</f>
        <v>Fonte: IBGE / Produção Agrícola Municipal. Adaptado pela SED/SupexAgricultura/CEMEAS (Dezembro / 2017)</v>
      </c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81"/>
      <c r="S45"/>
      <c r="T45" s="123"/>
      <c r="U45" s="123"/>
      <c r="V45" s="123"/>
    </row>
    <row r="46" spans="3:22" ht="9.75" customHeight="1" thickBot="1" x14ac:dyDescent="0.25">
      <c r="C46" s="82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4"/>
      <c r="S46"/>
      <c r="T46" s="123"/>
      <c r="U46" s="123"/>
      <c r="V46" s="123"/>
    </row>
    <row r="47" spans="3:22" ht="13.5" customHeight="1" thickTop="1" x14ac:dyDescent="0.2">
      <c r="S47"/>
      <c r="T47" s="123"/>
      <c r="U47" s="123"/>
      <c r="V47" s="123"/>
    </row>
    <row r="48" spans="3:22" ht="13.5" hidden="1" customHeight="1" x14ac:dyDescent="0.2">
      <c r="S48"/>
      <c r="T48"/>
      <c r="U48"/>
    </row>
    <row r="49" spans="19:21" ht="13.5" hidden="1" customHeight="1" x14ac:dyDescent="0.2">
      <c r="S49"/>
      <c r="T49"/>
      <c r="U49"/>
    </row>
    <row r="50" spans="19:21" ht="13.5" hidden="1" customHeight="1" x14ac:dyDescent="0.2">
      <c r="S50"/>
      <c r="T50"/>
      <c r="U50"/>
    </row>
    <row r="51" spans="19:21" ht="13.5" hidden="1" customHeight="1" x14ac:dyDescent="0.2">
      <c r="S51"/>
      <c r="T51"/>
      <c r="U51"/>
    </row>
    <row r="52" spans="19:21" ht="13.5" hidden="1" customHeight="1" x14ac:dyDescent="0.2">
      <c r="S52"/>
      <c r="T52"/>
      <c r="U52"/>
    </row>
    <row r="53" spans="19:21" ht="13.5" hidden="1" customHeight="1" x14ac:dyDescent="0.2">
      <c r="S53"/>
      <c r="T53"/>
      <c r="U53"/>
    </row>
    <row r="54" spans="19:21" ht="13.5" hidden="1" customHeight="1" x14ac:dyDescent="0.2">
      <c r="S54"/>
      <c r="T54"/>
      <c r="U54"/>
    </row>
    <row r="55" spans="19:21" ht="13.5" hidden="1" customHeight="1" x14ac:dyDescent="0.2">
      <c r="S55"/>
      <c r="T55"/>
      <c r="U55"/>
    </row>
    <row r="56" spans="19:21" ht="13.5" hidden="1" customHeight="1" x14ac:dyDescent="0.2">
      <c r="S56"/>
      <c r="T56"/>
      <c r="U56"/>
    </row>
    <row r="57" spans="19:21" ht="13.5" hidden="1" customHeight="1" x14ac:dyDescent="0.2">
      <c r="S57"/>
      <c r="T57"/>
      <c r="U57"/>
    </row>
    <row r="58" spans="19:21" ht="13.5" hidden="1" customHeight="1" x14ac:dyDescent="0.2">
      <c r="S58"/>
      <c r="T58"/>
      <c r="U58"/>
    </row>
    <row r="59" spans="19:21" ht="13.5" hidden="1" customHeight="1" x14ac:dyDescent="0.2">
      <c r="S59"/>
      <c r="T59"/>
      <c r="U59"/>
    </row>
    <row r="60" spans="19:21" ht="13.5" hidden="1" customHeight="1" x14ac:dyDescent="0.2">
      <c r="S60"/>
      <c r="T60"/>
      <c r="U60"/>
    </row>
    <row r="61" spans="19:21" ht="13.5" hidden="1" customHeight="1" x14ac:dyDescent="0.2">
      <c r="S61"/>
      <c r="T61"/>
      <c r="U61"/>
    </row>
    <row r="62" spans="19:21" ht="13.5" hidden="1" customHeight="1" x14ac:dyDescent="0.2">
      <c r="S62"/>
      <c r="T62"/>
      <c r="U62"/>
    </row>
    <row r="63" spans="19:21" ht="13.5" hidden="1" customHeight="1" x14ac:dyDescent="0.2">
      <c r="S63"/>
      <c r="T63"/>
      <c r="U63"/>
    </row>
    <row r="64" spans="19:21" ht="13.5" hidden="1" customHeight="1" x14ac:dyDescent="0.2">
      <c r="S64"/>
      <c r="T64"/>
      <c r="U64"/>
    </row>
    <row r="65" spans="19:21" ht="13.5" hidden="1" customHeight="1" x14ac:dyDescent="0.2">
      <c r="S65"/>
      <c r="T65"/>
      <c r="U65"/>
    </row>
    <row r="66" spans="19:21" ht="13.5" hidden="1" customHeight="1" x14ac:dyDescent="0.2">
      <c r="S66"/>
      <c r="T66"/>
      <c r="U66"/>
    </row>
    <row r="67" spans="19:21" ht="13.5" hidden="1" customHeight="1" x14ac:dyDescent="0.2">
      <c r="S67"/>
      <c r="T67"/>
      <c r="U67"/>
    </row>
    <row r="68" spans="19:21" ht="13.5" hidden="1" customHeight="1" x14ac:dyDescent="0.2">
      <c r="S68"/>
      <c r="T68"/>
      <c r="U68"/>
    </row>
    <row r="69" spans="19:21" ht="13.5" hidden="1" customHeight="1" x14ac:dyDescent="0.2">
      <c r="S69"/>
      <c r="T69"/>
      <c r="U69"/>
    </row>
    <row r="70" spans="19:21" ht="13.5" hidden="1" customHeight="1" x14ac:dyDescent="0.2">
      <c r="S70"/>
      <c r="T70"/>
      <c r="U70"/>
    </row>
    <row r="71" spans="19:21" ht="13.5" hidden="1" customHeight="1" x14ac:dyDescent="0.2">
      <c r="S71"/>
      <c r="T71"/>
      <c r="U71"/>
    </row>
    <row r="72" spans="19:21" ht="13.5" hidden="1" customHeight="1" x14ac:dyDescent="0.2">
      <c r="S72"/>
      <c r="T72"/>
      <c r="U72"/>
    </row>
    <row r="73" spans="19:21" ht="13.5" hidden="1" customHeight="1" x14ac:dyDescent="0.2">
      <c r="S73"/>
      <c r="T73"/>
      <c r="U73"/>
    </row>
    <row r="74" spans="19:21" ht="13.5" hidden="1" customHeight="1" x14ac:dyDescent="0.2">
      <c r="S74"/>
      <c r="T74"/>
      <c r="U74"/>
    </row>
    <row r="75" spans="19:21" ht="13.5" hidden="1" customHeight="1" x14ac:dyDescent="0.2">
      <c r="S75"/>
      <c r="T75"/>
      <c r="U75"/>
    </row>
    <row r="76" spans="19:21" ht="13.5" hidden="1" customHeight="1" x14ac:dyDescent="0.2">
      <c r="S76"/>
      <c r="T76"/>
      <c r="U76"/>
    </row>
    <row r="77" spans="19:21" ht="13.5" hidden="1" customHeight="1" x14ac:dyDescent="0.2">
      <c r="S77"/>
      <c r="T77"/>
      <c r="U77"/>
    </row>
    <row r="78" spans="19:21" ht="13.5" hidden="1" customHeight="1" x14ac:dyDescent="0.2">
      <c r="S78"/>
      <c r="T78"/>
      <c r="U78"/>
    </row>
    <row r="79" spans="19:21" ht="13.5" hidden="1" customHeight="1" x14ac:dyDescent="0.2">
      <c r="S79"/>
      <c r="T79"/>
      <c r="U79"/>
    </row>
    <row r="80" spans="19:21" ht="13.5" hidden="1" customHeight="1" x14ac:dyDescent="0.2">
      <c r="S80"/>
      <c r="T80"/>
      <c r="U80"/>
    </row>
    <row r="81" spans="19:21" ht="13.5" hidden="1" customHeight="1" x14ac:dyDescent="0.2">
      <c r="S81"/>
      <c r="T81"/>
      <c r="U81"/>
    </row>
    <row r="82" spans="19:21" ht="13.5" hidden="1" customHeight="1" x14ac:dyDescent="0.2">
      <c r="S82"/>
      <c r="T82"/>
      <c r="U82"/>
    </row>
    <row r="83" spans="19:21" ht="13.5" hidden="1" customHeight="1" x14ac:dyDescent="0.2">
      <c r="S83"/>
      <c r="T83"/>
      <c r="U83"/>
    </row>
    <row r="84" spans="19:21" ht="13.5" hidden="1" customHeight="1" x14ac:dyDescent="0.2">
      <c r="S84"/>
      <c r="T84"/>
      <c r="U84"/>
    </row>
    <row r="85" spans="19:21" ht="13.5" hidden="1" customHeight="1" x14ac:dyDescent="0.2">
      <c r="S85"/>
      <c r="T85"/>
      <c r="U85"/>
    </row>
    <row r="86" spans="19:21" ht="13.5" hidden="1" customHeight="1" x14ac:dyDescent="0.2">
      <c r="S86"/>
      <c r="T86"/>
      <c r="U86"/>
    </row>
    <row r="87" spans="19:21" ht="13.5" hidden="1" customHeight="1" x14ac:dyDescent="0.2">
      <c r="S87"/>
      <c r="T87"/>
      <c r="U87"/>
    </row>
    <row r="88" spans="19:21" ht="13.5" hidden="1" customHeight="1" x14ac:dyDescent="0.2">
      <c r="S88"/>
      <c r="T88"/>
      <c r="U88"/>
    </row>
    <row r="89" spans="19:21" ht="13.5" hidden="1" customHeight="1" x14ac:dyDescent="0.2">
      <c r="S89"/>
      <c r="T89"/>
      <c r="U89"/>
    </row>
    <row r="90" spans="19:21" ht="13.5" hidden="1" customHeight="1" x14ac:dyDescent="0.2">
      <c r="S90"/>
      <c r="T90"/>
      <c r="U90"/>
    </row>
    <row r="91" spans="19:21" ht="13.5" hidden="1" customHeight="1" x14ac:dyDescent="0.2">
      <c r="S91"/>
      <c r="T91"/>
      <c r="U91"/>
    </row>
    <row r="92" spans="19:21" ht="13.5" hidden="1" customHeight="1" x14ac:dyDescent="0.2">
      <c r="S92"/>
      <c r="T92"/>
      <c r="U92"/>
    </row>
    <row r="93" spans="19:21" ht="13.5" hidden="1" customHeight="1" x14ac:dyDescent="0.2">
      <c r="S93"/>
      <c r="T93"/>
      <c r="U93"/>
    </row>
    <row r="94" spans="19:21" ht="13.5" hidden="1" customHeight="1" x14ac:dyDescent="0.2">
      <c r="S94"/>
      <c r="T94"/>
      <c r="U94"/>
    </row>
    <row r="95" spans="19:21" ht="13.5" hidden="1" customHeight="1" x14ac:dyDescent="0.2">
      <c r="S95"/>
      <c r="T95"/>
      <c r="U95"/>
    </row>
    <row r="96" spans="19:21" ht="13.5" hidden="1" customHeight="1" x14ac:dyDescent="0.2">
      <c r="S96"/>
      <c r="T96"/>
      <c r="U96"/>
    </row>
    <row r="97" spans="19:21" ht="13.5" hidden="1" customHeight="1" x14ac:dyDescent="0.2">
      <c r="S97"/>
      <c r="T97"/>
      <c r="U97"/>
    </row>
    <row r="98" spans="19:21" ht="13.5" hidden="1" customHeight="1" x14ac:dyDescent="0.2">
      <c r="S98"/>
      <c r="T98"/>
      <c r="U98"/>
    </row>
    <row r="99" spans="19:21" ht="13.5" hidden="1" customHeight="1" x14ac:dyDescent="0.2">
      <c r="S99"/>
      <c r="T99"/>
      <c r="U99"/>
    </row>
    <row r="100" spans="19:21" ht="13.5" hidden="1" customHeight="1" x14ac:dyDescent="0.2">
      <c r="S100"/>
      <c r="T100"/>
      <c r="U100"/>
    </row>
    <row r="101" spans="19:21" ht="13.5" hidden="1" customHeight="1" x14ac:dyDescent="0.2">
      <c r="S101"/>
      <c r="T101"/>
      <c r="U101"/>
    </row>
    <row r="102" spans="19:21" ht="13.5" hidden="1" customHeight="1" x14ac:dyDescent="0.2">
      <c r="S102"/>
      <c r="T102"/>
      <c r="U102"/>
    </row>
    <row r="103" spans="19:21" ht="13.5" hidden="1" customHeight="1" x14ac:dyDescent="0.2">
      <c r="S103"/>
      <c r="T103"/>
      <c r="U103"/>
    </row>
    <row r="104" spans="19:21" ht="13.5" hidden="1" customHeight="1" x14ac:dyDescent="0.2">
      <c r="S104"/>
      <c r="T104"/>
      <c r="U104"/>
    </row>
    <row r="105" spans="19:21" ht="13.5" hidden="1" customHeight="1" x14ac:dyDescent="0.2">
      <c r="S105"/>
      <c r="T105"/>
      <c r="U105"/>
    </row>
    <row r="106" spans="19:21" ht="13.5" hidden="1" customHeight="1" x14ac:dyDescent="0.2">
      <c r="S106"/>
      <c r="T106"/>
      <c r="U106"/>
    </row>
    <row r="107" spans="19:21" ht="13.5" hidden="1" customHeight="1" x14ac:dyDescent="0.2">
      <c r="S107"/>
      <c r="T107"/>
      <c r="U107"/>
    </row>
    <row r="108" spans="19:21" ht="13.5" hidden="1" customHeight="1" x14ac:dyDescent="0.2">
      <c r="S108"/>
      <c r="T108"/>
      <c r="U108"/>
    </row>
    <row r="109" spans="19:21" ht="13.5" hidden="1" customHeight="1" x14ac:dyDescent="0.2">
      <c r="S109"/>
      <c r="T109"/>
      <c r="U109"/>
    </row>
    <row r="110" spans="19:21" ht="13.5" hidden="1" customHeight="1" x14ac:dyDescent="0.2">
      <c r="S110"/>
      <c r="T110"/>
      <c r="U110"/>
    </row>
    <row r="111" spans="19:21" ht="13.5" hidden="1" customHeight="1" x14ac:dyDescent="0.2">
      <c r="S111"/>
      <c r="T111"/>
      <c r="U111"/>
    </row>
    <row r="112" spans="19:21" ht="13.5" hidden="1" customHeight="1" x14ac:dyDescent="0.2">
      <c r="S112"/>
      <c r="T112"/>
      <c r="U112"/>
    </row>
    <row r="113" spans="19:21" ht="13.5" hidden="1" customHeight="1" x14ac:dyDescent="0.2">
      <c r="S113"/>
      <c r="T113"/>
      <c r="U113"/>
    </row>
    <row r="114" spans="19:21" ht="13.5" hidden="1" customHeight="1" x14ac:dyDescent="0.2">
      <c r="S114"/>
      <c r="T114"/>
      <c r="U114"/>
    </row>
    <row r="115" spans="19:21" ht="13.5" hidden="1" customHeight="1" x14ac:dyDescent="0.2">
      <c r="S115"/>
      <c r="T115"/>
      <c r="U115"/>
    </row>
    <row r="116" spans="19:21" ht="13.5" hidden="1" customHeight="1" x14ac:dyDescent="0.2">
      <c r="S116"/>
      <c r="T116"/>
      <c r="U116"/>
    </row>
    <row r="117" spans="19:21" ht="13.5" hidden="1" customHeight="1" x14ac:dyDescent="0.2">
      <c r="S117"/>
      <c r="T117"/>
      <c r="U117"/>
    </row>
    <row r="118" spans="19:21" ht="13.5" hidden="1" customHeight="1" x14ac:dyDescent="0.2">
      <c r="S118"/>
      <c r="T118"/>
      <c r="U118"/>
    </row>
    <row r="119" spans="19:21" ht="13.5" hidden="1" customHeight="1" x14ac:dyDescent="0.2">
      <c r="S119"/>
      <c r="T119"/>
      <c r="U119"/>
    </row>
    <row r="120" spans="19:21" ht="13.5" hidden="1" customHeight="1" x14ac:dyDescent="0.2">
      <c r="S120"/>
      <c r="T120"/>
      <c r="U120"/>
    </row>
    <row r="121" spans="19:21" ht="13.5" hidden="1" customHeight="1" x14ac:dyDescent="0.2">
      <c r="S121"/>
      <c r="T121"/>
      <c r="U121"/>
    </row>
    <row r="122" spans="19:21" ht="13.5" hidden="1" customHeight="1" x14ac:dyDescent="0.2">
      <c r="S122"/>
      <c r="T122"/>
      <c r="U122"/>
    </row>
    <row r="123" spans="19:21" ht="13.5" hidden="1" customHeight="1" x14ac:dyDescent="0.2">
      <c r="S123"/>
      <c r="T123"/>
      <c r="U123"/>
    </row>
    <row r="124" spans="19:21" ht="13.5" hidden="1" customHeight="1" x14ac:dyDescent="0.2">
      <c r="S124"/>
      <c r="T124"/>
      <c r="U124"/>
    </row>
    <row r="125" spans="19:21" ht="13.5" hidden="1" customHeight="1" x14ac:dyDescent="0.2">
      <c r="S125"/>
      <c r="T125"/>
      <c r="U125"/>
    </row>
    <row r="126" spans="19:21" ht="13.5" hidden="1" customHeight="1" x14ac:dyDescent="0.2">
      <c r="S126"/>
      <c r="T126"/>
      <c r="U126"/>
    </row>
    <row r="127" spans="19:21" ht="13.5" hidden="1" customHeight="1" x14ac:dyDescent="0.2">
      <c r="S127"/>
      <c r="T127"/>
      <c r="U127"/>
    </row>
    <row r="128" spans="19:21" ht="13.5" hidden="1" customHeight="1" x14ac:dyDescent="0.2">
      <c r="S128"/>
      <c r="T128"/>
      <c r="U128"/>
    </row>
    <row r="129" spans="19:21" ht="13.5" hidden="1" customHeight="1" x14ac:dyDescent="0.2">
      <c r="S129"/>
      <c r="T129"/>
      <c r="U129"/>
    </row>
    <row r="130" spans="19:21" ht="13.5" hidden="1" customHeight="1" x14ac:dyDescent="0.2">
      <c r="S130"/>
      <c r="T130"/>
      <c r="U130"/>
    </row>
    <row r="131" spans="19:21" ht="13.5" hidden="1" customHeight="1" x14ac:dyDescent="0.2">
      <c r="S131"/>
      <c r="T131"/>
      <c r="U131"/>
    </row>
    <row r="132" spans="19:21" ht="13.5" hidden="1" customHeight="1" x14ac:dyDescent="0.2">
      <c r="S132"/>
      <c r="T132"/>
      <c r="U132"/>
    </row>
    <row r="133" spans="19:21" ht="13.5" hidden="1" customHeight="1" x14ac:dyDescent="0.2">
      <c r="S133"/>
      <c r="T133"/>
      <c r="U133"/>
    </row>
    <row r="134" spans="19:21" ht="13.5" hidden="1" customHeight="1" x14ac:dyDescent="0.2">
      <c r="S134"/>
      <c r="T134"/>
      <c r="U134"/>
    </row>
    <row r="135" spans="19:21" ht="13.5" hidden="1" customHeight="1" x14ac:dyDescent="0.2">
      <c r="S135"/>
      <c r="T135"/>
      <c r="U135"/>
    </row>
    <row r="136" spans="19:21" ht="13.5" hidden="1" customHeight="1" x14ac:dyDescent="0.2">
      <c r="S136"/>
      <c r="T136"/>
      <c r="U136"/>
    </row>
    <row r="137" spans="19:21" ht="13.5" hidden="1" customHeight="1" x14ac:dyDescent="0.2">
      <c r="S137"/>
      <c r="T137"/>
      <c r="U137"/>
    </row>
    <row r="138" spans="19:21" ht="13.5" hidden="1" customHeight="1" x14ac:dyDescent="0.2">
      <c r="S138"/>
      <c r="T138"/>
      <c r="U138"/>
    </row>
    <row r="139" spans="19:21" ht="13.5" hidden="1" customHeight="1" x14ac:dyDescent="0.2">
      <c r="S139"/>
      <c r="T139"/>
      <c r="U139"/>
    </row>
    <row r="140" spans="19:21" ht="13.5" hidden="1" customHeight="1" x14ac:dyDescent="0.2">
      <c r="S140"/>
      <c r="T140"/>
      <c r="U140"/>
    </row>
    <row r="141" spans="19:21" ht="13.5" hidden="1" customHeight="1" x14ac:dyDescent="0.2">
      <c r="S141"/>
      <c r="T141"/>
      <c r="U141"/>
    </row>
    <row r="142" spans="19:21" ht="13.5" hidden="1" customHeight="1" x14ac:dyDescent="0.2">
      <c r="S142"/>
      <c r="T142"/>
      <c r="U142"/>
    </row>
    <row r="143" spans="19:21" ht="13.5" hidden="1" customHeight="1" x14ac:dyDescent="0.2">
      <c r="S143"/>
      <c r="T143"/>
      <c r="U143"/>
    </row>
    <row r="144" spans="19:21" ht="13.5" hidden="1" customHeight="1" x14ac:dyDescent="0.2">
      <c r="S144"/>
      <c r="T144"/>
      <c r="U144"/>
    </row>
    <row r="145" spans="19:21" ht="13.5" hidden="1" customHeight="1" x14ac:dyDescent="0.2">
      <c r="S145"/>
      <c r="T145"/>
      <c r="U145"/>
    </row>
    <row r="146" spans="19:21" ht="13.5" hidden="1" customHeight="1" x14ac:dyDescent="0.2">
      <c r="S146"/>
      <c r="T146"/>
      <c r="U146"/>
    </row>
    <row r="147" spans="19:21" ht="13.5" hidden="1" customHeight="1" x14ac:dyDescent="0.2">
      <c r="S147"/>
      <c r="T147"/>
      <c r="U147"/>
    </row>
    <row r="148" spans="19:21" ht="13.5" hidden="1" customHeight="1" x14ac:dyDescent="0.2">
      <c r="S148"/>
      <c r="T148"/>
      <c r="U148"/>
    </row>
    <row r="149" spans="19:21" ht="13.5" hidden="1" customHeight="1" x14ac:dyDescent="0.2">
      <c r="S149"/>
      <c r="T149"/>
      <c r="U149"/>
    </row>
    <row r="150" spans="19:21" ht="13.5" hidden="1" customHeight="1" x14ac:dyDescent="0.2">
      <c r="S150"/>
      <c r="T150"/>
      <c r="U150"/>
    </row>
    <row r="151" spans="19:21" ht="13.5" hidden="1" customHeight="1" x14ac:dyDescent="0.2">
      <c r="S151"/>
      <c r="T151"/>
      <c r="U151"/>
    </row>
    <row r="152" spans="19:21" ht="13.5" hidden="1" customHeight="1" x14ac:dyDescent="0.2">
      <c r="S152"/>
      <c r="T152"/>
      <c r="U152"/>
    </row>
    <row r="153" spans="19:21" ht="13.5" hidden="1" customHeight="1" x14ac:dyDescent="0.2">
      <c r="S153"/>
      <c r="T153"/>
      <c r="U153"/>
    </row>
    <row r="154" spans="19:21" ht="13.5" hidden="1" customHeight="1" x14ac:dyDescent="0.2">
      <c r="S154"/>
      <c r="T154"/>
      <c r="U154"/>
    </row>
    <row r="155" spans="19:21" ht="13.5" hidden="1" customHeight="1" x14ac:dyDescent="0.2">
      <c r="S155"/>
      <c r="T155"/>
      <c r="U155"/>
    </row>
    <row r="156" spans="19:21" ht="13.5" hidden="1" customHeight="1" x14ac:dyDescent="0.2">
      <c r="S156"/>
      <c r="T156"/>
      <c r="U156"/>
    </row>
    <row r="157" spans="19:21" ht="13.5" hidden="1" customHeight="1" x14ac:dyDescent="0.2">
      <c r="S157"/>
      <c r="T157"/>
      <c r="U157"/>
    </row>
    <row r="158" spans="19:21" ht="13.5" hidden="1" customHeight="1" x14ac:dyDescent="0.2">
      <c r="S158"/>
      <c r="T158"/>
      <c r="U158"/>
    </row>
    <row r="159" spans="19:21" ht="13.5" hidden="1" customHeight="1" x14ac:dyDescent="0.2">
      <c r="S159"/>
      <c r="T159"/>
      <c r="U159"/>
    </row>
    <row r="160" spans="19:21" ht="13.5" hidden="1" customHeight="1" x14ac:dyDescent="0.2">
      <c r="S160"/>
      <c r="T160"/>
      <c r="U160"/>
    </row>
    <row r="161" spans="19:21" ht="13.5" hidden="1" customHeight="1" x14ac:dyDescent="0.2">
      <c r="S161"/>
      <c r="T161"/>
      <c r="U161"/>
    </row>
    <row r="162" spans="19:21" ht="13.5" hidden="1" customHeight="1" x14ac:dyDescent="0.2">
      <c r="S162"/>
      <c r="T162"/>
      <c r="U162"/>
    </row>
    <row r="163" spans="19:21" ht="13.5" hidden="1" customHeight="1" x14ac:dyDescent="0.2">
      <c r="S163"/>
      <c r="T163"/>
      <c r="U163"/>
    </row>
    <row r="164" spans="19:21" ht="13.5" hidden="1" customHeight="1" x14ac:dyDescent="0.2">
      <c r="S164"/>
      <c r="T164"/>
      <c r="U164"/>
    </row>
    <row r="165" spans="19:21" ht="13.5" hidden="1" customHeight="1" x14ac:dyDescent="0.2">
      <c r="S165"/>
      <c r="T165"/>
      <c r="U165"/>
    </row>
    <row r="166" spans="19:21" ht="13.5" hidden="1" customHeight="1" x14ac:dyDescent="0.2">
      <c r="S166"/>
      <c r="T166"/>
      <c r="U166"/>
    </row>
    <row r="167" spans="19:21" ht="13.5" hidden="1" customHeight="1" x14ac:dyDescent="0.2">
      <c r="S167"/>
      <c r="T167"/>
      <c r="U167"/>
    </row>
    <row r="168" spans="19:21" ht="13.5" hidden="1" customHeight="1" x14ac:dyDescent="0.2">
      <c r="S168"/>
      <c r="T168"/>
      <c r="U168"/>
    </row>
    <row r="169" spans="19:21" ht="13.5" hidden="1" customHeight="1" x14ac:dyDescent="0.2">
      <c r="S169"/>
      <c r="T169"/>
      <c r="U169"/>
    </row>
    <row r="170" spans="19:21" ht="13.5" hidden="1" customHeight="1" x14ac:dyDescent="0.2">
      <c r="S170"/>
      <c r="T170"/>
      <c r="U170"/>
    </row>
    <row r="171" spans="19:21" ht="13.5" hidden="1" customHeight="1" x14ac:dyDescent="0.2">
      <c r="S171"/>
      <c r="T171"/>
      <c r="U171"/>
    </row>
    <row r="172" spans="19:21" ht="13.5" hidden="1" customHeight="1" x14ac:dyDescent="0.2">
      <c r="S172"/>
      <c r="T172"/>
      <c r="U172"/>
    </row>
    <row r="173" spans="19:21" ht="13.5" hidden="1" customHeight="1" x14ac:dyDescent="0.2">
      <c r="S173"/>
      <c r="T173"/>
      <c r="U173"/>
    </row>
    <row r="174" spans="19:21" ht="13.5" hidden="1" customHeight="1" x14ac:dyDescent="0.2">
      <c r="S174"/>
      <c r="T174"/>
      <c r="U174"/>
    </row>
    <row r="175" spans="19:21" ht="13.5" hidden="1" customHeight="1" x14ac:dyDescent="0.2">
      <c r="S175"/>
      <c r="T175"/>
      <c r="U175"/>
    </row>
    <row r="176" spans="19:21" ht="13.5" hidden="1" customHeight="1" x14ac:dyDescent="0.2">
      <c r="S176"/>
      <c r="T176"/>
      <c r="U176"/>
    </row>
    <row r="177" spans="19:21" ht="13.5" hidden="1" customHeight="1" x14ac:dyDescent="0.2">
      <c r="S177"/>
      <c r="T177"/>
      <c r="U177"/>
    </row>
    <row r="178" spans="19:21" ht="13.5" hidden="1" customHeight="1" x14ac:dyDescent="0.2">
      <c r="S178"/>
      <c r="T178"/>
      <c r="U178"/>
    </row>
    <row r="179" spans="19:21" ht="13.5" hidden="1" customHeight="1" x14ac:dyDescent="0.2">
      <c r="S179"/>
      <c r="T179"/>
      <c r="U179"/>
    </row>
    <row r="180" spans="19:21" ht="13.5" hidden="1" customHeight="1" x14ac:dyDescent="0.2">
      <c r="S180"/>
      <c r="T180"/>
      <c r="U180"/>
    </row>
    <row r="181" spans="19:21" ht="13.5" hidden="1" customHeight="1" x14ac:dyDescent="0.2">
      <c r="S181"/>
      <c r="T181"/>
      <c r="U181"/>
    </row>
    <row r="182" spans="19:21" ht="13.5" hidden="1" customHeight="1" x14ac:dyDescent="0.2">
      <c r="S182"/>
      <c r="T182"/>
      <c r="U182"/>
    </row>
    <row r="183" spans="19:21" ht="13.5" hidden="1" customHeight="1" x14ac:dyDescent="0.2">
      <c r="S183"/>
      <c r="T183"/>
      <c r="U183"/>
    </row>
    <row r="184" spans="19:21" ht="13.5" hidden="1" customHeight="1" x14ac:dyDescent="0.2">
      <c r="S184"/>
      <c r="T184"/>
      <c r="U184"/>
    </row>
    <row r="185" spans="19:21" ht="13.5" hidden="1" customHeight="1" x14ac:dyDescent="0.2">
      <c r="S185"/>
      <c r="T185"/>
      <c r="U185"/>
    </row>
    <row r="186" spans="19:21" ht="13.5" hidden="1" customHeight="1" x14ac:dyDescent="0.2">
      <c r="S186"/>
      <c r="T186"/>
      <c r="U186"/>
    </row>
    <row r="187" spans="19:21" ht="13.5" hidden="1" customHeight="1" x14ac:dyDescent="0.2">
      <c r="S187"/>
      <c r="T187"/>
      <c r="U187"/>
    </row>
    <row r="188" spans="19:21" ht="13.5" hidden="1" customHeight="1" x14ac:dyDescent="0.2">
      <c r="S188"/>
      <c r="T188"/>
      <c r="U188"/>
    </row>
    <row r="189" spans="19:21" ht="13.5" hidden="1" customHeight="1" x14ac:dyDescent="0.2">
      <c r="S189"/>
      <c r="T189"/>
      <c r="U189"/>
    </row>
    <row r="190" spans="19:21" ht="13.5" hidden="1" customHeight="1" x14ac:dyDescent="0.2">
      <c r="S190"/>
      <c r="T190"/>
      <c r="U190"/>
    </row>
    <row r="191" spans="19:21" ht="13.5" hidden="1" customHeight="1" x14ac:dyDescent="0.2">
      <c r="S191"/>
      <c r="T191"/>
      <c r="U191"/>
    </row>
    <row r="192" spans="19:21" ht="13.5" hidden="1" customHeight="1" x14ac:dyDescent="0.2">
      <c r="S192"/>
      <c r="T192"/>
      <c r="U192"/>
    </row>
    <row r="193" spans="19:21" ht="13.5" hidden="1" customHeight="1" x14ac:dyDescent="0.2">
      <c r="S193"/>
      <c r="T193"/>
      <c r="U193"/>
    </row>
    <row r="194" spans="19:21" ht="13.5" hidden="1" customHeight="1" x14ac:dyDescent="0.2">
      <c r="S194"/>
      <c r="T194"/>
      <c r="U194"/>
    </row>
    <row r="195" spans="19:21" ht="13.5" hidden="1" customHeight="1" x14ac:dyDescent="0.2">
      <c r="S195"/>
      <c r="T195"/>
      <c r="U195"/>
    </row>
    <row r="196" spans="19:21" ht="13.5" hidden="1" customHeight="1" x14ac:dyDescent="0.2">
      <c r="S196"/>
      <c r="T196"/>
      <c r="U196"/>
    </row>
    <row r="197" spans="19:21" ht="13.5" hidden="1" customHeight="1" x14ac:dyDescent="0.2">
      <c r="S197"/>
      <c r="T197"/>
      <c r="U197"/>
    </row>
    <row r="198" spans="19:21" ht="13.5" hidden="1" customHeight="1" x14ac:dyDescent="0.2">
      <c r="S198"/>
      <c r="T198"/>
      <c r="U198"/>
    </row>
    <row r="199" spans="19:21" ht="13.5" hidden="1" customHeight="1" x14ac:dyDescent="0.2">
      <c r="S199"/>
      <c r="T199"/>
      <c r="U199"/>
    </row>
    <row r="200" spans="19:21" ht="13.5" hidden="1" customHeight="1" x14ac:dyDescent="0.2">
      <c r="S200"/>
      <c r="T200"/>
      <c r="U200"/>
    </row>
    <row r="201" spans="19:21" ht="13.5" hidden="1" customHeight="1" x14ac:dyDescent="0.2">
      <c r="S201"/>
      <c r="T201"/>
      <c r="U201"/>
    </row>
    <row r="202" spans="19:21" ht="13.5" hidden="1" customHeight="1" x14ac:dyDescent="0.2">
      <c r="S202"/>
      <c r="T202"/>
      <c r="U202"/>
    </row>
    <row r="203" spans="19:21" ht="13.5" hidden="1" customHeight="1" x14ac:dyDescent="0.2">
      <c r="S203"/>
      <c r="T203"/>
      <c r="U203"/>
    </row>
    <row r="204" spans="19:21" ht="13.5" hidden="1" customHeight="1" x14ac:dyDescent="0.2">
      <c r="S204"/>
      <c r="T204"/>
      <c r="U204"/>
    </row>
    <row r="205" spans="19:21" ht="13.5" hidden="1" customHeight="1" x14ac:dyDescent="0.2">
      <c r="S205"/>
      <c r="T205"/>
      <c r="U205"/>
    </row>
    <row r="206" spans="19:21" ht="13.5" hidden="1" customHeight="1" x14ac:dyDescent="0.2">
      <c r="S206"/>
      <c r="T206"/>
      <c r="U206"/>
    </row>
    <row r="207" spans="19:21" ht="13.5" hidden="1" customHeight="1" x14ac:dyDescent="0.2">
      <c r="S207"/>
      <c r="T207"/>
      <c r="U207"/>
    </row>
    <row r="208" spans="19:21" ht="13.5" hidden="1" customHeight="1" x14ac:dyDescent="0.2">
      <c r="S208"/>
      <c r="T208"/>
      <c r="U208"/>
    </row>
    <row r="209" spans="19:21" ht="13.5" hidden="1" customHeight="1" x14ac:dyDescent="0.2">
      <c r="S209"/>
      <c r="T209"/>
      <c r="U209"/>
    </row>
    <row r="210" spans="19:21" ht="13.5" hidden="1" customHeight="1" x14ac:dyDescent="0.2">
      <c r="S210"/>
      <c r="T210"/>
      <c r="U210"/>
    </row>
    <row r="211" spans="19:21" ht="13.5" hidden="1" customHeight="1" x14ac:dyDescent="0.2">
      <c r="S211"/>
      <c r="T211"/>
      <c r="U211"/>
    </row>
    <row r="212" spans="19:21" ht="13.5" hidden="1" customHeight="1" x14ac:dyDescent="0.2">
      <c r="S212"/>
      <c r="T212"/>
      <c r="U212"/>
    </row>
    <row r="213" spans="19:21" ht="13.5" hidden="1" customHeight="1" x14ac:dyDescent="0.2">
      <c r="S213"/>
      <c r="T213"/>
      <c r="U213"/>
    </row>
    <row r="214" spans="19:21" ht="13.5" hidden="1" customHeight="1" x14ac:dyDescent="0.2">
      <c r="S214"/>
      <c r="T214"/>
      <c r="U214"/>
    </row>
    <row r="215" spans="19:21" ht="13.5" hidden="1" customHeight="1" x14ac:dyDescent="0.2">
      <c r="S215"/>
      <c r="T215"/>
      <c r="U215"/>
    </row>
    <row r="216" spans="19:21" ht="13.5" hidden="1" customHeight="1" x14ac:dyDescent="0.2">
      <c r="S216"/>
      <c r="T216"/>
      <c r="U216"/>
    </row>
    <row r="217" spans="19:21" ht="13.5" hidden="1" customHeight="1" x14ac:dyDescent="0.2">
      <c r="S217"/>
      <c r="T217"/>
      <c r="U217"/>
    </row>
    <row r="218" spans="19:21" ht="13.5" hidden="1" customHeight="1" x14ac:dyDescent="0.2">
      <c r="S218"/>
      <c r="T218"/>
      <c r="U218"/>
    </row>
    <row r="219" spans="19:21" ht="13.5" hidden="1" customHeight="1" x14ac:dyDescent="0.2">
      <c r="S219"/>
      <c r="T219"/>
      <c r="U219"/>
    </row>
    <row r="220" spans="19:21" ht="13.5" hidden="1" customHeight="1" x14ac:dyDescent="0.2">
      <c r="S220"/>
      <c r="T220"/>
      <c r="U220"/>
    </row>
    <row r="221" spans="19:21" ht="13.5" hidden="1" customHeight="1" x14ac:dyDescent="0.2">
      <c r="S221"/>
      <c r="T221"/>
      <c r="U221"/>
    </row>
    <row r="222" spans="19:21" ht="13.5" hidden="1" customHeight="1" x14ac:dyDescent="0.2">
      <c r="S222"/>
      <c r="T222"/>
      <c r="U222"/>
    </row>
    <row r="223" spans="19:21" ht="13.5" hidden="1" customHeight="1" x14ac:dyDescent="0.2">
      <c r="S223"/>
      <c r="T223"/>
      <c r="U223"/>
    </row>
    <row r="224" spans="19:21" ht="13.5" hidden="1" customHeight="1" x14ac:dyDescent="0.2">
      <c r="S224"/>
      <c r="T224"/>
      <c r="U224"/>
    </row>
    <row r="225" spans="19:21" ht="13.5" hidden="1" customHeight="1" x14ac:dyDescent="0.2">
      <c r="S225"/>
      <c r="T225"/>
      <c r="U225"/>
    </row>
    <row r="226" spans="19:21" ht="13.5" hidden="1" customHeight="1" x14ac:dyDescent="0.2">
      <c r="S226"/>
      <c r="T226"/>
      <c r="U226"/>
    </row>
    <row r="227" spans="19:21" ht="13.5" hidden="1" customHeight="1" x14ac:dyDescent="0.2">
      <c r="S227"/>
      <c r="T227"/>
      <c r="U227"/>
    </row>
    <row r="228" spans="19:21" ht="13.5" hidden="1" customHeight="1" x14ac:dyDescent="0.2">
      <c r="S228"/>
      <c r="T228"/>
      <c r="U228"/>
    </row>
    <row r="229" spans="19:21" ht="13.5" hidden="1" customHeight="1" x14ac:dyDescent="0.2">
      <c r="S229"/>
      <c r="T229"/>
      <c r="U229"/>
    </row>
    <row r="230" spans="19:21" ht="13.5" hidden="1" customHeight="1" x14ac:dyDescent="0.2">
      <c r="S230"/>
      <c r="T230"/>
      <c r="U230"/>
    </row>
    <row r="231" spans="19:21" ht="13.5" hidden="1" customHeight="1" x14ac:dyDescent="0.2">
      <c r="S231"/>
      <c r="T231"/>
      <c r="U231"/>
    </row>
    <row r="232" spans="19:21" ht="13.5" hidden="1" customHeight="1" x14ac:dyDescent="0.2">
      <c r="S232"/>
      <c r="T232"/>
      <c r="U232"/>
    </row>
    <row r="233" spans="19:21" ht="13.5" hidden="1" customHeight="1" x14ac:dyDescent="0.2">
      <c r="S233"/>
      <c r="T233"/>
      <c r="U233"/>
    </row>
    <row r="234" spans="19:21" ht="13.5" hidden="1" customHeight="1" x14ac:dyDescent="0.2">
      <c r="S234"/>
      <c r="T234"/>
      <c r="U234"/>
    </row>
    <row r="235" spans="19:21" ht="13.5" hidden="1" customHeight="1" x14ac:dyDescent="0.2">
      <c r="S235"/>
      <c r="T235"/>
      <c r="U235"/>
    </row>
    <row r="236" spans="19:21" ht="13.5" hidden="1" customHeight="1" x14ac:dyDescent="0.2">
      <c r="S236"/>
      <c r="T236"/>
      <c r="U236"/>
    </row>
    <row r="237" spans="19:21" ht="13.5" hidden="1" customHeight="1" x14ac:dyDescent="0.2">
      <c r="S237"/>
      <c r="T237"/>
      <c r="U237"/>
    </row>
    <row r="238" spans="19:21" ht="13.5" hidden="1" customHeight="1" x14ac:dyDescent="0.2">
      <c r="S238"/>
      <c r="T238"/>
      <c r="U238"/>
    </row>
    <row r="239" spans="19:21" ht="13.5" hidden="1" customHeight="1" x14ac:dyDescent="0.2">
      <c r="S239"/>
      <c r="T239"/>
      <c r="U239"/>
    </row>
    <row r="240" spans="19:21" ht="13.5" hidden="1" customHeight="1" x14ac:dyDescent="0.2">
      <c r="S240"/>
      <c r="T240"/>
      <c r="U240"/>
    </row>
    <row r="241" spans="19:21" ht="13.5" hidden="1" customHeight="1" x14ac:dyDescent="0.2">
      <c r="S241"/>
      <c r="T241"/>
      <c r="U241"/>
    </row>
    <row r="242" spans="19:21" ht="13.5" hidden="1" customHeight="1" x14ac:dyDescent="0.2">
      <c r="S242"/>
      <c r="T242"/>
      <c r="U242"/>
    </row>
    <row r="243" spans="19:21" ht="13.5" hidden="1" customHeight="1" x14ac:dyDescent="0.2">
      <c r="S243"/>
      <c r="T243"/>
      <c r="U243"/>
    </row>
    <row r="244" spans="19:21" ht="13.5" hidden="1" customHeight="1" x14ac:dyDescent="0.2">
      <c r="S244"/>
      <c r="T244"/>
      <c r="U244"/>
    </row>
    <row r="245" spans="19:21" ht="13.5" hidden="1" customHeight="1" x14ac:dyDescent="0.2">
      <c r="S245"/>
      <c r="T245"/>
      <c r="U245"/>
    </row>
    <row r="246" spans="19:21" ht="13.5" hidden="1" customHeight="1" x14ac:dyDescent="0.2">
      <c r="S246"/>
      <c r="T246"/>
      <c r="U246"/>
    </row>
    <row r="247" spans="19:21" ht="13.5" hidden="1" customHeight="1" x14ac:dyDescent="0.2">
      <c r="S247"/>
      <c r="T247"/>
      <c r="U247"/>
    </row>
    <row r="248" spans="19:21" ht="13.5" hidden="1" customHeight="1" x14ac:dyDescent="0.2">
      <c r="S248"/>
      <c r="T248"/>
      <c r="U248"/>
    </row>
    <row r="249" spans="19:21" ht="13.5" hidden="1" customHeight="1" x14ac:dyDescent="0.2">
      <c r="S249"/>
      <c r="T249"/>
      <c r="U249"/>
    </row>
    <row r="250" spans="19:21" ht="13.5" hidden="1" customHeight="1" x14ac:dyDescent="0.2">
      <c r="S250"/>
      <c r="T250"/>
      <c r="U250"/>
    </row>
    <row r="251" spans="19:21" ht="13.5" hidden="1" customHeight="1" x14ac:dyDescent="0.2">
      <c r="S251"/>
      <c r="T251"/>
      <c r="U251"/>
    </row>
    <row r="252" spans="19:21" ht="13.5" hidden="1" customHeight="1" x14ac:dyDescent="0.2">
      <c r="S252"/>
      <c r="T252"/>
      <c r="U252"/>
    </row>
    <row r="253" spans="19:21" ht="13.5" hidden="1" customHeight="1" x14ac:dyDescent="0.2">
      <c r="S253"/>
      <c r="T253"/>
      <c r="U253"/>
    </row>
    <row r="254" spans="19:21" ht="13.5" hidden="1" customHeight="1" x14ac:dyDescent="0.2">
      <c r="S254"/>
      <c r="T254"/>
      <c r="U254"/>
    </row>
    <row r="255" spans="19:21" ht="13.5" hidden="1" customHeight="1" x14ac:dyDescent="0.2">
      <c r="S255"/>
      <c r="T255"/>
      <c r="U255"/>
    </row>
    <row r="256" spans="19:21" ht="13.5" hidden="1" customHeight="1" x14ac:dyDescent="0.2">
      <c r="S256"/>
      <c r="T256"/>
      <c r="U256"/>
    </row>
    <row r="257" spans="19:21" ht="13.5" hidden="1" customHeight="1" x14ac:dyDescent="0.2">
      <c r="S257"/>
      <c r="T257"/>
      <c r="U257"/>
    </row>
    <row r="258" spans="19:21" ht="13.5" hidden="1" customHeight="1" x14ac:dyDescent="0.2">
      <c r="S258"/>
      <c r="T258"/>
      <c r="U258"/>
    </row>
    <row r="259" spans="19:21" ht="13.5" hidden="1" customHeight="1" x14ac:dyDescent="0.2">
      <c r="S259"/>
      <c r="T259"/>
      <c r="U259"/>
    </row>
    <row r="260" spans="19:21" ht="13.5" hidden="1" customHeight="1" x14ac:dyDescent="0.2">
      <c r="S260"/>
      <c r="T260"/>
      <c r="U260"/>
    </row>
    <row r="261" spans="19:21" ht="13.5" hidden="1" customHeight="1" x14ac:dyDescent="0.2">
      <c r="S261"/>
      <c r="T261"/>
      <c r="U261"/>
    </row>
    <row r="262" spans="19:21" ht="13.5" hidden="1" customHeight="1" x14ac:dyDescent="0.2">
      <c r="S262"/>
      <c r="T262"/>
      <c r="U262"/>
    </row>
    <row r="263" spans="19:21" ht="13.5" hidden="1" customHeight="1" x14ac:dyDescent="0.2">
      <c r="S263"/>
      <c r="T263"/>
      <c r="U263"/>
    </row>
    <row r="264" spans="19:21" ht="13.5" hidden="1" customHeight="1" x14ac:dyDescent="0.2">
      <c r="S264"/>
      <c r="T264"/>
      <c r="U264"/>
    </row>
    <row r="265" spans="19:21" ht="12.75" hidden="1" x14ac:dyDescent="0.2">
      <c r="S265"/>
      <c r="T265"/>
      <c r="U265"/>
    </row>
    <row r="266" spans="19:21" ht="12.75" hidden="1" x14ac:dyDescent="0.2">
      <c r="S266"/>
      <c r="T266"/>
      <c r="U266"/>
    </row>
    <row r="267" spans="19:21" ht="12.75" hidden="1" x14ac:dyDescent="0.2">
      <c r="S267"/>
      <c r="T267"/>
      <c r="U267"/>
    </row>
    <row r="268" spans="19:21" ht="12.75" hidden="1" x14ac:dyDescent="0.2">
      <c r="S268"/>
      <c r="T268"/>
      <c r="U268"/>
    </row>
    <row r="269" spans="19:21" ht="12.75" hidden="1" x14ac:dyDescent="0.2"/>
    <row r="270" spans="19:21" ht="12.75" hidden="1" x14ac:dyDescent="0.2"/>
    <row r="271" spans="19:21" ht="12.75" hidden="1" x14ac:dyDescent="0.2"/>
    <row r="272" spans="19:21" ht="12.75" hidden="1" x14ac:dyDescent="0.2"/>
    <row r="273" spans="19:21" ht="12.75" hidden="1" x14ac:dyDescent="0.2">
      <c r="S273"/>
      <c r="T273"/>
      <c r="U273"/>
    </row>
    <row r="274" spans="19:21" ht="12.75" hidden="1" x14ac:dyDescent="0.2">
      <c r="S274"/>
      <c r="T274"/>
      <c r="U274"/>
    </row>
    <row r="275" spans="19:21" ht="12.75" hidden="1" x14ac:dyDescent="0.2">
      <c r="S275"/>
      <c r="T275"/>
      <c r="U275"/>
    </row>
    <row r="276" spans="19:21" ht="12.75" hidden="1" x14ac:dyDescent="0.2">
      <c r="S276"/>
      <c r="T276"/>
      <c r="U276"/>
    </row>
    <row r="277" spans="19:21" ht="14.25" hidden="1" customHeight="1" x14ac:dyDescent="0.2">
      <c r="S277"/>
      <c r="T277"/>
      <c r="U277"/>
    </row>
    <row r="278" spans="19:21" ht="12.75" hidden="1" x14ac:dyDescent="0.2">
      <c r="S278"/>
      <c r="T278"/>
      <c r="U278"/>
    </row>
    <row r="279" spans="19:21" ht="9.75" hidden="1" customHeight="1" x14ac:dyDescent="0.2">
      <c r="S279"/>
      <c r="T279"/>
      <c r="U279"/>
    </row>
    <row r="280" spans="19:21" ht="12.75" hidden="1" x14ac:dyDescent="0.2"/>
    <row r="281" spans="19:21" ht="12.75" hidden="1" x14ac:dyDescent="0.2"/>
    <row r="282" spans="19:21" ht="12.75" hidden="1" x14ac:dyDescent="0.2"/>
    <row r="283" spans="19:21" ht="12.75" hidden="1" x14ac:dyDescent="0.2"/>
    <row r="284" spans="19:21" ht="12.75" hidden="1" customHeight="1" x14ac:dyDescent="0.2">
      <c r="S284"/>
      <c r="T284"/>
      <c r="U284"/>
    </row>
    <row r="285" spans="19:21" ht="12.75" hidden="1" x14ac:dyDescent="0.2">
      <c r="S285"/>
      <c r="T285"/>
      <c r="U285"/>
    </row>
    <row r="286" spans="19:21" ht="12.75" hidden="1" x14ac:dyDescent="0.2">
      <c r="S286"/>
      <c r="T286"/>
      <c r="U286"/>
    </row>
    <row r="287" spans="19:21" ht="12.75" hidden="1" x14ac:dyDescent="0.2">
      <c r="S287"/>
      <c r="T287"/>
      <c r="U287"/>
    </row>
    <row r="288" spans="19:21" ht="12.75" hidden="1" x14ac:dyDescent="0.2">
      <c r="S288"/>
      <c r="T288"/>
      <c r="U288"/>
    </row>
    <row r="289" spans="19:21" ht="12.75" hidden="1" x14ac:dyDescent="0.2">
      <c r="S289"/>
      <c r="T289"/>
      <c r="U289"/>
    </row>
    <row r="290" spans="19:21" ht="12.75" hidden="1" x14ac:dyDescent="0.2">
      <c r="S290"/>
      <c r="T290"/>
      <c r="U290"/>
    </row>
    <row r="291" spans="19:21" ht="12.75" hidden="1" x14ac:dyDescent="0.2">
      <c r="S291"/>
      <c r="T291"/>
      <c r="U291"/>
    </row>
    <row r="292" spans="19:21" ht="12.75" hidden="1" x14ac:dyDescent="0.2">
      <c r="S292"/>
      <c r="T292"/>
      <c r="U292"/>
    </row>
    <row r="293" spans="19:21" ht="12.75" hidden="1" x14ac:dyDescent="0.2">
      <c r="S293"/>
      <c r="T293"/>
      <c r="U293"/>
    </row>
    <row r="294" spans="19:21" ht="12.75" hidden="1" x14ac:dyDescent="0.2">
      <c r="S294"/>
      <c r="T294"/>
      <c r="U294"/>
    </row>
    <row r="295" spans="19:21" ht="12.75" hidden="1" x14ac:dyDescent="0.2">
      <c r="S295"/>
      <c r="T295"/>
      <c r="U295"/>
    </row>
    <row r="296" spans="19:21" ht="12.75" hidden="1" x14ac:dyDescent="0.2">
      <c r="S296"/>
      <c r="T296"/>
      <c r="U296"/>
    </row>
    <row r="297" spans="19:21" ht="12.75" hidden="1" x14ac:dyDescent="0.2">
      <c r="S297"/>
      <c r="T297"/>
      <c r="U297"/>
    </row>
    <row r="298" spans="19:21" ht="12.75" hidden="1" x14ac:dyDescent="0.2">
      <c r="S298"/>
      <c r="T298"/>
      <c r="U298"/>
    </row>
    <row r="299" spans="19:21" ht="12.75" hidden="1" x14ac:dyDescent="0.2">
      <c r="S299"/>
      <c r="T299"/>
      <c r="U299"/>
    </row>
    <row r="300" spans="19:21" ht="12.75" hidden="1" x14ac:dyDescent="0.2">
      <c r="S300"/>
      <c r="T300"/>
      <c r="U300"/>
    </row>
    <row r="301" spans="19:21" ht="12.75" hidden="1" x14ac:dyDescent="0.2">
      <c r="S301"/>
      <c r="T301"/>
      <c r="U301"/>
    </row>
    <row r="302" spans="19:21" ht="12.75" hidden="1" x14ac:dyDescent="0.2">
      <c r="S302"/>
      <c r="T302"/>
      <c r="U302"/>
    </row>
    <row r="303" spans="19:21" ht="12.75" hidden="1" x14ac:dyDescent="0.2">
      <c r="S303"/>
      <c r="T303"/>
      <c r="U303"/>
    </row>
    <row r="304" spans="19:21" ht="12.75" hidden="1" x14ac:dyDescent="0.2">
      <c r="S304"/>
      <c r="T304"/>
      <c r="U304"/>
    </row>
    <row r="305" spans="19:21" ht="12.75" hidden="1" x14ac:dyDescent="0.2">
      <c r="S305"/>
      <c r="T305"/>
      <c r="U305"/>
    </row>
    <row r="306" spans="19:21" ht="12.75" hidden="1" x14ac:dyDescent="0.2">
      <c r="S306"/>
      <c r="T306"/>
      <c r="U306"/>
    </row>
    <row r="307" spans="19:21" ht="12.75" hidden="1" x14ac:dyDescent="0.2">
      <c r="S307"/>
      <c r="T307"/>
      <c r="U307"/>
    </row>
    <row r="308" spans="19:21" ht="12.75" hidden="1" x14ac:dyDescent="0.2">
      <c r="S308"/>
      <c r="T308"/>
      <c r="U308"/>
    </row>
    <row r="309" spans="19:21" ht="12.75" hidden="1" x14ac:dyDescent="0.2">
      <c r="S309"/>
      <c r="T309"/>
      <c r="U309"/>
    </row>
    <row r="310" spans="19:21" ht="12.75" hidden="1" x14ac:dyDescent="0.2">
      <c r="S310"/>
      <c r="T310"/>
      <c r="U310"/>
    </row>
    <row r="311" spans="19:21" ht="12.75" hidden="1" x14ac:dyDescent="0.2">
      <c r="S311"/>
      <c r="T311"/>
      <c r="U311"/>
    </row>
    <row r="312" spans="19:21" ht="12.75" hidden="1" x14ac:dyDescent="0.2">
      <c r="S312"/>
      <c r="T312"/>
      <c r="U312"/>
    </row>
    <row r="313" spans="19:21" ht="12.75" hidden="1" x14ac:dyDescent="0.2">
      <c r="S313"/>
      <c r="T313"/>
      <c r="U313"/>
    </row>
    <row r="314" spans="19:21" ht="12.75" hidden="1" x14ac:dyDescent="0.2">
      <c r="S314"/>
      <c r="T314"/>
      <c r="U314"/>
    </row>
    <row r="315" spans="19:21" ht="12.75" hidden="1" x14ac:dyDescent="0.2">
      <c r="S315"/>
      <c r="T315"/>
      <c r="U315"/>
    </row>
    <row r="316" spans="19:21" ht="12.75" hidden="1" x14ac:dyDescent="0.2">
      <c r="S316"/>
      <c r="T316"/>
      <c r="U316"/>
    </row>
    <row r="317" spans="19:21" ht="12.75" hidden="1" x14ac:dyDescent="0.2">
      <c r="S317"/>
      <c r="T317"/>
      <c r="U317"/>
    </row>
    <row r="318" spans="19:21" ht="12.75" hidden="1" x14ac:dyDescent="0.2">
      <c r="S318"/>
      <c r="T318"/>
      <c r="U318"/>
    </row>
    <row r="319" spans="19:21" ht="12.75" hidden="1" x14ac:dyDescent="0.2">
      <c r="S319"/>
      <c r="T319"/>
      <c r="U319"/>
    </row>
  </sheetData>
  <sheetProtection password="D2FB" sheet="1" objects="1" scenarios="1"/>
  <mergeCells count="8">
    <mergeCell ref="D45:Q45"/>
    <mergeCell ref="D10:J10"/>
    <mergeCell ref="L10:Q10"/>
    <mergeCell ref="N5:Q5"/>
    <mergeCell ref="D6:Q6"/>
    <mergeCell ref="D7:Q7"/>
    <mergeCell ref="D28:J28"/>
    <mergeCell ref="L28:Q28"/>
  </mergeCells>
  <printOptions horizontalCentered="1" verticalCentered="1"/>
  <pageMargins left="0.47244094488188981" right="0.47244094488188981" top="0.19685039370078741" bottom="0.19685039370078741" header="0.31496062992125984" footer="0.11811023622047245"/>
  <pageSetup paperSize="9" scale="90" orientation="landscape" r:id="rId1"/>
  <headerFooter alignWithMargins="0">
    <oddFooter>&amp;C&amp;"Arial,Itálico"&amp;8Superintendência de Política Agrícola, Agronegócios e Irrigação
Gerência de Agronegócio e Estatística / Coordenação de Estudos de Mercados, Estatística e Acompanhamento de Safras (CEMEAS)&amp;R&amp;8
Página &amp;P / &amp;N</oddFooter>
  </headerFooter>
  <colBreaks count="1" manualBreakCount="1">
    <brk id="17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50658" r:id="rId4" name="Drop Down 2">
              <controlPr defaultSize="0" print="0" autoFill="0" autoLine="0" autoPict="0">
                <anchor moveWithCells="1" sizeWithCells="1">
                  <from>
                    <xdr:col>12</xdr:col>
                    <xdr:colOff>552450</xdr:colOff>
                    <xdr:row>6</xdr:row>
                    <xdr:rowOff>47625</xdr:rowOff>
                  </from>
                  <to>
                    <xdr:col>14</xdr:col>
                    <xdr:colOff>714375</xdr:colOff>
                    <xdr:row>7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659" r:id="rId5" name="Drop Down 3">
              <controlPr defaultSize="0" print="0" autoFill="0" autoLine="0" autoPict="0">
                <anchor moveWithCells="1" sizeWithCells="1">
                  <from>
                    <xdr:col>19</xdr:col>
                    <xdr:colOff>47625</xdr:colOff>
                    <xdr:row>27</xdr:row>
                    <xdr:rowOff>104775</xdr:rowOff>
                  </from>
                  <to>
                    <xdr:col>22</xdr:col>
                    <xdr:colOff>0</xdr:colOff>
                    <xdr:row>28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661" r:id="rId6" name="Drop Down 5">
              <controlPr defaultSize="0" print="0" autoFill="0" autoLine="0" autoPict="0">
                <anchor moveWithCells="1" sizeWithCells="1">
                  <from>
                    <xdr:col>19</xdr:col>
                    <xdr:colOff>47625</xdr:colOff>
                    <xdr:row>43</xdr:row>
                    <xdr:rowOff>47625</xdr:rowOff>
                  </from>
                  <to>
                    <xdr:col>22</xdr:col>
                    <xdr:colOff>0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AC616"/>
  <sheetViews>
    <sheetView topLeftCell="B1" workbookViewId="0">
      <selection activeCell="B4" sqref="B4"/>
    </sheetView>
  </sheetViews>
  <sheetFormatPr defaultRowHeight="12.75" x14ac:dyDescent="0.2"/>
  <cols>
    <col min="1" max="1" width="4.5703125" customWidth="1"/>
    <col min="2" max="2" width="6.140625" customWidth="1"/>
    <col min="3" max="3" width="25" customWidth="1"/>
    <col min="4" max="9" width="11.7109375" customWidth="1"/>
    <col min="10" max="29" width="11.7109375" style="9" customWidth="1"/>
    <col min="30" max="30" width="11.7109375" customWidth="1"/>
  </cols>
  <sheetData>
    <row r="1" spans="2:29" ht="6" customHeight="1" x14ac:dyDescent="0.2">
      <c r="D1" s="9"/>
      <c r="E1" s="9"/>
      <c r="F1" s="9"/>
      <c r="G1" s="9"/>
      <c r="H1" s="9"/>
      <c r="I1" s="9"/>
      <c r="Z1"/>
      <c r="AA1"/>
      <c r="AB1"/>
      <c r="AC1"/>
    </row>
    <row r="2" spans="2:29" ht="15.75" customHeight="1" x14ac:dyDescent="0.2">
      <c r="C2" s="34" t="s">
        <v>329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40"/>
    </row>
    <row r="3" spans="2:29" ht="21" customHeight="1" x14ac:dyDescent="0.2">
      <c r="C3" s="31" t="s">
        <v>328</v>
      </c>
      <c r="D3" s="32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41"/>
    </row>
    <row r="4" spans="2:29" ht="18.75" customHeight="1" x14ac:dyDescent="0.2">
      <c r="C4" s="38" t="str">
        <f>CONCATENATE("Mês = ",Tabulação_Prod_Municipios!L4," de ",Tabulação_Prod_Municipios!L3)</f>
        <v>Mês = Dezembro de 2017</v>
      </c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41"/>
    </row>
    <row r="5" spans="2:29" ht="12.75" customHeight="1" x14ac:dyDescent="0.2">
      <c r="C5" s="172" t="s">
        <v>27</v>
      </c>
      <c r="D5" s="36" t="s">
        <v>50</v>
      </c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41"/>
    </row>
    <row r="6" spans="2:29" ht="13.5" customHeight="1" x14ac:dyDescent="0.2">
      <c r="C6" s="173"/>
      <c r="D6" s="38" t="str">
        <f>CONCATENATE("Safras ",Tabulação_Prod_Municipios!I3," e ",Tabulação_Prod_Municipios!I4)</f>
        <v>Safras 2015 e 2016</v>
      </c>
      <c r="E6" s="39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41"/>
    </row>
    <row r="7" spans="2:29" s="11" customFormat="1" ht="26.25" customHeight="1" x14ac:dyDescent="0.2">
      <c r="B7" s="33" t="s">
        <v>53</v>
      </c>
      <c r="C7" s="174"/>
      <c r="D7" s="170" t="s">
        <v>314</v>
      </c>
      <c r="E7" s="171"/>
      <c r="F7" s="170" t="s">
        <v>315</v>
      </c>
      <c r="G7" s="171"/>
      <c r="H7" s="170" t="s">
        <v>316</v>
      </c>
      <c r="I7" s="171"/>
      <c r="J7" s="170" t="s">
        <v>317</v>
      </c>
      <c r="K7" s="171"/>
      <c r="L7" s="170" t="s">
        <v>318</v>
      </c>
      <c r="M7" s="171"/>
      <c r="N7" s="170" t="s">
        <v>319</v>
      </c>
      <c r="O7" s="171"/>
      <c r="P7" s="170" t="s">
        <v>320</v>
      </c>
      <c r="Q7" s="171"/>
      <c r="R7" s="170" t="s">
        <v>321</v>
      </c>
      <c r="S7" s="171"/>
      <c r="T7" s="170" t="s">
        <v>322</v>
      </c>
      <c r="U7" s="171"/>
      <c r="V7" s="170" t="s">
        <v>323</v>
      </c>
      <c r="W7" s="171"/>
      <c r="X7" s="170" t="s">
        <v>324</v>
      </c>
      <c r="Y7" s="171"/>
      <c r="Z7" s="170" t="s">
        <v>325</v>
      </c>
      <c r="AA7" s="171"/>
      <c r="AB7" s="170" t="s">
        <v>326</v>
      </c>
      <c r="AC7" s="175"/>
    </row>
    <row r="8" spans="2:29" s="11" customFormat="1" ht="13.5" customHeight="1" x14ac:dyDescent="0.2">
      <c r="B8" s="33"/>
      <c r="C8" s="85"/>
      <c r="D8" s="33">
        <f>Tabulação_Prod_Municipios!$I$3</f>
        <v>2015</v>
      </c>
      <c r="E8" s="33">
        <f>Tabulação_Prod_Municipios!$I$4</f>
        <v>2016</v>
      </c>
      <c r="F8" s="33">
        <f>$D$8</f>
        <v>2015</v>
      </c>
      <c r="G8" s="33">
        <f>$E$8</f>
        <v>2016</v>
      </c>
      <c r="H8" s="33">
        <f>$D$8</f>
        <v>2015</v>
      </c>
      <c r="I8" s="33">
        <f>$E$8</f>
        <v>2016</v>
      </c>
      <c r="J8" s="33">
        <f>$D$8</f>
        <v>2015</v>
      </c>
      <c r="K8" s="33">
        <f>$E$8</f>
        <v>2016</v>
      </c>
      <c r="L8" s="33">
        <f>$D$8</f>
        <v>2015</v>
      </c>
      <c r="M8" s="33">
        <f>$E$8</f>
        <v>2016</v>
      </c>
      <c r="N8" s="33">
        <f>$D$8</f>
        <v>2015</v>
      </c>
      <c r="O8" s="33">
        <f>$E$8</f>
        <v>2016</v>
      </c>
      <c r="P8" s="33">
        <f>$D$8</f>
        <v>2015</v>
      </c>
      <c r="Q8" s="33">
        <f>$E$8</f>
        <v>2016</v>
      </c>
      <c r="R8" s="33">
        <f>$D$8</f>
        <v>2015</v>
      </c>
      <c r="S8" s="33">
        <f>$E$8</f>
        <v>2016</v>
      </c>
      <c r="T8" s="33">
        <f>$D$8</f>
        <v>2015</v>
      </c>
      <c r="U8" s="33">
        <f>$E$8</f>
        <v>2016</v>
      </c>
      <c r="V8" s="33">
        <f>$D$8</f>
        <v>2015</v>
      </c>
      <c r="W8" s="33">
        <f>$E$8</f>
        <v>2016</v>
      </c>
      <c r="X8" s="33">
        <f>$D$8</f>
        <v>2015</v>
      </c>
      <c r="Y8" s="33">
        <f>$E$8</f>
        <v>2016</v>
      </c>
      <c r="Z8" s="33">
        <f>$D$8</f>
        <v>2015</v>
      </c>
      <c r="AA8" s="33">
        <f>$E$8</f>
        <v>2016</v>
      </c>
      <c r="AB8" s="33">
        <f>$D$8</f>
        <v>2015</v>
      </c>
      <c r="AC8" s="33">
        <f>$E$8</f>
        <v>2016</v>
      </c>
    </row>
    <row r="9" spans="2:29" ht="13.5" customHeight="1" x14ac:dyDescent="0.2">
      <c r="B9" s="5">
        <v>1</v>
      </c>
      <c r="C9" s="158" t="s">
        <v>332</v>
      </c>
      <c r="D9" s="159" t="s">
        <v>0</v>
      </c>
      <c r="E9" s="159" t="s">
        <v>0</v>
      </c>
      <c r="F9" s="159" t="s">
        <v>0</v>
      </c>
      <c r="G9" s="159" t="s">
        <v>0</v>
      </c>
      <c r="H9" s="159" t="s">
        <v>0</v>
      </c>
      <c r="I9" s="159" t="s">
        <v>0</v>
      </c>
      <c r="J9" s="159">
        <v>40</v>
      </c>
      <c r="K9" s="159">
        <v>60</v>
      </c>
      <c r="L9" s="159" t="s">
        <v>0</v>
      </c>
      <c r="M9" s="159" t="s">
        <v>0</v>
      </c>
      <c r="N9" s="159" t="s">
        <v>0</v>
      </c>
      <c r="O9" s="159" t="s">
        <v>0</v>
      </c>
      <c r="P9" s="159" t="s">
        <v>0</v>
      </c>
      <c r="Q9" s="159" t="s">
        <v>0</v>
      </c>
      <c r="R9" s="159">
        <v>5</v>
      </c>
      <c r="S9" s="159">
        <v>10</v>
      </c>
      <c r="T9" s="159">
        <v>200</v>
      </c>
      <c r="U9" s="159">
        <v>500</v>
      </c>
      <c r="V9" s="159">
        <v>500</v>
      </c>
      <c r="W9" s="159" t="s">
        <v>0</v>
      </c>
      <c r="X9" s="159" t="s">
        <v>0</v>
      </c>
      <c r="Y9" s="159" t="s">
        <v>0</v>
      </c>
      <c r="Z9" s="159" t="s">
        <v>0</v>
      </c>
      <c r="AA9" s="159" t="s">
        <v>0</v>
      </c>
      <c r="AB9" s="159" t="s">
        <v>0</v>
      </c>
      <c r="AC9" s="159" t="s">
        <v>0</v>
      </c>
    </row>
    <row r="10" spans="2:29" ht="13.5" customHeight="1" x14ac:dyDescent="0.2">
      <c r="B10" s="5">
        <v>2</v>
      </c>
      <c r="C10" s="158" t="s">
        <v>333</v>
      </c>
      <c r="D10" s="159" t="s">
        <v>0</v>
      </c>
      <c r="E10" s="159" t="s">
        <v>0</v>
      </c>
      <c r="F10" s="159" t="s">
        <v>0</v>
      </c>
      <c r="G10" s="159" t="s">
        <v>0</v>
      </c>
      <c r="H10" s="159" t="s">
        <v>0</v>
      </c>
      <c r="I10" s="159" t="s">
        <v>0</v>
      </c>
      <c r="J10" s="159" t="s">
        <v>0</v>
      </c>
      <c r="K10" s="159" t="s">
        <v>0</v>
      </c>
      <c r="L10" s="159" t="s">
        <v>0</v>
      </c>
      <c r="M10" s="159" t="s">
        <v>0</v>
      </c>
      <c r="N10" s="159" t="s">
        <v>0</v>
      </c>
      <c r="O10" s="159" t="s">
        <v>0</v>
      </c>
      <c r="P10" s="159" t="s">
        <v>0</v>
      </c>
      <c r="Q10" s="159" t="s">
        <v>0</v>
      </c>
      <c r="R10" s="159">
        <v>290</v>
      </c>
      <c r="S10" s="159">
        <v>290</v>
      </c>
      <c r="T10" s="159">
        <v>100</v>
      </c>
      <c r="U10" s="159">
        <v>1750</v>
      </c>
      <c r="V10" s="159">
        <v>13500</v>
      </c>
      <c r="W10" s="159">
        <v>7000</v>
      </c>
      <c r="X10" s="159">
        <v>260</v>
      </c>
      <c r="Y10" s="159">
        <v>1000</v>
      </c>
      <c r="Z10" s="159">
        <v>38</v>
      </c>
      <c r="AA10" s="159">
        <v>35</v>
      </c>
      <c r="AB10" s="159" t="s">
        <v>0</v>
      </c>
      <c r="AC10" s="159" t="s">
        <v>0</v>
      </c>
    </row>
    <row r="11" spans="2:29" ht="13.5" customHeight="1" x14ac:dyDescent="0.2">
      <c r="B11" s="5">
        <v>3</v>
      </c>
      <c r="C11" s="158" t="s">
        <v>334</v>
      </c>
      <c r="D11" s="159" t="s">
        <v>0</v>
      </c>
      <c r="E11" s="159" t="s">
        <v>0</v>
      </c>
      <c r="F11" s="159" t="s">
        <v>0</v>
      </c>
      <c r="G11" s="159" t="s">
        <v>0</v>
      </c>
      <c r="H11" s="159" t="s">
        <v>0</v>
      </c>
      <c r="I11" s="159" t="s">
        <v>0</v>
      </c>
      <c r="J11" s="159" t="s">
        <v>0</v>
      </c>
      <c r="K11" s="159" t="s">
        <v>0</v>
      </c>
      <c r="L11" s="159">
        <v>26700</v>
      </c>
      <c r="M11" s="159">
        <v>25360</v>
      </c>
      <c r="N11" s="159">
        <v>106</v>
      </c>
      <c r="O11" s="159">
        <v>140</v>
      </c>
      <c r="P11" s="159">
        <v>100</v>
      </c>
      <c r="Q11" s="159">
        <v>500</v>
      </c>
      <c r="R11" s="159">
        <v>40</v>
      </c>
      <c r="S11" s="159">
        <v>40</v>
      </c>
      <c r="T11" s="159">
        <v>11000</v>
      </c>
      <c r="U11" s="159">
        <v>9500</v>
      </c>
      <c r="V11" s="159">
        <v>50000</v>
      </c>
      <c r="W11" s="159">
        <v>48000</v>
      </c>
      <c r="X11" s="159">
        <v>5000</v>
      </c>
      <c r="Y11" s="159">
        <v>1000</v>
      </c>
      <c r="Z11" s="159">
        <v>120</v>
      </c>
      <c r="AA11" s="159">
        <v>280</v>
      </c>
      <c r="AB11" s="159" t="s">
        <v>0</v>
      </c>
      <c r="AC11" s="159" t="s">
        <v>0</v>
      </c>
    </row>
    <row r="12" spans="2:29" ht="13.5" customHeight="1" x14ac:dyDescent="0.2">
      <c r="B12" s="5">
        <v>4</v>
      </c>
      <c r="C12" s="158" t="s">
        <v>335</v>
      </c>
      <c r="D12" s="159" t="s">
        <v>0</v>
      </c>
      <c r="E12" s="159" t="s">
        <v>0</v>
      </c>
      <c r="F12" s="159" t="s">
        <v>0</v>
      </c>
      <c r="G12" s="159" t="s">
        <v>0</v>
      </c>
      <c r="H12" s="159" t="s">
        <v>0</v>
      </c>
      <c r="I12" s="159" t="s">
        <v>0</v>
      </c>
      <c r="J12" s="159">
        <v>30</v>
      </c>
      <c r="K12" s="159">
        <v>30</v>
      </c>
      <c r="L12" s="159" t="s">
        <v>0</v>
      </c>
      <c r="M12" s="159" t="s">
        <v>0</v>
      </c>
      <c r="N12" s="159" t="s">
        <v>0</v>
      </c>
      <c r="O12" s="159" t="s">
        <v>0</v>
      </c>
      <c r="P12" s="159" t="s">
        <v>0</v>
      </c>
      <c r="Q12" s="159" t="s">
        <v>0</v>
      </c>
      <c r="R12" s="159" t="s">
        <v>0</v>
      </c>
      <c r="S12" s="159" t="s">
        <v>0</v>
      </c>
      <c r="T12" s="159">
        <v>600</v>
      </c>
      <c r="U12" s="159">
        <v>600</v>
      </c>
      <c r="V12" s="159" t="s">
        <v>0</v>
      </c>
      <c r="W12" s="159">
        <v>368</v>
      </c>
      <c r="X12" s="159" t="s">
        <v>0</v>
      </c>
      <c r="Y12" s="159" t="s">
        <v>0</v>
      </c>
      <c r="Z12" s="159" t="s">
        <v>0</v>
      </c>
      <c r="AA12" s="159" t="s">
        <v>0</v>
      </c>
      <c r="AB12" s="159" t="s">
        <v>0</v>
      </c>
      <c r="AC12" s="159" t="s">
        <v>0</v>
      </c>
    </row>
    <row r="13" spans="2:29" ht="13.5" customHeight="1" x14ac:dyDescent="0.2">
      <c r="B13" s="5">
        <v>5</v>
      </c>
      <c r="C13" s="158" t="s">
        <v>336</v>
      </c>
      <c r="D13" s="159" t="s">
        <v>0</v>
      </c>
      <c r="E13" s="159" t="s">
        <v>0</v>
      </c>
      <c r="F13" s="159" t="s">
        <v>0</v>
      </c>
      <c r="G13" s="159" t="s">
        <v>0</v>
      </c>
      <c r="H13" s="159" t="s">
        <v>0</v>
      </c>
      <c r="I13" s="159" t="s">
        <v>0</v>
      </c>
      <c r="J13" s="159">
        <v>20</v>
      </c>
      <c r="K13" s="159">
        <v>20</v>
      </c>
      <c r="L13" s="159">
        <v>30</v>
      </c>
      <c r="M13" s="159">
        <v>32</v>
      </c>
      <c r="N13" s="159">
        <v>12400</v>
      </c>
      <c r="O13" s="159">
        <v>16300</v>
      </c>
      <c r="P13" s="159" t="s">
        <v>0</v>
      </c>
      <c r="Q13" s="159" t="s">
        <v>0</v>
      </c>
      <c r="R13" s="159">
        <v>160</v>
      </c>
      <c r="S13" s="159">
        <v>160</v>
      </c>
      <c r="T13" s="159">
        <v>10200</v>
      </c>
      <c r="U13" s="159">
        <v>11500</v>
      </c>
      <c r="V13" s="159">
        <v>38000</v>
      </c>
      <c r="W13" s="159">
        <v>40000</v>
      </c>
      <c r="X13" s="159">
        <v>1000</v>
      </c>
      <c r="Y13" s="159">
        <v>1300</v>
      </c>
      <c r="Z13" s="159">
        <v>40</v>
      </c>
      <c r="AA13" s="159">
        <v>23</v>
      </c>
      <c r="AB13" s="159" t="s">
        <v>0</v>
      </c>
      <c r="AC13" s="159">
        <v>500</v>
      </c>
    </row>
    <row r="14" spans="2:29" ht="13.5" customHeight="1" x14ac:dyDescent="0.2">
      <c r="B14" s="5">
        <v>6</v>
      </c>
      <c r="C14" s="158" t="s">
        <v>337</v>
      </c>
      <c r="D14" s="159" t="s">
        <v>0</v>
      </c>
      <c r="E14" s="159" t="s">
        <v>0</v>
      </c>
      <c r="F14" s="159" t="s">
        <v>0</v>
      </c>
      <c r="G14" s="159" t="s">
        <v>0</v>
      </c>
      <c r="H14" s="159" t="s">
        <v>0</v>
      </c>
      <c r="I14" s="159" t="s">
        <v>0</v>
      </c>
      <c r="J14" s="159" t="s">
        <v>0</v>
      </c>
      <c r="K14" s="159" t="s">
        <v>0</v>
      </c>
      <c r="L14" s="159" t="s">
        <v>0</v>
      </c>
      <c r="M14" s="159" t="s">
        <v>0</v>
      </c>
      <c r="N14" s="159" t="s">
        <v>0</v>
      </c>
      <c r="O14" s="159" t="s">
        <v>0</v>
      </c>
      <c r="P14" s="159" t="s">
        <v>0</v>
      </c>
      <c r="Q14" s="159" t="s">
        <v>0</v>
      </c>
      <c r="R14" s="159" t="s">
        <v>0</v>
      </c>
      <c r="S14" s="159" t="s">
        <v>0</v>
      </c>
      <c r="T14" s="159" t="s">
        <v>0</v>
      </c>
      <c r="U14" s="159">
        <v>10</v>
      </c>
      <c r="V14" s="159">
        <v>80</v>
      </c>
      <c r="W14" s="159">
        <v>97</v>
      </c>
      <c r="X14" s="159">
        <v>97</v>
      </c>
      <c r="Y14" s="159" t="s">
        <v>0</v>
      </c>
      <c r="Z14" s="159" t="s">
        <v>0</v>
      </c>
      <c r="AA14" s="159" t="s">
        <v>0</v>
      </c>
      <c r="AB14" s="159" t="s">
        <v>0</v>
      </c>
      <c r="AC14" s="159" t="s">
        <v>0</v>
      </c>
    </row>
    <row r="15" spans="2:29" ht="13.5" customHeight="1" x14ac:dyDescent="0.2">
      <c r="B15" s="5">
        <v>7</v>
      </c>
      <c r="C15" s="158" t="s">
        <v>338</v>
      </c>
      <c r="D15" s="159" t="s">
        <v>0</v>
      </c>
      <c r="E15" s="159" t="s">
        <v>0</v>
      </c>
      <c r="F15" s="159" t="s">
        <v>0</v>
      </c>
      <c r="G15" s="159" t="s">
        <v>0</v>
      </c>
      <c r="H15" s="159" t="s">
        <v>0</v>
      </c>
      <c r="I15" s="159" t="s">
        <v>0</v>
      </c>
      <c r="J15" s="159">
        <v>70</v>
      </c>
      <c r="K15" s="159" t="s">
        <v>0</v>
      </c>
      <c r="L15" s="159" t="s">
        <v>0</v>
      </c>
      <c r="M15" s="159" t="s">
        <v>0</v>
      </c>
      <c r="N15" s="159">
        <v>30</v>
      </c>
      <c r="O15" s="159">
        <v>5</v>
      </c>
      <c r="P15" s="159" t="s">
        <v>0</v>
      </c>
      <c r="Q15" s="159" t="s">
        <v>0</v>
      </c>
      <c r="R15" s="159">
        <v>25</v>
      </c>
      <c r="S15" s="159">
        <v>35</v>
      </c>
      <c r="T15" s="159">
        <v>295</v>
      </c>
      <c r="U15" s="159">
        <v>570</v>
      </c>
      <c r="V15" s="159">
        <v>380</v>
      </c>
      <c r="W15" s="159">
        <v>350</v>
      </c>
      <c r="X15" s="159">
        <v>120</v>
      </c>
      <c r="Y15" s="159">
        <v>100</v>
      </c>
      <c r="Z15" s="159" t="s">
        <v>0</v>
      </c>
      <c r="AA15" s="159" t="s">
        <v>0</v>
      </c>
      <c r="AB15" s="159" t="s">
        <v>0</v>
      </c>
      <c r="AC15" s="159" t="s">
        <v>0</v>
      </c>
    </row>
    <row r="16" spans="2:29" ht="13.5" customHeight="1" x14ac:dyDescent="0.2">
      <c r="B16" s="5">
        <v>8</v>
      </c>
      <c r="C16" s="158" t="s">
        <v>339</v>
      </c>
      <c r="D16" s="159" t="s">
        <v>0</v>
      </c>
      <c r="E16" s="159" t="s">
        <v>0</v>
      </c>
      <c r="F16" s="159" t="s">
        <v>0</v>
      </c>
      <c r="G16" s="159" t="s">
        <v>0</v>
      </c>
      <c r="H16" s="159" t="s">
        <v>0</v>
      </c>
      <c r="I16" s="159" t="s">
        <v>0</v>
      </c>
      <c r="J16" s="159" t="s">
        <v>0</v>
      </c>
      <c r="K16" s="159" t="s">
        <v>0</v>
      </c>
      <c r="L16" s="159">
        <v>200</v>
      </c>
      <c r="M16" s="159" t="s">
        <v>0</v>
      </c>
      <c r="N16" s="159">
        <v>290</v>
      </c>
      <c r="O16" s="159">
        <v>80</v>
      </c>
      <c r="P16" s="159" t="s">
        <v>0</v>
      </c>
      <c r="Q16" s="159" t="s">
        <v>0</v>
      </c>
      <c r="R16" s="159">
        <v>120</v>
      </c>
      <c r="S16" s="159">
        <v>170</v>
      </c>
      <c r="T16" s="159">
        <v>1600</v>
      </c>
      <c r="U16" s="159">
        <v>1550</v>
      </c>
      <c r="V16" s="159">
        <v>8200</v>
      </c>
      <c r="W16" s="159">
        <v>5000</v>
      </c>
      <c r="X16" s="159">
        <v>160</v>
      </c>
      <c r="Y16" s="159">
        <v>1500</v>
      </c>
      <c r="Z16" s="159">
        <v>30</v>
      </c>
      <c r="AA16" s="159">
        <v>150</v>
      </c>
      <c r="AB16" s="159" t="s">
        <v>0</v>
      </c>
      <c r="AC16" s="159" t="s">
        <v>0</v>
      </c>
    </row>
    <row r="17" spans="2:29" ht="13.5" customHeight="1" x14ac:dyDescent="0.2">
      <c r="B17" s="5">
        <v>9</v>
      </c>
      <c r="C17" s="158" t="s">
        <v>340</v>
      </c>
      <c r="D17" s="159" t="s">
        <v>0</v>
      </c>
      <c r="E17" s="159" t="s">
        <v>0</v>
      </c>
      <c r="F17" s="159" t="s">
        <v>0</v>
      </c>
      <c r="G17" s="159" t="s">
        <v>0</v>
      </c>
      <c r="H17" s="159" t="s">
        <v>0</v>
      </c>
      <c r="I17" s="159" t="s">
        <v>0</v>
      </c>
      <c r="J17" s="159">
        <v>50</v>
      </c>
      <c r="K17" s="159">
        <v>30</v>
      </c>
      <c r="L17" s="159" t="s">
        <v>0</v>
      </c>
      <c r="M17" s="159" t="s">
        <v>0</v>
      </c>
      <c r="N17" s="159" t="s">
        <v>0</v>
      </c>
      <c r="O17" s="159" t="s">
        <v>0</v>
      </c>
      <c r="P17" s="159" t="s">
        <v>0</v>
      </c>
      <c r="Q17" s="159" t="s">
        <v>0</v>
      </c>
      <c r="R17" s="159">
        <v>20</v>
      </c>
      <c r="S17" s="159">
        <v>20</v>
      </c>
      <c r="T17" s="159">
        <v>850</v>
      </c>
      <c r="U17" s="159">
        <v>950</v>
      </c>
      <c r="V17" s="159">
        <v>2050</v>
      </c>
      <c r="W17" s="159">
        <v>2150</v>
      </c>
      <c r="X17" s="159">
        <v>700</v>
      </c>
      <c r="Y17" s="159">
        <v>400</v>
      </c>
      <c r="Z17" s="159" t="s">
        <v>0</v>
      </c>
      <c r="AA17" s="159" t="s">
        <v>0</v>
      </c>
      <c r="AB17" s="159" t="s">
        <v>0</v>
      </c>
      <c r="AC17" s="159" t="s">
        <v>0</v>
      </c>
    </row>
    <row r="18" spans="2:29" ht="13.5" customHeight="1" x14ac:dyDescent="0.2">
      <c r="B18" s="5">
        <v>10</v>
      </c>
      <c r="C18" s="158" t="s">
        <v>341</v>
      </c>
      <c r="D18" s="159" t="s">
        <v>0</v>
      </c>
      <c r="E18" s="159" t="s">
        <v>0</v>
      </c>
      <c r="F18" s="159" t="s">
        <v>0</v>
      </c>
      <c r="G18" s="159" t="s">
        <v>0</v>
      </c>
      <c r="H18" s="159" t="s">
        <v>0</v>
      </c>
      <c r="I18" s="159" t="s">
        <v>0</v>
      </c>
      <c r="J18" s="159" t="s">
        <v>0</v>
      </c>
      <c r="K18" s="159" t="s">
        <v>0</v>
      </c>
      <c r="L18" s="159">
        <v>6</v>
      </c>
      <c r="M18" s="159">
        <v>6</v>
      </c>
      <c r="N18" s="159" t="s">
        <v>0</v>
      </c>
      <c r="O18" s="159" t="s">
        <v>0</v>
      </c>
      <c r="P18" s="159" t="s">
        <v>0</v>
      </c>
      <c r="Q18" s="159" t="s">
        <v>0</v>
      </c>
      <c r="R18" s="159">
        <v>13</v>
      </c>
      <c r="S18" s="159">
        <v>13</v>
      </c>
      <c r="T18" s="159">
        <v>250</v>
      </c>
      <c r="U18" s="159">
        <v>60</v>
      </c>
      <c r="V18" s="159">
        <v>525</v>
      </c>
      <c r="W18" s="159">
        <v>400</v>
      </c>
      <c r="X18" s="159" t="s">
        <v>0</v>
      </c>
      <c r="Y18" s="159" t="s">
        <v>0</v>
      </c>
      <c r="Z18" s="159" t="s">
        <v>0</v>
      </c>
      <c r="AA18" s="159" t="s">
        <v>0</v>
      </c>
      <c r="AB18" s="159" t="s">
        <v>0</v>
      </c>
      <c r="AC18" s="159" t="s">
        <v>0</v>
      </c>
    </row>
    <row r="19" spans="2:29" ht="13.5" customHeight="1" x14ac:dyDescent="0.2">
      <c r="B19" s="5">
        <v>11</v>
      </c>
      <c r="C19" s="158" t="s">
        <v>342</v>
      </c>
      <c r="D19" s="159" t="s">
        <v>0</v>
      </c>
      <c r="E19" s="159" t="s">
        <v>0</v>
      </c>
      <c r="F19" s="159" t="s">
        <v>0</v>
      </c>
      <c r="G19" s="159" t="s">
        <v>0</v>
      </c>
      <c r="H19" s="159" t="s">
        <v>0</v>
      </c>
      <c r="I19" s="159" t="s">
        <v>0</v>
      </c>
      <c r="J19" s="159">
        <v>20</v>
      </c>
      <c r="K19" s="159">
        <v>15</v>
      </c>
      <c r="L19" s="159">
        <v>20</v>
      </c>
      <c r="M19" s="159">
        <v>20</v>
      </c>
      <c r="N19" s="159">
        <v>4100</v>
      </c>
      <c r="O19" s="159">
        <v>4300</v>
      </c>
      <c r="P19" s="159" t="s">
        <v>0</v>
      </c>
      <c r="Q19" s="159" t="s">
        <v>0</v>
      </c>
      <c r="R19" s="159">
        <v>140</v>
      </c>
      <c r="S19" s="159">
        <v>140</v>
      </c>
      <c r="T19" s="159">
        <v>1600</v>
      </c>
      <c r="U19" s="159">
        <v>1600</v>
      </c>
      <c r="V19" s="159">
        <v>8000</v>
      </c>
      <c r="W19" s="159">
        <v>8000</v>
      </c>
      <c r="X19" s="159" t="s">
        <v>0</v>
      </c>
      <c r="Y19" s="159" t="s">
        <v>0</v>
      </c>
      <c r="Z19" s="159" t="s">
        <v>0</v>
      </c>
      <c r="AA19" s="159" t="s">
        <v>0</v>
      </c>
      <c r="AB19" s="159" t="s">
        <v>0</v>
      </c>
      <c r="AC19" s="159" t="s">
        <v>0</v>
      </c>
    </row>
    <row r="20" spans="2:29" ht="13.5" customHeight="1" x14ac:dyDescent="0.2">
      <c r="B20" s="5">
        <v>12</v>
      </c>
      <c r="C20" s="158" t="s">
        <v>343</v>
      </c>
      <c r="D20" s="159" t="s">
        <v>0</v>
      </c>
      <c r="E20" s="159" t="s">
        <v>0</v>
      </c>
      <c r="F20" s="159" t="s">
        <v>0</v>
      </c>
      <c r="G20" s="159" t="s">
        <v>0</v>
      </c>
      <c r="H20" s="159" t="s">
        <v>0</v>
      </c>
      <c r="I20" s="159" t="s">
        <v>0</v>
      </c>
      <c r="J20" s="159">
        <v>10</v>
      </c>
      <c r="K20" s="159" t="s">
        <v>0</v>
      </c>
      <c r="L20" s="159">
        <v>70</v>
      </c>
      <c r="M20" s="159">
        <v>70</v>
      </c>
      <c r="N20" s="159">
        <v>200</v>
      </c>
      <c r="O20" s="159">
        <v>600</v>
      </c>
      <c r="P20" s="159" t="s">
        <v>0</v>
      </c>
      <c r="Q20" s="159" t="s">
        <v>0</v>
      </c>
      <c r="R20" s="159">
        <v>40</v>
      </c>
      <c r="S20" s="159">
        <v>40</v>
      </c>
      <c r="T20" s="159">
        <v>1150</v>
      </c>
      <c r="U20" s="159">
        <v>1105</v>
      </c>
      <c r="V20" s="159">
        <v>2060</v>
      </c>
      <c r="W20" s="159">
        <v>1130</v>
      </c>
      <c r="X20" s="159" t="s">
        <v>0</v>
      </c>
      <c r="Y20" s="159" t="s">
        <v>0</v>
      </c>
      <c r="Z20" s="159" t="s">
        <v>0</v>
      </c>
      <c r="AA20" s="159" t="s">
        <v>0</v>
      </c>
      <c r="AB20" s="159" t="s">
        <v>0</v>
      </c>
      <c r="AC20" s="159" t="s">
        <v>0</v>
      </c>
    </row>
    <row r="21" spans="2:29" ht="13.5" customHeight="1" x14ac:dyDescent="0.2">
      <c r="B21" s="5">
        <v>13</v>
      </c>
      <c r="C21" s="158" t="s">
        <v>344</v>
      </c>
      <c r="D21" s="159" t="s">
        <v>0</v>
      </c>
      <c r="E21" s="159" t="s">
        <v>0</v>
      </c>
      <c r="F21" s="159" t="s">
        <v>0</v>
      </c>
      <c r="G21" s="159" t="s">
        <v>0</v>
      </c>
      <c r="H21" s="159" t="s">
        <v>0</v>
      </c>
      <c r="I21" s="159" t="s">
        <v>0</v>
      </c>
      <c r="J21" s="159" t="s">
        <v>0</v>
      </c>
      <c r="K21" s="159" t="s">
        <v>0</v>
      </c>
      <c r="L21" s="159">
        <v>4</v>
      </c>
      <c r="M21" s="159">
        <v>4</v>
      </c>
      <c r="N21" s="159" t="s">
        <v>0</v>
      </c>
      <c r="O21" s="159" t="s">
        <v>0</v>
      </c>
      <c r="P21" s="159" t="s">
        <v>0</v>
      </c>
      <c r="Q21" s="159" t="s">
        <v>0</v>
      </c>
      <c r="R21" s="159">
        <v>15</v>
      </c>
      <c r="S21" s="159">
        <v>15</v>
      </c>
      <c r="T21" s="159">
        <v>250</v>
      </c>
      <c r="U21" s="159">
        <v>100</v>
      </c>
      <c r="V21" s="159">
        <v>1800</v>
      </c>
      <c r="W21" s="159">
        <v>1500</v>
      </c>
      <c r="X21" s="159" t="s">
        <v>0</v>
      </c>
      <c r="Y21" s="159" t="s">
        <v>0</v>
      </c>
      <c r="Z21" s="159" t="s">
        <v>0</v>
      </c>
      <c r="AA21" s="159" t="s">
        <v>0</v>
      </c>
      <c r="AB21" s="159" t="s">
        <v>0</v>
      </c>
      <c r="AC21" s="159" t="s">
        <v>0</v>
      </c>
    </row>
    <row r="22" spans="2:29" ht="13.5" customHeight="1" x14ac:dyDescent="0.2">
      <c r="B22" s="5">
        <v>14</v>
      </c>
      <c r="C22" s="158" t="s">
        <v>345</v>
      </c>
      <c r="D22" s="159" t="s">
        <v>0</v>
      </c>
      <c r="E22" s="159" t="s">
        <v>0</v>
      </c>
      <c r="F22" s="159" t="s">
        <v>0</v>
      </c>
      <c r="G22" s="159" t="s">
        <v>0</v>
      </c>
      <c r="H22" s="159" t="s">
        <v>0</v>
      </c>
      <c r="I22" s="159" t="s">
        <v>0</v>
      </c>
      <c r="J22" s="159">
        <v>50</v>
      </c>
      <c r="K22" s="159">
        <v>50</v>
      </c>
      <c r="L22" s="159">
        <v>3820</v>
      </c>
      <c r="M22" s="159">
        <v>5180</v>
      </c>
      <c r="N22" s="159" t="s">
        <v>0</v>
      </c>
      <c r="O22" s="159" t="s">
        <v>0</v>
      </c>
      <c r="P22" s="159" t="s">
        <v>0</v>
      </c>
      <c r="Q22" s="159" t="s">
        <v>0</v>
      </c>
      <c r="R22" s="159">
        <v>250</v>
      </c>
      <c r="S22" s="159">
        <v>155</v>
      </c>
      <c r="T22" s="159">
        <v>720</v>
      </c>
      <c r="U22" s="159">
        <v>750</v>
      </c>
      <c r="V22" s="159">
        <v>150</v>
      </c>
      <c r="W22" s="159">
        <v>870</v>
      </c>
      <c r="X22" s="159" t="s">
        <v>0</v>
      </c>
      <c r="Y22" s="159" t="s">
        <v>0</v>
      </c>
      <c r="Z22" s="159" t="s">
        <v>0</v>
      </c>
      <c r="AA22" s="159" t="s">
        <v>0</v>
      </c>
      <c r="AB22" s="159" t="s">
        <v>0</v>
      </c>
      <c r="AC22" s="159" t="s">
        <v>0</v>
      </c>
    </row>
    <row r="23" spans="2:29" ht="13.5" customHeight="1" x14ac:dyDescent="0.2">
      <c r="B23" s="5">
        <v>15</v>
      </c>
      <c r="C23" s="158" t="s">
        <v>346</v>
      </c>
      <c r="D23" s="159" t="s">
        <v>0</v>
      </c>
      <c r="E23" s="159" t="s">
        <v>0</v>
      </c>
      <c r="F23" s="159" t="s">
        <v>0</v>
      </c>
      <c r="G23" s="159" t="s">
        <v>0</v>
      </c>
      <c r="H23" s="159" t="s">
        <v>0</v>
      </c>
      <c r="I23" s="159" t="s">
        <v>0</v>
      </c>
      <c r="J23" s="159" t="s">
        <v>0</v>
      </c>
      <c r="K23" s="159" t="s">
        <v>0</v>
      </c>
      <c r="L23" s="159">
        <v>10</v>
      </c>
      <c r="M23" s="159">
        <v>10</v>
      </c>
      <c r="N23" s="159" t="s">
        <v>0</v>
      </c>
      <c r="O23" s="159" t="s">
        <v>0</v>
      </c>
      <c r="P23" s="159" t="s">
        <v>0</v>
      </c>
      <c r="Q23" s="159" t="s">
        <v>0</v>
      </c>
      <c r="R23" s="159">
        <v>40</v>
      </c>
      <c r="S23" s="159">
        <v>40</v>
      </c>
      <c r="T23" s="159" t="s">
        <v>0</v>
      </c>
      <c r="U23" s="159" t="s">
        <v>0</v>
      </c>
      <c r="V23" s="159">
        <v>2500</v>
      </c>
      <c r="W23" s="159">
        <v>2500</v>
      </c>
      <c r="X23" s="159" t="s">
        <v>0</v>
      </c>
      <c r="Y23" s="159" t="s">
        <v>0</v>
      </c>
      <c r="Z23" s="159" t="s">
        <v>0</v>
      </c>
      <c r="AA23" s="159" t="s">
        <v>0</v>
      </c>
      <c r="AB23" s="159" t="s">
        <v>0</v>
      </c>
      <c r="AC23" s="159" t="s">
        <v>0</v>
      </c>
    </row>
    <row r="24" spans="2:29" ht="13.5" customHeight="1" x14ac:dyDescent="0.2">
      <c r="B24" s="5">
        <v>16</v>
      </c>
      <c r="C24" s="158" t="s">
        <v>347</v>
      </c>
      <c r="D24" s="159" t="s">
        <v>0</v>
      </c>
      <c r="E24" s="159" t="s">
        <v>0</v>
      </c>
      <c r="F24" s="159" t="s">
        <v>0</v>
      </c>
      <c r="G24" s="159" t="s">
        <v>0</v>
      </c>
      <c r="H24" s="159" t="s">
        <v>0</v>
      </c>
      <c r="I24" s="159" t="s">
        <v>0</v>
      </c>
      <c r="J24" s="159" t="s">
        <v>0</v>
      </c>
      <c r="K24" s="159">
        <v>30</v>
      </c>
      <c r="L24" s="159">
        <v>50</v>
      </c>
      <c r="M24" s="159" t="s">
        <v>0</v>
      </c>
      <c r="N24" s="159" t="s">
        <v>0</v>
      </c>
      <c r="O24" s="159" t="s">
        <v>0</v>
      </c>
      <c r="P24" s="159" t="s">
        <v>0</v>
      </c>
      <c r="Q24" s="159" t="s">
        <v>0</v>
      </c>
      <c r="R24" s="159">
        <v>140</v>
      </c>
      <c r="S24" s="159">
        <v>200</v>
      </c>
      <c r="T24" s="159">
        <v>1200</v>
      </c>
      <c r="U24" s="159">
        <v>1250</v>
      </c>
      <c r="V24" s="159">
        <v>4700</v>
      </c>
      <c r="W24" s="159">
        <v>4500</v>
      </c>
      <c r="X24" s="159">
        <v>1150</v>
      </c>
      <c r="Y24" s="159">
        <v>1100</v>
      </c>
      <c r="Z24" s="159" t="s">
        <v>0</v>
      </c>
      <c r="AA24" s="159">
        <v>60</v>
      </c>
      <c r="AB24" s="159" t="s">
        <v>0</v>
      </c>
      <c r="AC24" s="159" t="s">
        <v>0</v>
      </c>
    </row>
    <row r="25" spans="2:29" ht="13.5" customHeight="1" x14ac:dyDescent="0.2">
      <c r="B25" s="5">
        <v>17</v>
      </c>
      <c r="C25" s="158" t="s">
        <v>348</v>
      </c>
      <c r="D25" s="159" t="s">
        <v>0</v>
      </c>
      <c r="E25" s="159" t="s">
        <v>0</v>
      </c>
      <c r="F25" s="159" t="s">
        <v>0</v>
      </c>
      <c r="G25" s="159" t="s">
        <v>0</v>
      </c>
      <c r="H25" s="159" t="s">
        <v>0</v>
      </c>
      <c r="I25" s="159" t="s">
        <v>0</v>
      </c>
      <c r="J25" s="159" t="s">
        <v>0</v>
      </c>
      <c r="K25" s="159" t="s">
        <v>0</v>
      </c>
      <c r="L25" s="159">
        <v>5</v>
      </c>
      <c r="M25" s="159">
        <v>5</v>
      </c>
      <c r="N25" s="159" t="s">
        <v>0</v>
      </c>
      <c r="O25" s="159" t="s">
        <v>0</v>
      </c>
      <c r="P25" s="159" t="s">
        <v>0</v>
      </c>
      <c r="Q25" s="159" t="s">
        <v>0</v>
      </c>
      <c r="R25" s="159" t="s">
        <v>0</v>
      </c>
      <c r="S25" s="159">
        <v>5</v>
      </c>
      <c r="T25" s="159">
        <v>160</v>
      </c>
      <c r="U25" s="159">
        <v>180</v>
      </c>
      <c r="V25" s="159" t="s">
        <v>0</v>
      </c>
      <c r="W25" s="159" t="s">
        <v>0</v>
      </c>
      <c r="X25" s="159" t="s">
        <v>0</v>
      </c>
      <c r="Y25" s="159" t="s">
        <v>0</v>
      </c>
      <c r="Z25" s="159" t="s">
        <v>0</v>
      </c>
      <c r="AA25" s="159" t="s">
        <v>0</v>
      </c>
      <c r="AB25" s="159" t="s">
        <v>0</v>
      </c>
      <c r="AC25" s="159" t="s">
        <v>0</v>
      </c>
    </row>
    <row r="26" spans="2:29" ht="13.5" customHeight="1" x14ac:dyDescent="0.2">
      <c r="B26" s="5">
        <v>18</v>
      </c>
      <c r="C26" s="158" t="s">
        <v>349</v>
      </c>
      <c r="D26" s="159" t="s">
        <v>0</v>
      </c>
      <c r="E26" s="159" t="s">
        <v>0</v>
      </c>
      <c r="F26" s="159" t="s">
        <v>0</v>
      </c>
      <c r="G26" s="159" t="s">
        <v>0</v>
      </c>
      <c r="H26" s="159" t="s">
        <v>0</v>
      </c>
      <c r="I26" s="159" t="s">
        <v>0</v>
      </c>
      <c r="J26" s="159">
        <v>100</v>
      </c>
      <c r="K26" s="159">
        <v>50</v>
      </c>
      <c r="L26" s="159">
        <v>6600</v>
      </c>
      <c r="M26" s="159">
        <v>7350</v>
      </c>
      <c r="N26" s="159" t="s">
        <v>0</v>
      </c>
      <c r="O26" s="159" t="s">
        <v>0</v>
      </c>
      <c r="P26" s="159" t="s">
        <v>0</v>
      </c>
      <c r="Q26" s="159" t="s">
        <v>0</v>
      </c>
      <c r="R26" s="159" t="s">
        <v>0</v>
      </c>
      <c r="S26" s="159">
        <v>80</v>
      </c>
      <c r="T26" s="159">
        <v>1800</v>
      </c>
      <c r="U26" s="159">
        <v>1700</v>
      </c>
      <c r="V26" s="159">
        <v>1100</v>
      </c>
      <c r="W26" s="159">
        <v>4632</v>
      </c>
      <c r="X26" s="159">
        <v>1400</v>
      </c>
      <c r="Y26" s="159">
        <v>800</v>
      </c>
      <c r="Z26" s="159" t="s">
        <v>0</v>
      </c>
      <c r="AA26" s="159" t="s">
        <v>0</v>
      </c>
      <c r="AB26" s="159" t="s">
        <v>0</v>
      </c>
      <c r="AC26" s="159" t="s">
        <v>0</v>
      </c>
    </row>
    <row r="27" spans="2:29" ht="13.5" customHeight="1" x14ac:dyDescent="0.2">
      <c r="B27" s="5">
        <v>19</v>
      </c>
      <c r="C27" s="158" t="s">
        <v>350</v>
      </c>
      <c r="D27" s="159" t="s">
        <v>0</v>
      </c>
      <c r="E27" s="159" t="s">
        <v>0</v>
      </c>
      <c r="F27" s="159" t="s">
        <v>0</v>
      </c>
      <c r="G27" s="159" t="s">
        <v>0</v>
      </c>
      <c r="H27" s="159" t="s">
        <v>0</v>
      </c>
      <c r="I27" s="159" t="s">
        <v>0</v>
      </c>
      <c r="J27" s="159">
        <v>20</v>
      </c>
      <c r="K27" s="159" t="s">
        <v>0</v>
      </c>
      <c r="L27" s="159">
        <v>10</v>
      </c>
      <c r="M27" s="159">
        <v>10</v>
      </c>
      <c r="N27" s="159" t="s">
        <v>0</v>
      </c>
      <c r="O27" s="159" t="s">
        <v>0</v>
      </c>
      <c r="P27" s="159" t="s">
        <v>0</v>
      </c>
      <c r="Q27" s="159" t="s">
        <v>0</v>
      </c>
      <c r="R27" s="159">
        <v>15</v>
      </c>
      <c r="S27" s="159">
        <v>15</v>
      </c>
      <c r="T27" s="159">
        <v>70</v>
      </c>
      <c r="U27" s="159">
        <v>85</v>
      </c>
      <c r="V27" s="159" t="s">
        <v>0</v>
      </c>
      <c r="W27" s="159" t="s">
        <v>0</v>
      </c>
      <c r="X27" s="159" t="s">
        <v>0</v>
      </c>
      <c r="Y27" s="159" t="s">
        <v>0</v>
      </c>
      <c r="Z27" s="159" t="s">
        <v>0</v>
      </c>
      <c r="AA27" s="159" t="s">
        <v>0</v>
      </c>
      <c r="AB27" s="159" t="s">
        <v>0</v>
      </c>
      <c r="AC27" s="159" t="s">
        <v>0</v>
      </c>
    </row>
    <row r="28" spans="2:29" ht="13.5" customHeight="1" x14ac:dyDescent="0.2">
      <c r="B28" s="5">
        <v>20</v>
      </c>
      <c r="C28" s="158" t="s">
        <v>351</v>
      </c>
      <c r="D28" s="159" t="s">
        <v>0</v>
      </c>
      <c r="E28" s="159" t="s">
        <v>0</v>
      </c>
      <c r="F28" s="159" t="s">
        <v>0</v>
      </c>
      <c r="G28" s="159" t="s">
        <v>0</v>
      </c>
      <c r="H28" s="159" t="s">
        <v>0</v>
      </c>
      <c r="I28" s="159" t="s">
        <v>0</v>
      </c>
      <c r="J28" s="159" t="s">
        <v>0</v>
      </c>
      <c r="K28" s="159" t="s">
        <v>0</v>
      </c>
      <c r="L28" s="159" t="s">
        <v>0</v>
      </c>
      <c r="M28" s="159" t="s">
        <v>0</v>
      </c>
      <c r="N28" s="159" t="s">
        <v>0</v>
      </c>
      <c r="O28" s="159" t="s">
        <v>0</v>
      </c>
      <c r="P28" s="159" t="s">
        <v>0</v>
      </c>
      <c r="Q28" s="159" t="s">
        <v>0</v>
      </c>
      <c r="R28" s="159" t="s">
        <v>0</v>
      </c>
      <c r="S28" s="159" t="s">
        <v>0</v>
      </c>
      <c r="T28" s="159">
        <v>100</v>
      </c>
      <c r="U28" s="159">
        <v>2000</v>
      </c>
      <c r="V28" s="159">
        <v>1000</v>
      </c>
      <c r="W28" s="159">
        <v>5000</v>
      </c>
      <c r="X28" s="159" t="s">
        <v>0</v>
      </c>
      <c r="Y28" s="159" t="s">
        <v>0</v>
      </c>
      <c r="Z28" s="159" t="s">
        <v>0</v>
      </c>
      <c r="AA28" s="159" t="s">
        <v>0</v>
      </c>
      <c r="AB28" s="159" t="s">
        <v>0</v>
      </c>
      <c r="AC28" s="159" t="s">
        <v>0</v>
      </c>
    </row>
    <row r="29" spans="2:29" ht="13.5" customHeight="1" x14ac:dyDescent="0.2">
      <c r="B29" s="5">
        <v>21</v>
      </c>
      <c r="C29" s="158" t="s">
        <v>352</v>
      </c>
      <c r="D29" s="159" t="s">
        <v>0</v>
      </c>
      <c r="E29" s="159" t="s">
        <v>0</v>
      </c>
      <c r="F29" s="159" t="s">
        <v>0</v>
      </c>
      <c r="G29" s="159" t="s">
        <v>0</v>
      </c>
      <c r="H29" s="159" t="s">
        <v>0</v>
      </c>
      <c r="I29" s="159" t="s">
        <v>0</v>
      </c>
      <c r="J29" s="159" t="s">
        <v>0</v>
      </c>
      <c r="K29" s="159" t="s">
        <v>0</v>
      </c>
      <c r="L29" s="159">
        <v>17700</v>
      </c>
      <c r="M29" s="159">
        <v>17700</v>
      </c>
      <c r="N29" s="159" t="s">
        <v>0</v>
      </c>
      <c r="O29" s="159" t="s">
        <v>0</v>
      </c>
      <c r="P29" s="159" t="s">
        <v>0</v>
      </c>
      <c r="Q29" s="159" t="s">
        <v>0</v>
      </c>
      <c r="R29" s="159" t="s">
        <v>0</v>
      </c>
      <c r="S29" s="159" t="s">
        <v>0</v>
      </c>
      <c r="T29" s="159">
        <v>200</v>
      </c>
      <c r="U29" s="159">
        <v>1000</v>
      </c>
      <c r="V29" s="159">
        <v>4000</v>
      </c>
      <c r="W29" s="159">
        <v>4000</v>
      </c>
      <c r="X29" s="159" t="s">
        <v>0</v>
      </c>
      <c r="Y29" s="159" t="s">
        <v>0</v>
      </c>
      <c r="Z29" s="159" t="s">
        <v>0</v>
      </c>
      <c r="AA29" s="159" t="s">
        <v>0</v>
      </c>
      <c r="AB29" s="159" t="s">
        <v>0</v>
      </c>
      <c r="AC29" s="159" t="s">
        <v>0</v>
      </c>
    </row>
    <row r="30" spans="2:29" ht="13.5" customHeight="1" x14ac:dyDescent="0.2">
      <c r="B30" s="5">
        <v>22</v>
      </c>
      <c r="C30" s="158" t="s">
        <v>353</v>
      </c>
      <c r="D30" s="159" t="s">
        <v>0</v>
      </c>
      <c r="E30" s="159" t="s">
        <v>0</v>
      </c>
      <c r="F30" s="159" t="s">
        <v>0</v>
      </c>
      <c r="G30" s="159" t="s">
        <v>0</v>
      </c>
      <c r="H30" s="159" t="s">
        <v>0</v>
      </c>
      <c r="I30" s="159" t="s">
        <v>0</v>
      </c>
      <c r="J30" s="159" t="s">
        <v>0</v>
      </c>
      <c r="K30" s="159">
        <v>17</v>
      </c>
      <c r="L30" s="159">
        <v>850</v>
      </c>
      <c r="M30" s="159">
        <v>855</v>
      </c>
      <c r="N30" s="159" t="s">
        <v>0</v>
      </c>
      <c r="O30" s="159" t="s">
        <v>0</v>
      </c>
      <c r="P30" s="159" t="s">
        <v>0</v>
      </c>
      <c r="Q30" s="159" t="s">
        <v>0</v>
      </c>
      <c r="R30" s="159" t="s">
        <v>0</v>
      </c>
      <c r="S30" s="159">
        <v>50</v>
      </c>
      <c r="T30" s="159">
        <v>1200</v>
      </c>
      <c r="U30" s="159">
        <v>1200</v>
      </c>
      <c r="V30" s="159">
        <v>600</v>
      </c>
      <c r="W30" s="159">
        <v>500</v>
      </c>
      <c r="X30" s="159">
        <v>120</v>
      </c>
      <c r="Y30" s="159" t="s">
        <v>0</v>
      </c>
      <c r="Z30" s="159" t="s">
        <v>0</v>
      </c>
      <c r="AA30" s="159" t="s">
        <v>0</v>
      </c>
      <c r="AB30" s="159" t="s">
        <v>0</v>
      </c>
      <c r="AC30" s="159" t="s">
        <v>0</v>
      </c>
    </row>
    <row r="31" spans="2:29" ht="13.5" customHeight="1" x14ac:dyDescent="0.2">
      <c r="B31" s="5">
        <v>23</v>
      </c>
      <c r="C31" s="158" t="s">
        <v>354</v>
      </c>
      <c r="D31" s="159">
        <v>5</v>
      </c>
      <c r="E31" s="159">
        <v>2</v>
      </c>
      <c r="F31" s="159" t="s">
        <v>0</v>
      </c>
      <c r="G31" s="159" t="s">
        <v>0</v>
      </c>
      <c r="H31" s="159" t="s">
        <v>0</v>
      </c>
      <c r="I31" s="159" t="s">
        <v>0</v>
      </c>
      <c r="J31" s="159" t="s">
        <v>0</v>
      </c>
      <c r="K31" s="159" t="s">
        <v>0</v>
      </c>
      <c r="L31" s="159">
        <v>674</v>
      </c>
      <c r="M31" s="159">
        <v>674</v>
      </c>
      <c r="N31" s="159" t="s">
        <v>0</v>
      </c>
      <c r="O31" s="159" t="s">
        <v>0</v>
      </c>
      <c r="P31" s="159" t="s">
        <v>0</v>
      </c>
      <c r="Q31" s="159" t="s">
        <v>0</v>
      </c>
      <c r="R31" s="159">
        <v>30</v>
      </c>
      <c r="S31" s="159">
        <v>30</v>
      </c>
      <c r="T31" s="159">
        <v>60</v>
      </c>
      <c r="U31" s="159" t="s">
        <v>0</v>
      </c>
      <c r="V31" s="159">
        <v>150</v>
      </c>
      <c r="W31" s="159" t="s">
        <v>0</v>
      </c>
      <c r="X31" s="159" t="s">
        <v>0</v>
      </c>
      <c r="Y31" s="159" t="s">
        <v>0</v>
      </c>
      <c r="Z31" s="159" t="s">
        <v>0</v>
      </c>
      <c r="AA31" s="159" t="s">
        <v>0</v>
      </c>
      <c r="AB31" s="159" t="s">
        <v>0</v>
      </c>
      <c r="AC31" s="159" t="s">
        <v>0</v>
      </c>
    </row>
    <row r="32" spans="2:29" ht="13.5" customHeight="1" x14ac:dyDescent="0.2">
      <c r="B32" s="5">
        <v>24</v>
      </c>
      <c r="C32" s="158" t="s">
        <v>355</v>
      </c>
      <c r="D32" s="159" t="s">
        <v>0</v>
      </c>
      <c r="E32" s="159" t="s">
        <v>0</v>
      </c>
      <c r="F32" s="159" t="s">
        <v>0</v>
      </c>
      <c r="G32" s="159" t="s">
        <v>0</v>
      </c>
      <c r="H32" s="159" t="s">
        <v>0</v>
      </c>
      <c r="I32" s="159" t="s">
        <v>0</v>
      </c>
      <c r="J32" s="159">
        <v>10</v>
      </c>
      <c r="K32" s="159">
        <v>30</v>
      </c>
      <c r="L32" s="159">
        <v>20</v>
      </c>
      <c r="M32" s="159">
        <v>20</v>
      </c>
      <c r="N32" s="159" t="s">
        <v>0</v>
      </c>
      <c r="O32" s="159" t="s">
        <v>0</v>
      </c>
      <c r="P32" s="159" t="s">
        <v>0</v>
      </c>
      <c r="Q32" s="159" t="s">
        <v>0</v>
      </c>
      <c r="R32" s="159">
        <v>40</v>
      </c>
      <c r="S32" s="159">
        <v>40</v>
      </c>
      <c r="T32" s="159">
        <v>150</v>
      </c>
      <c r="U32" s="159">
        <v>200</v>
      </c>
      <c r="V32" s="159" t="s">
        <v>0</v>
      </c>
      <c r="W32" s="159" t="s">
        <v>0</v>
      </c>
      <c r="X32" s="159" t="s">
        <v>0</v>
      </c>
      <c r="Y32" s="159" t="s">
        <v>0</v>
      </c>
      <c r="Z32" s="159" t="s">
        <v>0</v>
      </c>
      <c r="AA32" s="159" t="s">
        <v>0</v>
      </c>
      <c r="AB32" s="159" t="s">
        <v>0</v>
      </c>
      <c r="AC32" s="159" t="s">
        <v>0</v>
      </c>
    </row>
    <row r="33" spans="2:29" ht="13.5" customHeight="1" x14ac:dyDescent="0.2">
      <c r="B33" s="5">
        <v>25</v>
      </c>
      <c r="C33" s="158" t="s">
        <v>356</v>
      </c>
      <c r="D33" s="159" t="s">
        <v>0</v>
      </c>
      <c r="E33" s="159" t="s">
        <v>0</v>
      </c>
      <c r="F33" s="159" t="s">
        <v>0</v>
      </c>
      <c r="G33" s="159" t="s">
        <v>0</v>
      </c>
      <c r="H33" s="159" t="s">
        <v>0</v>
      </c>
      <c r="I33" s="159" t="s">
        <v>0</v>
      </c>
      <c r="J33" s="159" t="s">
        <v>0</v>
      </c>
      <c r="K33" s="159" t="s">
        <v>0</v>
      </c>
      <c r="L33" s="159" t="s">
        <v>0</v>
      </c>
      <c r="M33" s="159" t="s">
        <v>0</v>
      </c>
      <c r="N33" s="159" t="s">
        <v>0</v>
      </c>
      <c r="O33" s="159" t="s">
        <v>0</v>
      </c>
      <c r="P33" s="159" t="s">
        <v>0</v>
      </c>
      <c r="Q33" s="159" t="s">
        <v>0</v>
      </c>
      <c r="R33" s="159">
        <v>40</v>
      </c>
      <c r="S33" s="159">
        <v>20</v>
      </c>
      <c r="T33" s="159">
        <v>240</v>
      </c>
      <c r="U33" s="159">
        <v>180</v>
      </c>
      <c r="V33" s="159">
        <v>1366</v>
      </c>
      <c r="W33" s="159">
        <v>750</v>
      </c>
      <c r="X33" s="159" t="s">
        <v>0</v>
      </c>
      <c r="Y33" s="159" t="s">
        <v>0</v>
      </c>
      <c r="Z33" s="159" t="s">
        <v>0</v>
      </c>
      <c r="AA33" s="159" t="s">
        <v>0</v>
      </c>
      <c r="AB33" s="159" t="s">
        <v>0</v>
      </c>
      <c r="AC33" s="159" t="s">
        <v>0</v>
      </c>
    </row>
    <row r="34" spans="2:29" ht="13.5" customHeight="1" x14ac:dyDescent="0.2">
      <c r="B34" s="5">
        <v>26</v>
      </c>
      <c r="C34" s="158" t="s">
        <v>357</v>
      </c>
      <c r="D34" s="159" t="s">
        <v>0</v>
      </c>
      <c r="E34" s="159" t="s">
        <v>0</v>
      </c>
      <c r="F34" s="159" t="s">
        <v>0</v>
      </c>
      <c r="G34" s="159" t="s">
        <v>0</v>
      </c>
      <c r="H34" s="159" t="s">
        <v>0</v>
      </c>
      <c r="I34" s="159" t="s">
        <v>0</v>
      </c>
      <c r="J34" s="159">
        <v>60</v>
      </c>
      <c r="K34" s="159" t="s">
        <v>0</v>
      </c>
      <c r="L34" s="159">
        <v>15</v>
      </c>
      <c r="M34" s="159">
        <v>15</v>
      </c>
      <c r="N34" s="159" t="s">
        <v>0</v>
      </c>
      <c r="O34" s="159" t="s">
        <v>0</v>
      </c>
      <c r="P34" s="159" t="s">
        <v>0</v>
      </c>
      <c r="Q34" s="159" t="s">
        <v>0</v>
      </c>
      <c r="R34" s="159">
        <v>30</v>
      </c>
      <c r="S34" s="159">
        <v>30</v>
      </c>
      <c r="T34" s="159">
        <v>120</v>
      </c>
      <c r="U34" s="159">
        <v>120</v>
      </c>
      <c r="V34" s="159">
        <v>12000</v>
      </c>
      <c r="W34" s="159">
        <v>12000</v>
      </c>
      <c r="X34" s="159" t="s">
        <v>0</v>
      </c>
      <c r="Y34" s="159" t="s">
        <v>0</v>
      </c>
      <c r="Z34" s="159" t="s">
        <v>0</v>
      </c>
      <c r="AA34" s="159" t="s">
        <v>0</v>
      </c>
      <c r="AB34" s="159" t="s">
        <v>0</v>
      </c>
      <c r="AC34" s="159" t="s">
        <v>0</v>
      </c>
    </row>
    <row r="35" spans="2:29" ht="13.5" customHeight="1" x14ac:dyDescent="0.2">
      <c r="B35" s="5">
        <v>27</v>
      </c>
      <c r="C35" s="158" t="s">
        <v>358</v>
      </c>
      <c r="D35" s="159" t="s">
        <v>0</v>
      </c>
      <c r="E35" s="159" t="s">
        <v>0</v>
      </c>
      <c r="F35" s="159" t="s">
        <v>0</v>
      </c>
      <c r="G35" s="159" t="s">
        <v>0</v>
      </c>
      <c r="H35" s="159" t="s">
        <v>0</v>
      </c>
      <c r="I35" s="159" t="s">
        <v>0</v>
      </c>
      <c r="J35" s="159" t="s">
        <v>0</v>
      </c>
      <c r="K35" s="159">
        <v>60</v>
      </c>
      <c r="L35" s="159" t="s">
        <v>0</v>
      </c>
      <c r="M35" s="159" t="s">
        <v>0</v>
      </c>
      <c r="N35" s="159" t="s">
        <v>0</v>
      </c>
      <c r="O35" s="159" t="s">
        <v>0</v>
      </c>
      <c r="P35" s="159" t="s">
        <v>0</v>
      </c>
      <c r="Q35" s="159" t="s">
        <v>0</v>
      </c>
      <c r="R35" s="159">
        <v>30</v>
      </c>
      <c r="S35" s="159">
        <v>30</v>
      </c>
      <c r="T35" s="159">
        <v>150</v>
      </c>
      <c r="U35" s="159">
        <v>150</v>
      </c>
      <c r="V35" s="159">
        <v>1523</v>
      </c>
      <c r="W35" s="159">
        <v>2000</v>
      </c>
      <c r="X35" s="159" t="s">
        <v>0</v>
      </c>
      <c r="Y35" s="159" t="s">
        <v>0</v>
      </c>
      <c r="Z35" s="159" t="s">
        <v>0</v>
      </c>
      <c r="AA35" s="159" t="s">
        <v>0</v>
      </c>
      <c r="AB35" s="159" t="s">
        <v>0</v>
      </c>
      <c r="AC35" s="159" t="s">
        <v>0</v>
      </c>
    </row>
    <row r="36" spans="2:29" ht="13.5" customHeight="1" x14ac:dyDescent="0.2">
      <c r="B36" s="5">
        <v>28</v>
      </c>
      <c r="C36" s="158" t="s">
        <v>359</v>
      </c>
      <c r="D36" s="159" t="s">
        <v>0</v>
      </c>
      <c r="E36" s="159" t="s">
        <v>0</v>
      </c>
      <c r="F36" s="159" t="s">
        <v>0</v>
      </c>
      <c r="G36" s="159" t="s">
        <v>0</v>
      </c>
      <c r="H36" s="159" t="s">
        <v>0</v>
      </c>
      <c r="I36" s="159" t="s">
        <v>0</v>
      </c>
      <c r="J36" s="159" t="s">
        <v>0</v>
      </c>
      <c r="K36" s="159" t="s">
        <v>0</v>
      </c>
      <c r="L36" s="159" t="s">
        <v>0</v>
      </c>
      <c r="M36" s="159" t="s">
        <v>0</v>
      </c>
      <c r="N36" s="159" t="s">
        <v>0</v>
      </c>
      <c r="O36" s="159" t="s">
        <v>0</v>
      </c>
      <c r="P36" s="159" t="s">
        <v>0</v>
      </c>
      <c r="Q36" s="159" t="s">
        <v>0</v>
      </c>
      <c r="R36" s="159">
        <v>60</v>
      </c>
      <c r="S36" s="159">
        <v>60</v>
      </c>
      <c r="T36" s="159" t="s">
        <v>0</v>
      </c>
      <c r="U36" s="159" t="s">
        <v>0</v>
      </c>
      <c r="V36" s="159" t="s">
        <v>0</v>
      </c>
      <c r="W36" s="159" t="s">
        <v>0</v>
      </c>
      <c r="X36" s="159" t="s">
        <v>0</v>
      </c>
      <c r="Y36" s="159" t="s">
        <v>0</v>
      </c>
      <c r="Z36" s="159" t="s">
        <v>0</v>
      </c>
      <c r="AA36" s="159" t="s">
        <v>0</v>
      </c>
      <c r="AB36" s="159" t="s">
        <v>0</v>
      </c>
      <c r="AC36" s="159" t="s">
        <v>0</v>
      </c>
    </row>
    <row r="37" spans="2:29" ht="13.5" customHeight="1" x14ac:dyDescent="0.2">
      <c r="B37" s="5">
        <v>29</v>
      </c>
      <c r="C37" s="158" t="s">
        <v>360</v>
      </c>
      <c r="D37" s="159" t="s">
        <v>0</v>
      </c>
      <c r="E37" s="159" t="s">
        <v>0</v>
      </c>
      <c r="F37" s="159" t="s">
        <v>0</v>
      </c>
      <c r="G37" s="159" t="s">
        <v>0</v>
      </c>
      <c r="H37" s="159" t="s">
        <v>0</v>
      </c>
      <c r="I37" s="159" t="s">
        <v>0</v>
      </c>
      <c r="J37" s="159" t="s">
        <v>0</v>
      </c>
      <c r="K37" s="159" t="s">
        <v>0</v>
      </c>
      <c r="L37" s="159">
        <v>1350</v>
      </c>
      <c r="M37" s="159">
        <v>1206</v>
      </c>
      <c r="N37" s="159" t="s">
        <v>0</v>
      </c>
      <c r="O37" s="159" t="s">
        <v>0</v>
      </c>
      <c r="P37" s="159" t="s">
        <v>0</v>
      </c>
      <c r="Q37" s="159" t="s">
        <v>0</v>
      </c>
      <c r="R37" s="159" t="s">
        <v>0</v>
      </c>
      <c r="S37" s="159" t="s">
        <v>0</v>
      </c>
      <c r="T37" s="159">
        <v>500</v>
      </c>
      <c r="U37" s="159">
        <v>550</v>
      </c>
      <c r="V37" s="159">
        <v>500</v>
      </c>
      <c r="W37" s="159">
        <v>550</v>
      </c>
      <c r="X37" s="159" t="s">
        <v>0</v>
      </c>
      <c r="Y37" s="159" t="s">
        <v>0</v>
      </c>
      <c r="Z37" s="159" t="s">
        <v>0</v>
      </c>
      <c r="AA37" s="159" t="s">
        <v>0</v>
      </c>
      <c r="AB37" s="159" t="s">
        <v>0</v>
      </c>
      <c r="AC37" s="159" t="s">
        <v>0</v>
      </c>
    </row>
    <row r="38" spans="2:29" ht="13.5" customHeight="1" x14ac:dyDescent="0.2">
      <c r="B38" s="5">
        <v>30</v>
      </c>
      <c r="C38" s="158" t="s">
        <v>361</v>
      </c>
      <c r="D38" s="159" t="s">
        <v>0</v>
      </c>
      <c r="E38" s="159" t="s">
        <v>0</v>
      </c>
      <c r="F38" s="159" t="s">
        <v>0</v>
      </c>
      <c r="G38" s="159" t="s">
        <v>0</v>
      </c>
      <c r="H38" s="159" t="s">
        <v>0</v>
      </c>
      <c r="I38" s="159" t="s">
        <v>0</v>
      </c>
      <c r="J38" s="159" t="s">
        <v>0</v>
      </c>
      <c r="K38" s="159" t="s">
        <v>0</v>
      </c>
      <c r="L38" s="159" t="s">
        <v>0</v>
      </c>
      <c r="M38" s="159" t="s">
        <v>0</v>
      </c>
      <c r="N38" s="159" t="s">
        <v>0</v>
      </c>
      <c r="O38" s="159" t="s">
        <v>0</v>
      </c>
      <c r="P38" s="159" t="s">
        <v>0</v>
      </c>
      <c r="Q38" s="159" t="s">
        <v>0</v>
      </c>
      <c r="R38" s="159">
        <v>50</v>
      </c>
      <c r="S38" s="159">
        <v>50</v>
      </c>
      <c r="T38" s="159">
        <v>3000</v>
      </c>
      <c r="U38" s="159">
        <v>3000</v>
      </c>
      <c r="V38" s="159">
        <v>7000</v>
      </c>
      <c r="W38" s="159">
        <v>7000</v>
      </c>
      <c r="X38" s="159" t="s">
        <v>0</v>
      </c>
      <c r="Y38" s="159" t="s">
        <v>0</v>
      </c>
      <c r="Z38" s="159" t="s">
        <v>0</v>
      </c>
      <c r="AA38" s="159" t="s">
        <v>0</v>
      </c>
      <c r="AB38" s="159" t="s">
        <v>0</v>
      </c>
      <c r="AC38" s="159" t="s">
        <v>0</v>
      </c>
    </row>
    <row r="39" spans="2:29" ht="13.5" customHeight="1" x14ac:dyDescent="0.2">
      <c r="B39" s="5">
        <v>31</v>
      </c>
      <c r="C39" s="158" t="s">
        <v>362</v>
      </c>
      <c r="D39" s="159" t="s">
        <v>0</v>
      </c>
      <c r="E39" s="159" t="s">
        <v>0</v>
      </c>
      <c r="F39" s="159" t="s">
        <v>0</v>
      </c>
      <c r="G39" s="159" t="s">
        <v>0</v>
      </c>
      <c r="H39" s="159" t="s">
        <v>0</v>
      </c>
      <c r="I39" s="159" t="s">
        <v>0</v>
      </c>
      <c r="J39" s="159">
        <v>30</v>
      </c>
      <c r="K39" s="159">
        <v>30</v>
      </c>
      <c r="L39" s="159">
        <v>7100</v>
      </c>
      <c r="M39" s="159">
        <v>7300</v>
      </c>
      <c r="N39" s="159" t="s">
        <v>0</v>
      </c>
      <c r="O39" s="159" t="s">
        <v>0</v>
      </c>
      <c r="P39" s="159" t="s">
        <v>0</v>
      </c>
      <c r="Q39" s="159" t="s">
        <v>0</v>
      </c>
      <c r="R39" s="159">
        <v>60</v>
      </c>
      <c r="S39" s="159">
        <v>50</v>
      </c>
      <c r="T39" s="159">
        <v>1500</v>
      </c>
      <c r="U39" s="159">
        <v>1600</v>
      </c>
      <c r="V39" s="159">
        <v>1800</v>
      </c>
      <c r="W39" s="159">
        <v>1850</v>
      </c>
      <c r="X39" s="159">
        <v>200</v>
      </c>
      <c r="Y39" s="159">
        <v>200</v>
      </c>
      <c r="Z39" s="159">
        <v>80</v>
      </c>
      <c r="AA39" s="159">
        <v>80</v>
      </c>
      <c r="AB39" s="159" t="s">
        <v>0</v>
      </c>
      <c r="AC39" s="159" t="s">
        <v>0</v>
      </c>
    </row>
    <row r="40" spans="2:29" ht="13.5" customHeight="1" x14ac:dyDescent="0.2">
      <c r="B40" s="5">
        <v>32</v>
      </c>
      <c r="C40" s="158" t="s">
        <v>363</v>
      </c>
      <c r="D40" s="159" t="s">
        <v>0</v>
      </c>
      <c r="E40" s="159" t="s">
        <v>0</v>
      </c>
      <c r="F40" s="159" t="s">
        <v>0</v>
      </c>
      <c r="G40" s="159" t="s">
        <v>0</v>
      </c>
      <c r="H40" s="159">
        <v>90</v>
      </c>
      <c r="I40" s="159">
        <v>70</v>
      </c>
      <c r="J40" s="159">
        <v>155</v>
      </c>
      <c r="K40" s="159">
        <v>70</v>
      </c>
      <c r="L40" s="159" t="s">
        <v>0</v>
      </c>
      <c r="M40" s="159" t="s">
        <v>0</v>
      </c>
      <c r="N40" s="159">
        <v>160</v>
      </c>
      <c r="O40" s="159">
        <v>160</v>
      </c>
      <c r="P40" s="159" t="s">
        <v>0</v>
      </c>
      <c r="Q40" s="159" t="s">
        <v>0</v>
      </c>
      <c r="R40" s="159">
        <v>350</v>
      </c>
      <c r="S40" s="159">
        <v>630</v>
      </c>
      <c r="T40" s="159">
        <v>7000</v>
      </c>
      <c r="U40" s="159">
        <v>5000</v>
      </c>
      <c r="V40" s="159">
        <v>15000</v>
      </c>
      <c r="W40" s="159">
        <v>15000</v>
      </c>
      <c r="X40" s="159">
        <v>2000</v>
      </c>
      <c r="Y40" s="159">
        <v>300</v>
      </c>
      <c r="Z40" s="159">
        <v>304</v>
      </c>
      <c r="AA40" s="159">
        <v>257</v>
      </c>
      <c r="AB40" s="159" t="s">
        <v>0</v>
      </c>
      <c r="AC40" s="159" t="s">
        <v>0</v>
      </c>
    </row>
    <row r="41" spans="2:29" ht="13.5" customHeight="1" x14ac:dyDescent="0.2">
      <c r="B41" s="5">
        <v>33</v>
      </c>
      <c r="C41" s="158" t="s">
        <v>364</v>
      </c>
      <c r="D41" s="159">
        <v>15</v>
      </c>
      <c r="E41" s="159">
        <v>15</v>
      </c>
      <c r="F41" s="159" t="s">
        <v>0</v>
      </c>
      <c r="G41" s="159" t="s">
        <v>0</v>
      </c>
      <c r="H41" s="159" t="s">
        <v>0</v>
      </c>
      <c r="I41" s="159" t="s">
        <v>0</v>
      </c>
      <c r="J41" s="159" t="s">
        <v>0</v>
      </c>
      <c r="K41" s="159" t="s">
        <v>0</v>
      </c>
      <c r="L41" s="159">
        <v>15</v>
      </c>
      <c r="M41" s="159">
        <v>15</v>
      </c>
      <c r="N41" s="159" t="s">
        <v>0</v>
      </c>
      <c r="O41" s="159">
        <v>30</v>
      </c>
      <c r="P41" s="159" t="s">
        <v>0</v>
      </c>
      <c r="Q41" s="159" t="s">
        <v>0</v>
      </c>
      <c r="R41" s="159">
        <v>80</v>
      </c>
      <c r="S41" s="159">
        <v>80</v>
      </c>
      <c r="T41" s="159">
        <v>400</v>
      </c>
      <c r="U41" s="159">
        <v>400</v>
      </c>
      <c r="V41" s="159">
        <v>7000</v>
      </c>
      <c r="W41" s="159">
        <v>7000</v>
      </c>
      <c r="X41" s="159" t="s">
        <v>0</v>
      </c>
      <c r="Y41" s="159" t="s">
        <v>0</v>
      </c>
      <c r="Z41" s="159" t="s">
        <v>0</v>
      </c>
      <c r="AA41" s="159" t="s">
        <v>0</v>
      </c>
      <c r="AB41" s="159" t="s">
        <v>0</v>
      </c>
      <c r="AC41" s="159" t="s">
        <v>0</v>
      </c>
    </row>
    <row r="42" spans="2:29" ht="13.5" customHeight="1" x14ac:dyDescent="0.2">
      <c r="B42" s="5">
        <v>34</v>
      </c>
      <c r="C42" s="158" t="s">
        <v>365</v>
      </c>
      <c r="D42" s="159" t="s">
        <v>0</v>
      </c>
      <c r="E42" s="159" t="s">
        <v>0</v>
      </c>
      <c r="F42" s="159" t="s">
        <v>0</v>
      </c>
      <c r="G42" s="159" t="s">
        <v>0</v>
      </c>
      <c r="H42" s="159" t="s">
        <v>0</v>
      </c>
      <c r="I42" s="159" t="s">
        <v>0</v>
      </c>
      <c r="J42" s="159">
        <v>5</v>
      </c>
      <c r="K42" s="159" t="s">
        <v>0</v>
      </c>
      <c r="L42" s="159">
        <v>33000</v>
      </c>
      <c r="M42" s="159">
        <v>33000</v>
      </c>
      <c r="N42" s="159" t="s">
        <v>0</v>
      </c>
      <c r="O42" s="159">
        <v>200</v>
      </c>
      <c r="P42" s="159">
        <v>140</v>
      </c>
      <c r="Q42" s="159">
        <v>60</v>
      </c>
      <c r="R42" s="159">
        <v>10</v>
      </c>
      <c r="S42" s="159">
        <v>10</v>
      </c>
      <c r="T42" s="159">
        <v>20260</v>
      </c>
      <c r="U42" s="159">
        <v>15350</v>
      </c>
      <c r="V42" s="159">
        <v>55000</v>
      </c>
      <c r="W42" s="159">
        <v>60000</v>
      </c>
      <c r="X42" s="159">
        <v>7000</v>
      </c>
      <c r="Y42" s="159">
        <v>2000</v>
      </c>
      <c r="Z42" s="159" t="s">
        <v>0</v>
      </c>
      <c r="AA42" s="159" t="s">
        <v>0</v>
      </c>
      <c r="AB42" s="159" t="s">
        <v>0</v>
      </c>
      <c r="AC42" s="159" t="s">
        <v>0</v>
      </c>
    </row>
    <row r="43" spans="2:29" ht="13.5" customHeight="1" x14ac:dyDescent="0.2">
      <c r="B43" s="5">
        <v>35</v>
      </c>
      <c r="C43" s="158" t="s">
        <v>366</v>
      </c>
      <c r="D43" s="159" t="s">
        <v>0</v>
      </c>
      <c r="E43" s="159" t="s">
        <v>0</v>
      </c>
      <c r="F43" s="159" t="s">
        <v>0</v>
      </c>
      <c r="G43" s="159" t="s">
        <v>0</v>
      </c>
      <c r="H43" s="159" t="s">
        <v>0</v>
      </c>
      <c r="I43" s="159" t="s">
        <v>0</v>
      </c>
      <c r="J43" s="159">
        <v>15</v>
      </c>
      <c r="K43" s="159">
        <v>15</v>
      </c>
      <c r="L43" s="159" t="s">
        <v>0</v>
      </c>
      <c r="M43" s="159" t="s">
        <v>0</v>
      </c>
      <c r="N43" s="159" t="s">
        <v>0</v>
      </c>
      <c r="O43" s="159" t="s">
        <v>0</v>
      </c>
      <c r="P43" s="159" t="s">
        <v>0</v>
      </c>
      <c r="Q43" s="159" t="s">
        <v>0</v>
      </c>
      <c r="R43" s="159">
        <v>15</v>
      </c>
      <c r="S43" s="159">
        <v>12</v>
      </c>
      <c r="T43" s="159">
        <v>200</v>
      </c>
      <c r="U43" s="159">
        <v>200</v>
      </c>
      <c r="V43" s="159">
        <v>300</v>
      </c>
      <c r="W43" s="159">
        <v>300</v>
      </c>
      <c r="X43" s="159" t="s">
        <v>0</v>
      </c>
      <c r="Y43" s="159" t="s">
        <v>0</v>
      </c>
      <c r="Z43" s="159">
        <v>15</v>
      </c>
      <c r="AA43" s="159">
        <v>10</v>
      </c>
      <c r="AB43" s="159" t="s">
        <v>0</v>
      </c>
      <c r="AC43" s="159" t="s">
        <v>0</v>
      </c>
    </row>
    <row r="44" spans="2:29" ht="13.5" customHeight="1" x14ac:dyDescent="0.2">
      <c r="B44" s="5">
        <v>36</v>
      </c>
      <c r="C44" s="158" t="s">
        <v>367</v>
      </c>
      <c r="D44" s="159" t="s">
        <v>0</v>
      </c>
      <c r="E44" s="159" t="s">
        <v>0</v>
      </c>
      <c r="F44" s="159" t="s">
        <v>0</v>
      </c>
      <c r="G44" s="159" t="s">
        <v>0</v>
      </c>
      <c r="H44" s="159" t="s">
        <v>0</v>
      </c>
      <c r="I44" s="159" t="s">
        <v>0</v>
      </c>
      <c r="J44" s="159">
        <v>180</v>
      </c>
      <c r="K44" s="159">
        <v>122</v>
      </c>
      <c r="L44" s="159" t="s">
        <v>0</v>
      </c>
      <c r="M44" s="159" t="s">
        <v>0</v>
      </c>
      <c r="N44" s="159">
        <v>100</v>
      </c>
      <c r="O44" s="159" t="s">
        <v>0</v>
      </c>
      <c r="P44" s="159" t="s">
        <v>0</v>
      </c>
      <c r="Q44" s="159" t="s">
        <v>0</v>
      </c>
      <c r="R44" s="159">
        <v>160</v>
      </c>
      <c r="S44" s="159">
        <v>100</v>
      </c>
      <c r="T44" s="159" t="s">
        <v>0</v>
      </c>
      <c r="U44" s="159" t="s">
        <v>0</v>
      </c>
      <c r="V44" s="159">
        <v>9650</v>
      </c>
      <c r="W44" s="159">
        <v>14900</v>
      </c>
      <c r="X44" s="159" t="s">
        <v>0</v>
      </c>
      <c r="Y44" s="159" t="s">
        <v>0</v>
      </c>
      <c r="Z44" s="159" t="s">
        <v>0</v>
      </c>
      <c r="AA44" s="159" t="s">
        <v>0</v>
      </c>
      <c r="AB44" s="159" t="s">
        <v>0</v>
      </c>
      <c r="AC44" s="159" t="s">
        <v>0</v>
      </c>
    </row>
    <row r="45" spans="2:29" ht="13.5" customHeight="1" x14ac:dyDescent="0.2">
      <c r="B45" s="5">
        <v>37</v>
      </c>
      <c r="C45" s="158" t="s">
        <v>368</v>
      </c>
      <c r="D45" s="159" t="s">
        <v>0</v>
      </c>
      <c r="E45" s="159" t="s">
        <v>0</v>
      </c>
      <c r="F45" s="159" t="s">
        <v>0</v>
      </c>
      <c r="G45" s="159" t="s">
        <v>0</v>
      </c>
      <c r="H45" s="159" t="s">
        <v>0</v>
      </c>
      <c r="I45" s="159" t="s">
        <v>0</v>
      </c>
      <c r="J45" s="159">
        <v>24</v>
      </c>
      <c r="K45" s="159">
        <v>24</v>
      </c>
      <c r="L45" s="159">
        <v>650</v>
      </c>
      <c r="M45" s="159">
        <v>665</v>
      </c>
      <c r="N45" s="159" t="s">
        <v>0</v>
      </c>
      <c r="O45" s="159" t="s">
        <v>0</v>
      </c>
      <c r="P45" s="159" t="s">
        <v>0</v>
      </c>
      <c r="Q45" s="159" t="s">
        <v>0</v>
      </c>
      <c r="R45" s="159" t="s">
        <v>0</v>
      </c>
      <c r="S45" s="159" t="s">
        <v>0</v>
      </c>
      <c r="T45" s="159">
        <v>850</v>
      </c>
      <c r="U45" s="159">
        <v>900</v>
      </c>
      <c r="V45" s="159" t="s">
        <v>0</v>
      </c>
      <c r="W45" s="159">
        <v>196</v>
      </c>
      <c r="X45" s="159" t="s">
        <v>0</v>
      </c>
      <c r="Y45" s="159" t="s">
        <v>0</v>
      </c>
      <c r="Z45" s="159" t="s">
        <v>0</v>
      </c>
      <c r="AA45" s="159" t="s">
        <v>0</v>
      </c>
      <c r="AB45" s="159" t="s">
        <v>0</v>
      </c>
      <c r="AC45" s="159" t="s">
        <v>0</v>
      </c>
    </row>
    <row r="46" spans="2:29" ht="13.5" customHeight="1" x14ac:dyDescent="0.2">
      <c r="B46" s="5">
        <v>38</v>
      </c>
      <c r="C46" s="158" t="s">
        <v>369</v>
      </c>
      <c r="D46" s="159" t="s">
        <v>0</v>
      </c>
      <c r="E46" s="159" t="s">
        <v>0</v>
      </c>
      <c r="F46" s="159" t="s">
        <v>0</v>
      </c>
      <c r="G46" s="159" t="s">
        <v>0</v>
      </c>
      <c r="H46" s="159" t="s">
        <v>0</v>
      </c>
      <c r="I46" s="159" t="s">
        <v>0</v>
      </c>
      <c r="J46" s="159" t="s">
        <v>0</v>
      </c>
      <c r="K46" s="159" t="s">
        <v>0</v>
      </c>
      <c r="L46" s="159" t="s">
        <v>0</v>
      </c>
      <c r="M46" s="159" t="s">
        <v>0</v>
      </c>
      <c r="N46" s="159">
        <v>1655</v>
      </c>
      <c r="O46" s="159">
        <v>1300</v>
      </c>
      <c r="P46" s="159" t="s">
        <v>0</v>
      </c>
      <c r="Q46" s="159" t="s">
        <v>0</v>
      </c>
      <c r="R46" s="159">
        <v>50</v>
      </c>
      <c r="S46" s="159">
        <v>50</v>
      </c>
      <c r="T46" s="159">
        <v>200</v>
      </c>
      <c r="U46" s="159">
        <v>400</v>
      </c>
      <c r="V46" s="159">
        <v>1655</v>
      </c>
      <c r="W46" s="159">
        <v>1621</v>
      </c>
      <c r="X46" s="159" t="s">
        <v>0</v>
      </c>
      <c r="Y46" s="159" t="s">
        <v>0</v>
      </c>
      <c r="Z46" s="159" t="s">
        <v>0</v>
      </c>
      <c r="AA46" s="159" t="s">
        <v>0</v>
      </c>
      <c r="AB46" s="159" t="s">
        <v>0</v>
      </c>
      <c r="AC46" s="159" t="s">
        <v>0</v>
      </c>
    </row>
    <row r="47" spans="2:29" ht="13.5" customHeight="1" x14ac:dyDescent="0.2">
      <c r="B47" s="5">
        <v>39</v>
      </c>
      <c r="C47" s="158" t="s">
        <v>370</v>
      </c>
      <c r="D47" s="159" t="s">
        <v>0</v>
      </c>
      <c r="E47" s="159" t="s">
        <v>0</v>
      </c>
      <c r="F47" s="159" t="s">
        <v>0</v>
      </c>
      <c r="G47" s="159" t="s">
        <v>0</v>
      </c>
      <c r="H47" s="159" t="s">
        <v>0</v>
      </c>
      <c r="I47" s="159" t="s">
        <v>0</v>
      </c>
      <c r="J47" s="159">
        <v>80</v>
      </c>
      <c r="K47" s="159">
        <v>85</v>
      </c>
      <c r="L47" s="159">
        <v>2150</v>
      </c>
      <c r="M47" s="159">
        <v>2150</v>
      </c>
      <c r="N47" s="159" t="s">
        <v>0</v>
      </c>
      <c r="O47" s="159" t="s">
        <v>0</v>
      </c>
      <c r="P47" s="159" t="s">
        <v>0</v>
      </c>
      <c r="Q47" s="159">
        <v>130</v>
      </c>
      <c r="R47" s="159" t="s">
        <v>0</v>
      </c>
      <c r="S47" s="159" t="s">
        <v>0</v>
      </c>
      <c r="T47" s="159">
        <v>1700</v>
      </c>
      <c r="U47" s="159">
        <v>1350</v>
      </c>
      <c r="V47" s="159">
        <v>8200</v>
      </c>
      <c r="W47" s="159">
        <v>8500</v>
      </c>
      <c r="X47" s="159">
        <v>2500</v>
      </c>
      <c r="Y47" s="159">
        <v>1000</v>
      </c>
      <c r="Z47" s="159">
        <v>2</v>
      </c>
      <c r="AA47" s="159">
        <v>4</v>
      </c>
      <c r="AB47" s="159" t="s">
        <v>0</v>
      </c>
      <c r="AC47" s="159" t="s">
        <v>0</v>
      </c>
    </row>
    <row r="48" spans="2:29" ht="13.5" customHeight="1" x14ac:dyDescent="0.2">
      <c r="B48" s="5">
        <v>40</v>
      </c>
      <c r="C48" s="158" t="s">
        <v>371</v>
      </c>
      <c r="D48" s="159" t="s">
        <v>0</v>
      </c>
      <c r="E48" s="159" t="s">
        <v>0</v>
      </c>
      <c r="F48" s="159" t="s">
        <v>0</v>
      </c>
      <c r="G48" s="159" t="s">
        <v>0</v>
      </c>
      <c r="H48" s="159" t="s">
        <v>0</v>
      </c>
      <c r="I48" s="159" t="s">
        <v>0</v>
      </c>
      <c r="J48" s="159" t="s">
        <v>0</v>
      </c>
      <c r="K48" s="159">
        <v>40</v>
      </c>
      <c r="L48" s="159">
        <v>3</v>
      </c>
      <c r="M48" s="159">
        <v>3</v>
      </c>
      <c r="N48" s="159" t="s">
        <v>0</v>
      </c>
      <c r="O48" s="159" t="s">
        <v>0</v>
      </c>
      <c r="P48" s="159" t="s">
        <v>0</v>
      </c>
      <c r="Q48" s="159" t="s">
        <v>0</v>
      </c>
      <c r="R48" s="159">
        <v>30</v>
      </c>
      <c r="S48" s="159">
        <v>30</v>
      </c>
      <c r="T48" s="159">
        <v>150</v>
      </c>
      <c r="U48" s="159">
        <v>150</v>
      </c>
      <c r="V48" s="159" t="s">
        <v>0</v>
      </c>
      <c r="W48" s="159" t="s">
        <v>0</v>
      </c>
      <c r="X48" s="159" t="s">
        <v>0</v>
      </c>
      <c r="Y48" s="159" t="s">
        <v>0</v>
      </c>
      <c r="Z48" s="159" t="s">
        <v>0</v>
      </c>
      <c r="AA48" s="159" t="s">
        <v>0</v>
      </c>
      <c r="AB48" s="159" t="s">
        <v>0</v>
      </c>
      <c r="AC48" s="159" t="s">
        <v>0</v>
      </c>
    </row>
    <row r="49" spans="2:29" ht="13.5" customHeight="1" x14ac:dyDescent="0.2">
      <c r="B49" s="5">
        <v>41</v>
      </c>
      <c r="C49" s="158" t="s">
        <v>372</v>
      </c>
      <c r="D49" s="159" t="s">
        <v>0</v>
      </c>
      <c r="E49" s="159" t="s">
        <v>0</v>
      </c>
      <c r="F49" s="159" t="s">
        <v>0</v>
      </c>
      <c r="G49" s="159" t="s">
        <v>0</v>
      </c>
      <c r="H49" s="159" t="s">
        <v>0</v>
      </c>
      <c r="I49" s="159" t="s">
        <v>0</v>
      </c>
      <c r="J49" s="159">
        <v>16</v>
      </c>
      <c r="K49" s="159" t="s">
        <v>0</v>
      </c>
      <c r="L49" s="159">
        <v>35</v>
      </c>
      <c r="M49" s="159">
        <v>35</v>
      </c>
      <c r="N49" s="159">
        <v>55</v>
      </c>
      <c r="O49" s="159">
        <v>100</v>
      </c>
      <c r="P49" s="159" t="s">
        <v>0</v>
      </c>
      <c r="Q49" s="159" t="s">
        <v>0</v>
      </c>
      <c r="R49" s="159">
        <v>15</v>
      </c>
      <c r="S49" s="159">
        <v>15</v>
      </c>
      <c r="T49" s="159">
        <v>300</v>
      </c>
      <c r="U49" s="159">
        <v>300</v>
      </c>
      <c r="V49" s="159" t="s">
        <v>0</v>
      </c>
      <c r="W49" s="159" t="s">
        <v>0</v>
      </c>
      <c r="X49" s="159" t="s">
        <v>0</v>
      </c>
      <c r="Y49" s="159" t="s">
        <v>0</v>
      </c>
      <c r="Z49" s="159" t="s">
        <v>0</v>
      </c>
      <c r="AA49" s="159" t="s">
        <v>0</v>
      </c>
      <c r="AB49" s="159" t="s">
        <v>0</v>
      </c>
      <c r="AC49" s="159" t="s">
        <v>0</v>
      </c>
    </row>
    <row r="50" spans="2:29" ht="13.5" customHeight="1" x14ac:dyDescent="0.2">
      <c r="B50" s="5">
        <v>42</v>
      </c>
      <c r="C50" s="158" t="s">
        <v>373</v>
      </c>
      <c r="D50" s="159" t="s">
        <v>0</v>
      </c>
      <c r="E50" s="159" t="s">
        <v>0</v>
      </c>
      <c r="F50" s="159" t="s">
        <v>0</v>
      </c>
      <c r="G50" s="159" t="s">
        <v>0</v>
      </c>
      <c r="H50" s="159" t="s">
        <v>0</v>
      </c>
      <c r="I50" s="159" t="s">
        <v>0</v>
      </c>
      <c r="J50" s="159">
        <v>30</v>
      </c>
      <c r="K50" s="159">
        <v>30</v>
      </c>
      <c r="L50" s="159">
        <v>70</v>
      </c>
      <c r="M50" s="159">
        <v>100</v>
      </c>
      <c r="N50" s="159">
        <v>4800</v>
      </c>
      <c r="O50" s="159">
        <v>4400</v>
      </c>
      <c r="P50" s="159" t="s">
        <v>0</v>
      </c>
      <c r="Q50" s="159" t="s">
        <v>0</v>
      </c>
      <c r="R50" s="159">
        <v>100</v>
      </c>
      <c r="S50" s="159">
        <v>90</v>
      </c>
      <c r="T50" s="159">
        <v>10600</v>
      </c>
      <c r="U50" s="159">
        <v>13500</v>
      </c>
      <c r="V50" s="159">
        <v>43000</v>
      </c>
      <c r="W50" s="159">
        <v>45000</v>
      </c>
      <c r="X50" s="159">
        <v>2200</v>
      </c>
      <c r="Y50" s="159">
        <v>2000</v>
      </c>
      <c r="Z50" s="159" t="s">
        <v>0</v>
      </c>
      <c r="AA50" s="159" t="s">
        <v>0</v>
      </c>
      <c r="AB50" s="159" t="s">
        <v>0</v>
      </c>
      <c r="AC50" s="159" t="s">
        <v>0</v>
      </c>
    </row>
    <row r="51" spans="2:29" ht="13.5" customHeight="1" x14ac:dyDescent="0.2">
      <c r="B51" s="5">
        <v>43</v>
      </c>
      <c r="C51" s="158" t="s">
        <v>374</v>
      </c>
      <c r="D51" s="159" t="s">
        <v>0</v>
      </c>
      <c r="E51" s="159" t="s">
        <v>0</v>
      </c>
      <c r="F51" s="159" t="s">
        <v>0</v>
      </c>
      <c r="G51" s="159" t="s">
        <v>0</v>
      </c>
      <c r="H51" s="159" t="s">
        <v>0</v>
      </c>
      <c r="I51" s="159" t="s">
        <v>0</v>
      </c>
      <c r="J51" s="159" t="s">
        <v>0</v>
      </c>
      <c r="K51" s="159" t="s">
        <v>0</v>
      </c>
      <c r="L51" s="159">
        <v>12278</v>
      </c>
      <c r="M51" s="159">
        <v>11213</v>
      </c>
      <c r="N51" s="159" t="s">
        <v>0</v>
      </c>
      <c r="O51" s="159" t="s">
        <v>0</v>
      </c>
      <c r="P51" s="159" t="s">
        <v>0</v>
      </c>
      <c r="Q51" s="159" t="s">
        <v>0</v>
      </c>
      <c r="R51" s="159" t="s">
        <v>0</v>
      </c>
      <c r="S51" s="159" t="s">
        <v>0</v>
      </c>
      <c r="T51" s="159">
        <v>300</v>
      </c>
      <c r="U51" s="159">
        <v>50</v>
      </c>
      <c r="V51" s="159" t="s">
        <v>0</v>
      </c>
      <c r="W51" s="159" t="s">
        <v>0</v>
      </c>
      <c r="X51" s="159" t="s">
        <v>0</v>
      </c>
      <c r="Y51" s="159" t="s">
        <v>0</v>
      </c>
      <c r="Z51" s="159" t="s">
        <v>0</v>
      </c>
      <c r="AA51" s="159" t="s">
        <v>0</v>
      </c>
      <c r="AB51" s="159" t="s">
        <v>0</v>
      </c>
      <c r="AC51" s="159" t="s">
        <v>0</v>
      </c>
    </row>
    <row r="52" spans="2:29" ht="13.5" customHeight="1" x14ac:dyDescent="0.2">
      <c r="B52" s="5">
        <v>44</v>
      </c>
      <c r="C52" s="158" t="s">
        <v>375</v>
      </c>
      <c r="D52" s="159" t="s">
        <v>0</v>
      </c>
      <c r="E52" s="159" t="s">
        <v>0</v>
      </c>
      <c r="F52" s="159" t="s">
        <v>0</v>
      </c>
      <c r="G52" s="159" t="s">
        <v>0</v>
      </c>
      <c r="H52" s="159" t="s">
        <v>0</v>
      </c>
      <c r="I52" s="159" t="s">
        <v>0</v>
      </c>
      <c r="J52" s="159" t="s">
        <v>0</v>
      </c>
      <c r="K52" s="159" t="s">
        <v>0</v>
      </c>
      <c r="L52" s="159" t="s">
        <v>0</v>
      </c>
      <c r="M52" s="159" t="s">
        <v>0</v>
      </c>
      <c r="N52" s="159" t="s">
        <v>0</v>
      </c>
      <c r="O52" s="159" t="s">
        <v>0</v>
      </c>
      <c r="P52" s="159" t="s">
        <v>0</v>
      </c>
      <c r="Q52" s="159" t="s">
        <v>0</v>
      </c>
      <c r="R52" s="159">
        <v>20</v>
      </c>
      <c r="S52" s="159">
        <v>20</v>
      </c>
      <c r="T52" s="159" t="s">
        <v>0</v>
      </c>
      <c r="U52" s="159" t="s">
        <v>0</v>
      </c>
      <c r="V52" s="159" t="s">
        <v>0</v>
      </c>
      <c r="W52" s="159" t="s">
        <v>0</v>
      </c>
      <c r="X52" s="159" t="s">
        <v>0</v>
      </c>
      <c r="Y52" s="159" t="s">
        <v>0</v>
      </c>
      <c r="Z52" s="159" t="s">
        <v>0</v>
      </c>
      <c r="AA52" s="159" t="s">
        <v>0</v>
      </c>
      <c r="AB52" s="159" t="s">
        <v>0</v>
      </c>
      <c r="AC52" s="159" t="s">
        <v>0</v>
      </c>
    </row>
    <row r="53" spans="2:29" ht="13.5" customHeight="1" x14ac:dyDescent="0.2">
      <c r="B53" s="5">
        <v>45</v>
      </c>
      <c r="C53" s="158" t="s">
        <v>376</v>
      </c>
      <c r="D53" s="159" t="s">
        <v>0</v>
      </c>
      <c r="E53" s="159" t="s">
        <v>0</v>
      </c>
      <c r="F53" s="159" t="s">
        <v>0</v>
      </c>
      <c r="G53" s="159" t="s">
        <v>0</v>
      </c>
      <c r="H53" s="159" t="s">
        <v>0</v>
      </c>
      <c r="I53" s="159" t="s">
        <v>0</v>
      </c>
      <c r="J53" s="159">
        <v>30</v>
      </c>
      <c r="K53" s="159">
        <v>5</v>
      </c>
      <c r="L53" s="159">
        <v>13940</v>
      </c>
      <c r="M53" s="159">
        <v>13940</v>
      </c>
      <c r="N53" s="159" t="s">
        <v>0</v>
      </c>
      <c r="O53" s="159" t="s">
        <v>0</v>
      </c>
      <c r="P53" s="159">
        <v>200</v>
      </c>
      <c r="Q53" s="159">
        <v>50</v>
      </c>
      <c r="R53" s="159">
        <v>18</v>
      </c>
      <c r="S53" s="159">
        <v>18</v>
      </c>
      <c r="T53" s="159">
        <v>2010</v>
      </c>
      <c r="U53" s="159">
        <v>1830</v>
      </c>
      <c r="V53" s="159">
        <v>7100</v>
      </c>
      <c r="W53" s="159">
        <v>7800</v>
      </c>
      <c r="X53" s="159">
        <v>1800</v>
      </c>
      <c r="Y53" s="159">
        <v>860</v>
      </c>
      <c r="Z53" s="159" t="s">
        <v>0</v>
      </c>
      <c r="AA53" s="159" t="s">
        <v>0</v>
      </c>
      <c r="AB53" s="159" t="s">
        <v>0</v>
      </c>
      <c r="AC53" s="159" t="s">
        <v>0</v>
      </c>
    </row>
    <row r="54" spans="2:29" ht="13.5" customHeight="1" x14ac:dyDescent="0.2">
      <c r="B54" s="5">
        <v>46</v>
      </c>
      <c r="C54" s="158" t="s">
        <v>377</v>
      </c>
      <c r="D54" s="159" t="s">
        <v>0</v>
      </c>
      <c r="E54" s="159" t="s">
        <v>0</v>
      </c>
      <c r="F54" s="159" t="s">
        <v>0</v>
      </c>
      <c r="G54" s="159" t="s">
        <v>0</v>
      </c>
      <c r="H54" s="159" t="s">
        <v>0</v>
      </c>
      <c r="I54" s="159" t="s">
        <v>0</v>
      </c>
      <c r="J54" s="159" t="s">
        <v>0</v>
      </c>
      <c r="K54" s="159" t="s">
        <v>0</v>
      </c>
      <c r="L54" s="159">
        <v>24094</v>
      </c>
      <c r="M54" s="159">
        <v>23925</v>
      </c>
      <c r="N54" s="159" t="s">
        <v>0</v>
      </c>
      <c r="O54" s="159" t="s">
        <v>0</v>
      </c>
      <c r="P54" s="159" t="s">
        <v>0</v>
      </c>
      <c r="Q54" s="159" t="s">
        <v>0</v>
      </c>
      <c r="R54" s="159" t="s">
        <v>0</v>
      </c>
      <c r="S54" s="159" t="s">
        <v>0</v>
      </c>
      <c r="T54" s="159">
        <v>750</v>
      </c>
      <c r="U54" s="159">
        <v>750</v>
      </c>
      <c r="V54" s="159">
        <v>1500</v>
      </c>
      <c r="W54" s="159">
        <v>1500</v>
      </c>
      <c r="X54" s="159" t="s">
        <v>0</v>
      </c>
      <c r="Y54" s="159" t="s">
        <v>0</v>
      </c>
      <c r="Z54" s="159" t="s">
        <v>0</v>
      </c>
      <c r="AA54" s="159" t="s">
        <v>0</v>
      </c>
      <c r="AB54" s="159" t="s">
        <v>0</v>
      </c>
      <c r="AC54" s="159" t="s">
        <v>0</v>
      </c>
    </row>
    <row r="55" spans="2:29" ht="13.5" customHeight="1" x14ac:dyDescent="0.2">
      <c r="B55" s="5">
        <v>47</v>
      </c>
      <c r="C55" s="158" t="s">
        <v>378</v>
      </c>
      <c r="D55" s="159">
        <v>30</v>
      </c>
      <c r="E55" s="159" t="s">
        <v>0</v>
      </c>
      <c r="F55" s="159">
        <v>1500</v>
      </c>
      <c r="G55" s="159">
        <v>850</v>
      </c>
      <c r="H55" s="159" t="s">
        <v>0</v>
      </c>
      <c r="I55" s="159" t="s">
        <v>0</v>
      </c>
      <c r="J55" s="159" t="s">
        <v>0</v>
      </c>
      <c r="K55" s="159" t="s">
        <v>0</v>
      </c>
      <c r="L55" s="159" t="s">
        <v>0</v>
      </c>
      <c r="M55" s="159" t="s">
        <v>0</v>
      </c>
      <c r="N55" s="159">
        <v>4000</v>
      </c>
      <c r="O55" s="159">
        <v>3300</v>
      </c>
      <c r="P55" s="159">
        <v>60</v>
      </c>
      <c r="Q55" s="159">
        <v>60</v>
      </c>
      <c r="R55" s="159" t="s">
        <v>0</v>
      </c>
      <c r="S55" s="159" t="s">
        <v>0</v>
      </c>
      <c r="T55" s="159">
        <v>46000</v>
      </c>
      <c r="U55" s="159">
        <v>46000</v>
      </c>
      <c r="V55" s="159">
        <v>90000</v>
      </c>
      <c r="W55" s="159">
        <v>95000</v>
      </c>
      <c r="X55" s="159">
        <v>1500</v>
      </c>
      <c r="Y55" s="159">
        <v>2000</v>
      </c>
      <c r="Z55" s="159" t="s">
        <v>0</v>
      </c>
      <c r="AA55" s="159" t="s">
        <v>0</v>
      </c>
      <c r="AB55" s="159" t="s">
        <v>0</v>
      </c>
      <c r="AC55" s="159" t="s">
        <v>0</v>
      </c>
    </row>
    <row r="56" spans="2:29" ht="13.5" customHeight="1" x14ac:dyDescent="0.2">
      <c r="B56" s="5">
        <v>48</v>
      </c>
      <c r="C56" s="158" t="s">
        <v>379</v>
      </c>
      <c r="D56" s="159">
        <v>3</v>
      </c>
      <c r="E56" s="159">
        <v>3</v>
      </c>
      <c r="F56" s="159" t="s">
        <v>0</v>
      </c>
      <c r="G56" s="159" t="s">
        <v>0</v>
      </c>
      <c r="H56" s="159" t="s">
        <v>0</v>
      </c>
      <c r="I56" s="159" t="s">
        <v>0</v>
      </c>
      <c r="J56" s="159">
        <v>20</v>
      </c>
      <c r="K56" s="159">
        <v>20</v>
      </c>
      <c r="L56" s="159" t="s">
        <v>0</v>
      </c>
      <c r="M56" s="159" t="s">
        <v>0</v>
      </c>
      <c r="N56" s="159" t="s">
        <v>0</v>
      </c>
      <c r="O56" s="159" t="s">
        <v>0</v>
      </c>
      <c r="P56" s="159" t="s">
        <v>0</v>
      </c>
      <c r="Q56" s="159">
        <v>1700</v>
      </c>
      <c r="R56" s="159">
        <v>180</v>
      </c>
      <c r="S56" s="159">
        <v>180</v>
      </c>
      <c r="T56" s="159">
        <v>5500</v>
      </c>
      <c r="U56" s="159">
        <v>5400</v>
      </c>
      <c r="V56" s="159">
        <v>30000</v>
      </c>
      <c r="W56" s="159">
        <v>30000</v>
      </c>
      <c r="X56" s="159">
        <v>1200</v>
      </c>
      <c r="Y56" s="159">
        <v>900</v>
      </c>
      <c r="Z56" s="159" t="s">
        <v>0</v>
      </c>
      <c r="AA56" s="159">
        <v>52</v>
      </c>
      <c r="AB56" s="159" t="s">
        <v>0</v>
      </c>
      <c r="AC56" s="159" t="s">
        <v>0</v>
      </c>
    </row>
    <row r="57" spans="2:29" ht="13.5" customHeight="1" x14ac:dyDescent="0.2">
      <c r="B57" s="5">
        <v>49</v>
      </c>
      <c r="C57" s="158" t="s">
        <v>380</v>
      </c>
      <c r="D57" s="159" t="s">
        <v>0</v>
      </c>
      <c r="E57" s="159" t="s">
        <v>0</v>
      </c>
      <c r="F57" s="159" t="s">
        <v>0</v>
      </c>
      <c r="G57" s="159" t="s">
        <v>0</v>
      </c>
      <c r="H57" s="159" t="s">
        <v>0</v>
      </c>
      <c r="I57" s="159" t="s">
        <v>0</v>
      </c>
      <c r="J57" s="159">
        <v>15</v>
      </c>
      <c r="K57" s="159" t="s">
        <v>0</v>
      </c>
      <c r="L57" s="159" t="s">
        <v>0</v>
      </c>
      <c r="M57" s="159" t="s">
        <v>0</v>
      </c>
      <c r="N57" s="159" t="s">
        <v>0</v>
      </c>
      <c r="O57" s="159" t="s">
        <v>0</v>
      </c>
      <c r="P57" s="159" t="s">
        <v>0</v>
      </c>
      <c r="Q57" s="159" t="s">
        <v>0</v>
      </c>
      <c r="R57" s="159">
        <v>40</v>
      </c>
      <c r="S57" s="159">
        <v>70</v>
      </c>
      <c r="T57" s="159">
        <v>800</v>
      </c>
      <c r="U57" s="159">
        <v>730</v>
      </c>
      <c r="V57" s="159" t="s">
        <v>0</v>
      </c>
      <c r="W57" s="159" t="s">
        <v>0</v>
      </c>
      <c r="X57" s="159" t="s">
        <v>0</v>
      </c>
      <c r="Y57" s="159" t="s">
        <v>0</v>
      </c>
      <c r="Z57" s="159" t="s">
        <v>0</v>
      </c>
      <c r="AA57" s="159" t="s">
        <v>0</v>
      </c>
      <c r="AB57" s="159" t="s">
        <v>0</v>
      </c>
      <c r="AC57" s="159" t="s">
        <v>0</v>
      </c>
    </row>
    <row r="58" spans="2:29" ht="13.5" customHeight="1" x14ac:dyDescent="0.2">
      <c r="B58" s="5">
        <v>50</v>
      </c>
      <c r="C58" s="158" t="s">
        <v>381</v>
      </c>
      <c r="D58" s="159" t="s">
        <v>0</v>
      </c>
      <c r="E58" s="159" t="s">
        <v>0</v>
      </c>
      <c r="F58" s="159" t="s">
        <v>0</v>
      </c>
      <c r="G58" s="159" t="s">
        <v>0</v>
      </c>
      <c r="H58" s="159" t="s">
        <v>0</v>
      </c>
      <c r="I58" s="159" t="s">
        <v>0</v>
      </c>
      <c r="J58" s="159">
        <v>48</v>
      </c>
      <c r="K58" s="159">
        <v>52</v>
      </c>
      <c r="L58" s="159" t="s">
        <v>0</v>
      </c>
      <c r="M58" s="159" t="s">
        <v>0</v>
      </c>
      <c r="N58" s="159" t="s">
        <v>0</v>
      </c>
      <c r="O58" s="159" t="s">
        <v>0</v>
      </c>
      <c r="P58" s="159" t="s">
        <v>0</v>
      </c>
      <c r="Q58" s="159" t="s">
        <v>0</v>
      </c>
      <c r="R58" s="159" t="s">
        <v>0</v>
      </c>
      <c r="S58" s="159" t="s">
        <v>0</v>
      </c>
      <c r="T58" s="159">
        <v>950</v>
      </c>
      <c r="U58" s="159">
        <v>880</v>
      </c>
      <c r="V58" s="159">
        <v>300</v>
      </c>
      <c r="W58" s="159">
        <v>280</v>
      </c>
      <c r="X58" s="159" t="s">
        <v>0</v>
      </c>
      <c r="Y58" s="159" t="s">
        <v>0</v>
      </c>
      <c r="Z58" s="159" t="s">
        <v>0</v>
      </c>
      <c r="AA58" s="159" t="s">
        <v>0</v>
      </c>
      <c r="AB58" s="159" t="s">
        <v>0</v>
      </c>
      <c r="AC58" s="159" t="s">
        <v>0</v>
      </c>
    </row>
    <row r="59" spans="2:29" ht="13.5" customHeight="1" x14ac:dyDescent="0.2">
      <c r="B59" s="5">
        <v>51</v>
      </c>
      <c r="C59" s="158" t="s">
        <v>382</v>
      </c>
      <c r="D59" s="159" t="s">
        <v>0</v>
      </c>
      <c r="E59" s="159" t="s">
        <v>0</v>
      </c>
      <c r="F59" s="159" t="s">
        <v>0</v>
      </c>
      <c r="G59" s="159" t="s">
        <v>0</v>
      </c>
      <c r="H59" s="159" t="s">
        <v>0</v>
      </c>
      <c r="I59" s="159" t="s">
        <v>0</v>
      </c>
      <c r="J59" s="159">
        <v>265</v>
      </c>
      <c r="K59" s="159">
        <v>100</v>
      </c>
      <c r="L59" s="159" t="s">
        <v>0</v>
      </c>
      <c r="M59" s="159" t="s">
        <v>0</v>
      </c>
      <c r="N59" s="159" t="s">
        <v>0</v>
      </c>
      <c r="O59" s="159" t="s">
        <v>0</v>
      </c>
      <c r="P59" s="159" t="s">
        <v>0</v>
      </c>
      <c r="Q59" s="159" t="s">
        <v>0</v>
      </c>
      <c r="R59" s="159">
        <v>150</v>
      </c>
      <c r="S59" s="159">
        <v>90</v>
      </c>
      <c r="T59" s="159">
        <v>350</v>
      </c>
      <c r="U59" s="159">
        <v>270</v>
      </c>
      <c r="V59" s="159">
        <v>1400</v>
      </c>
      <c r="W59" s="159">
        <v>1150</v>
      </c>
      <c r="X59" s="159" t="s">
        <v>0</v>
      </c>
      <c r="Y59" s="159" t="s">
        <v>0</v>
      </c>
      <c r="Z59" s="159" t="s">
        <v>0</v>
      </c>
      <c r="AA59" s="159" t="s">
        <v>0</v>
      </c>
      <c r="AB59" s="159" t="s">
        <v>0</v>
      </c>
      <c r="AC59" s="159" t="s">
        <v>0</v>
      </c>
    </row>
    <row r="60" spans="2:29" ht="13.5" customHeight="1" x14ac:dyDescent="0.2">
      <c r="B60" s="5">
        <v>52</v>
      </c>
      <c r="C60" s="158" t="s">
        <v>383</v>
      </c>
      <c r="D60" s="159" t="s">
        <v>0</v>
      </c>
      <c r="E60" s="159" t="s">
        <v>0</v>
      </c>
      <c r="F60" s="159" t="s">
        <v>0</v>
      </c>
      <c r="G60" s="159" t="s">
        <v>0</v>
      </c>
      <c r="H60" s="159" t="s">
        <v>0</v>
      </c>
      <c r="I60" s="159" t="s">
        <v>0</v>
      </c>
      <c r="J60" s="159">
        <v>10</v>
      </c>
      <c r="K60" s="159" t="s">
        <v>0</v>
      </c>
      <c r="L60" s="159">
        <v>1500</v>
      </c>
      <c r="M60" s="159">
        <v>1500</v>
      </c>
      <c r="N60" s="159" t="s">
        <v>0</v>
      </c>
      <c r="O60" s="159" t="s">
        <v>0</v>
      </c>
      <c r="P60" s="159" t="s">
        <v>0</v>
      </c>
      <c r="Q60" s="159" t="s">
        <v>0</v>
      </c>
      <c r="R60" s="159">
        <v>16</v>
      </c>
      <c r="S60" s="159">
        <v>16</v>
      </c>
      <c r="T60" s="159">
        <v>400</v>
      </c>
      <c r="U60" s="159">
        <v>100</v>
      </c>
      <c r="V60" s="159">
        <v>10000</v>
      </c>
      <c r="W60" s="159">
        <v>9500</v>
      </c>
      <c r="X60" s="159">
        <v>800</v>
      </c>
      <c r="Y60" s="159" t="s">
        <v>0</v>
      </c>
      <c r="Z60" s="159" t="s">
        <v>0</v>
      </c>
      <c r="AA60" s="159" t="s">
        <v>0</v>
      </c>
      <c r="AB60" s="159" t="s">
        <v>0</v>
      </c>
      <c r="AC60" s="159" t="s">
        <v>0</v>
      </c>
    </row>
    <row r="61" spans="2:29" ht="13.5" customHeight="1" x14ac:dyDescent="0.2">
      <c r="B61" s="5">
        <v>53</v>
      </c>
      <c r="C61" s="158" t="s">
        <v>384</v>
      </c>
      <c r="D61" s="159" t="s">
        <v>0</v>
      </c>
      <c r="E61" s="159" t="s">
        <v>0</v>
      </c>
      <c r="F61" s="159" t="s">
        <v>0</v>
      </c>
      <c r="G61" s="159" t="s">
        <v>0</v>
      </c>
      <c r="H61" s="159" t="s">
        <v>0</v>
      </c>
      <c r="I61" s="159" t="s">
        <v>0</v>
      </c>
      <c r="J61" s="159" t="s">
        <v>0</v>
      </c>
      <c r="K61" s="159" t="s">
        <v>0</v>
      </c>
      <c r="L61" s="159">
        <v>1123</v>
      </c>
      <c r="M61" s="159">
        <v>1123</v>
      </c>
      <c r="N61" s="159">
        <v>3541</v>
      </c>
      <c r="O61" s="159">
        <v>4500</v>
      </c>
      <c r="P61" s="159" t="s">
        <v>0</v>
      </c>
      <c r="Q61" s="159" t="s">
        <v>0</v>
      </c>
      <c r="R61" s="159">
        <v>160</v>
      </c>
      <c r="S61" s="159">
        <v>160</v>
      </c>
      <c r="T61" s="159">
        <v>12000</v>
      </c>
      <c r="U61" s="159">
        <v>19600</v>
      </c>
      <c r="V61" s="159">
        <v>63000</v>
      </c>
      <c r="W61" s="159">
        <v>61000</v>
      </c>
      <c r="X61" s="159">
        <v>8000</v>
      </c>
      <c r="Y61" s="159">
        <v>5400</v>
      </c>
      <c r="Z61" s="159">
        <v>110</v>
      </c>
      <c r="AA61" s="159">
        <v>220</v>
      </c>
      <c r="AB61" s="159">
        <v>120</v>
      </c>
      <c r="AC61" s="159">
        <v>62</v>
      </c>
    </row>
    <row r="62" spans="2:29" ht="13.5" customHeight="1" x14ac:dyDescent="0.2">
      <c r="B62" s="5">
        <v>54</v>
      </c>
      <c r="C62" s="158" t="s">
        <v>385</v>
      </c>
      <c r="D62" s="159" t="s">
        <v>0</v>
      </c>
      <c r="E62" s="159" t="s">
        <v>0</v>
      </c>
      <c r="F62" s="159" t="s">
        <v>0</v>
      </c>
      <c r="G62" s="159" t="s">
        <v>0</v>
      </c>
      <c r="H62" s="159" t="s">
        <v>0</v>
      </c>
      <c r="I62" s="159" t="s">
        <v>0</v>
      </c>
      <c r="J62" s="159">
        <v>15</v>
      </c>
      <c r="K62" s="159" t="s">
        <v>0</v>
      </c>
      <c r="L62" s="159" t="s">
        <v>0</v>
      </c>
      <c r="M62" s="159" t="s">
        <v>0</v>
      </c>
      <c r="N62" s="159" t="s">
        <v>0</v>
      </c>
      <c r="O62" s="159" t="s">
        <v>0</v>
      </c>
      <c r="P62" s="159" t="s">
        <v>0</v>
      </c>
      <c r="Q62" s="159" t="s">
        <v>0</v>
      </c>
      <c r="R62" s="159">
        <v>150</v>
      </c>
      <c r="S62" s="159">
        <v>175</v>
      </c>
      <c r="T62" s="159">
        <v>500</v>
      </c>
      <c r="U62" s="159">
        <v>450</v>
      </c>
      <c r="V62" s="159">
        <v>580</v>
      </c>
      <c r="W62" s="159">
        <v>500</v>
      </c>
      <c r="X62" s="159" t="s">
        <v>0</v>
      </c>
      <c r="Y62" s="159" t="s">
        <v>0</v>
      </c>
      <c r="Z62" s="159">
        <v>40</v>
      </c>
      <c r="AA62" s="159" t="s">
        <v>0</v>
      </c>
      <c r="AB62" s="159" t="s">
        <v>0</v>
      </c>
      <c r="AC62" s="159" t="s">
        <v>0</v>
      </c>
    </row>
    <row r="63" spans="2:29" ht="13.5" customHeight="1" x14ac:dyDescent="0.2">
      <c r="B63" s="5">
        <v>55</v>
      </c>
      <c r="C63" s="158" t="s">
        <v>386</v>
      </c>
      <c r="D63" s="159" t="s">
        <v>0</v>
      </c>
      <c r="E63" s="159" t="s">
        <v>0</v>
      </c>
      <c r="F63" s="159" t="s">
        <v>0</v>
      </c>
      <c r="G63" s="159" t="s">
        <v>0</v>
      </c>
      <c r="H63" s="159" t="s">
        <v>0</v>
      </c>
      <c r="I63" s="159" t="s">
        <v>0</v>
      </c>
      <c r="J63" s="159">
        <v>5</v>
      </c>
      <c r="K63" s="159" t="s">
        <v>0</v>
      </c>
      <c r="L63" s="159">
        <v>100</v>
      </c>
      <c r="M63" s="159">
        <v>100</v>
      </c>
      <c r="N63" s="159">
        <v>9</v>
      </c>
      <c r="O63" s="159">
        <v>20</v>
      </c>
      <c r="P63" s="159" t="s">
        <v>0</v>
      </c>
      <c r="Q63" s="159" t="s">
        <v>0</v>
      </c>
      <c r="R63" s="159">
        <v>50</v>
      </c>
      <c r="S63" s="159">
        <v>50</v>
      </c>
      <c r="T63" s="159">
        <v>300</v>
      </c>
      <c r="U63" s="159">
        <v>400</v>
      </c>
      <c r="V63" s="159" t="s">
        <v>0</v>
      </c>
      <c r="W63" s="159" t="s">
        <v>0</v>
      </c>
      <c r="X63" s="159" t="s">
        <v>0</v>
      </c>
      <c r="Y63" s="159" t="s">
        <v>0</v>
      </c>
      <c r="Z63" s="159" t="s">
        <v>0</v>
      </c>
      <c r="AA63" s="159" t="s">
        <v>0</v>
      </c>
      <c r="AB63" s="159" t="s">
        <v>0</v>
      </c>
      <c r="AC63" s="159" t="s">
        <v>0</v>
      </c>
    </row>
    <row r="64" spans="2:29" ht="13.5" customHeight="1" x14ac:dyDescent="0.2">
      <c r="B64" s="5">
        <v>56</v>
      </c>
      <c r="C64" s="158" t="s">
        <v>387</v>
      </c>
      <c r="D64" s="159" t="s">
        <v>0</v>
      </c>
      <c r="E64" s="159" t="s">
        <v>0</v>
      </c>
      <c r="F64" s="159" t="s">
        <v>0</v>
      </c>
      <c r="G64" s="159" t="s">
        <v>0</v>
      </c>
      <c r="H64" s="159" t="s">
        <v>0</v>
      </c>
      <c r="I64" s="159" t="s">
        <v>0</v>
      </c>
      <c r="J64" s="159" t="s">
        <v>0</v>
      </c>
      <c r="K64" s="159" t="s">
        <v>0</v>
      </c>
      <c r="L64" s="159" t="s">
        <v>0</v>
      </c>
      <c r="M64" s="159" t="s">
        <v>0</v>
      </c>
      <c r="N64" s="159" t="s">
        <v>0</v>
      </c>
      <c r="O64" s="159" t="s">
        <v>0</v>
      </c>
      <c r="P64" s="159" t="s">
        <v>0</v>
      </c>
      <c r="Q64" s="159" t="s">
        <v>0</v>
      </c>
      <c r="R64" s="159">
        <v>6</v>
      </c>
      <c r="S64" s="159">
        <v>6</v>
      </c>
      <c r="T64" s="159">
        <v>50</v>
      </c>
      <c r="U64" s="159">
        <v>50</v>
      </c>
      <c r="V64" s="159" t="s">
        <v>0</v>
      </c>
      <c r="W64" s="159" t="s">
        <v>0</v>
      </c>
      <c r="X64" s="159" t="s">
        <v>0</v>
      </c>
      <c r="Y64" s="159" t="s">
        <v>0</v>
      </c>
      <c r="Z64" s="159" t="s">
        <v>0</v>
      </c>
      <c r="AA64" s="159" t="s">
        <v>0</v>
      </c>
      <c r="AB64" s="159" t="s">
        <v>0</v>
      </c>
      <c r="AC64" s="159" t="s">
        <v>0</v>
      </c>
    </row>
    <row r="65" spans="2:29" ht="13.5" customHeight="1" x14ac:dyDescent="0.2">
      <c r="B65" s="5">
        <v>57</v>
      </c>
      <c r="C65" s="158" t="s">
        <v>388</v>
      </c>
      <c r="D65" s="159" t="s">
        <v>0</v>
      </c>
      <c r="E65" s="159" t="s">
        <v>0</v>
      </c>
      <c r="F65" s="159" t="s">
        <v>0</v>
      </c>
      <c r="G65" s="159" t="s">
        <v>0</v>
      </c>
      <c r="H65" s="159" t="s">
        <v>0</v>
      </c>
      <c r="I65" s="159" t="s">
        <v>0</v>
      </c>
      <c r="J65" s="159">
        <v>200</v>
      </c>
      <c r="K65" s="159">
        <v>350</v>
      </c>
      <c r="L65" s="159">
        <v>7286</v>
      </c>
      <c r="M65" s="159">
        <v>6000</v>
      </c>
      <c r="N65" s="159" t="s">
        <v>0</v>
      </c>
      <c r="O65" s="159" t="s">
        <v>0</v>
      </c>
      <c r="P65" s="159" t="s">
        <v>0</v>
      </c>
      <c r="Q65" s="159" t="s">
        <v>0</v>
      </c>
      <c r="R65" s="159" t="s">
        <v>0</v>
      </c>
      <c r="S65" s="159" t="s">
        <v>0</v>
      </c>
      <c r="T65" s="159">
        <v>1200</v>
      </c>
      <c r="U65" s="159">
        <v>1200</v>
      </c>
      <c r="V65" s="159" t="s">
        <v>0</v>
      </c>
      <c r="W65" s="159" t="s">
        <v>0</v>
      </c>
      <c r="X65" s="159" t="s">
        <v>0</v>
      </c>
      <c r="Y65" s="159" t="s">
        <v>0</v>
      </c>
      <c r="Z65" s="159" t="s">
        <v>0</v>
      </c>
      <c r="AA65" s="159" t="s">
        <v>0</v>
      </c>
      <c r="AB65" s="159" t="s">
        <v>0</v>
      </c>
      <c r="AC65" s="159" t="s">
        <v>0</v>
      </c>
    </row>
    <row r="66" spans="2:29" ht="13.5" customHeight="1" x14ac:dyDescent="0.2">
      <c r="B66" s="5">
        <v>58</v>
      </c>
      <c r="C66" s="158" t="s">
        <v>389</v>
      </c>
      <c r="D66" s="159" t="s">
        <v>0</v>
      </c>
      <c r="E66" s="159" t="s">
        <v>0</v>
      </c>
      <c r="F66" s="159" t="s">
        <v>0</v>
      </c>
      <c r="G66" s="159" t="s">
        <v>0</v>
      </c>
      <c r="H66" s="159" t="s">
        <v>0</v>
      </c>
      <c r="I66" s="159" t="s">
        <v>0</v>
      </c>
      <c r="J66" s="159" t="s">
        <v>0</v>
      </c>
      <c r="K66" s="159" t="s">
        <v>0</v>
      </c>
      <c r="L66" s="159">
        <v>3000</v>
      </c>
      <c r="M66" s="159">
        <v>4910</v>
      </c>
      <c r="N66" s="159" t="s">
        <v>0</v>
      </c>
      <c r="O66" s="159" t="s">
        <v>0</v>
      </c>
      <c r="P66" s="159" t="s">
        <v>0</v>
      </c>
      <c r="Q66" s="159" t="s">
        <v>0</v>
      </c>
      <c r="R66" s="159">
        <v>35</v>
      </c>
      <c r="S66" s="159">
        <v>35</v>
      </c>
      <c r="T66" s="159">
        <v>1500</v>
      </c>
      <c r="U66" s="159">
        <v>1000</v>
      </c>
      <c r="V66" s="159">
        <v>5000</v>
      </c>
      <c r="W66" s="159">
        <v>4500</v>
      </c>
      <c r="X66" s="159">
        <v>600</v>
      </c>
      <c r="Y66" s="159" t="s">
        <v>0</v>
      </c>
      <c r="Z66" s="159" t="s">
        <v>0</v>
      </c>
      <c r="AA66" s="159" t="s">
        <v>0</v>
      </c>
      <c r="AB66" s="159" t="s">
        <v>0</v>
      </c>
      <c r="AC66" s="159" t="s">
        <v>0</v>
      </c>
    </row>
    <row r="67" spans="2:29" ht="13.5" customHeight="1" x14ac:dyDescent="0.2">
      <c r="B67" s="5">
        <v>59</v>
      </c>
      <c r="C67" s="158" t="s">
        <v>390</v>
      </c>
      <c r="D67" s="159" t="s">
        <v>0</v>
      </c>
      <c r="E67" s="159" t="s">
        <v>0</v>
      </c>
      <c r="F67" s="159" t="s">
        <v>0</v>
      </c>
      <c r="G67" s="159" t="s">
        <v>0</v>
      </c>
      <c r="H67" s="159" t="s">
        <v>0</v>
      </c>
      <c r="I67" s="159" t="s">
        <v>0</v>
      </c>
      <c r="J67" s="159" t="s">
        <v>0</v>
      </c>
      <c r="K67" s="159" t="s">
        <v>0</v>
      </c>
      <c r="L67" s="159">
        <v>800</v>
      </c>
      <c r="M67" s="159">
        <v>800</v>
      </c>
      <c r="N67" s="159">
        <v>1490</v>
      </c>
      <c r="O67" s="159">
        <v>2840</v>
      </c>
      <c r="P67" s="159" t="s">
        <v>0</v>
      </c>
      <c r="Q67" s="159" t="s">
        <v>0</v>
      </c>
      <c r="R67" s="159">
        <v>150</v>
      </c>
      <c r="S67" s="159">
        <v>150</v>
      </c>
      <c r="T67" s="159">
        <v>15000</v>
      </c>
      <c r="U67" s="159">
        <v>17000</v>
      </c>
      <c r="V67" s="159">
        <v>100000</v>
      </c>
      <c r="W67" s="159">
        <v>102000</v>
      </c>
      <c r="X67" s="159">
        <v>4000</v>
      </c>
      <c r="Y67" s="159">
        <v>5000</v>
      </c>
      <c r="Z67" s="159">
        <v>80</v>
      </c>
      <c r="AA67" s="159">
        <v>225</v>
      </c>
      <c r="AB67" s="159">
        <v>2100</v>
      </c>
      <c r="AC67" s="159">
        <v>800</v>
      </c>
    </row>
    <row r="68" spans="2:29" ht="13.5" customHeight="1" x14ac:dyDescent="0.2">
      <c r="B68" s="5">
        <v>60</v>
      </c>
      <c r="C68" s="158" t="s">
        <v>391</v>
      </c>
      <c r="D68" s="159" t="s">
        <v>0</v>
      </c>
      <c r="E68" s="159" t="s">
        <v>0</v>
      </c>
      <c r="F68" s="159" t="s">
        <v>0</v>
      </c>
      <c r="G68" s="159" t="s">
        <v>0</v>
      </c>
      <c r="H68" s="159" t="s">
        <v>0</v>
      </c>
      <c r="I68" s="159" t="s">
        <v>0</v>
      </c>
      <c r="J68" s="159">
        <v>40</v>
      </c>
      <c r="K68" s="159">
        <v>45</v>
      </c>
      <c r="L68" s="159">
        <v>1680</v>
      </c>
      <c r="M68" s="159">
        <v>1700</v>
      </c>
      <c r="N68" s="159" t="s">
        <v>0</v>
      </c>
      <c r="O68" s="159" t="s">
        <v>0</v>
      </c>
      <c r="P68" s="159" t="s">
        <v>0</v>
      </c>
      <c r="Q68" s="159" t="s">
        <v>0</v>
      </c>
      <c r="R68" s="159" t="s">
        <v>0</v>
      </c>
      <c r="S68" s="159" t="s">
        <v>0</v>
      </c>
      <c r="T68" s="159">
        <v>860</v>
      </c>
      <c r="U68" s="159">
        <v>900</v>
      </c>
      <c r="V68" s="159">
        <v>40</v>
      </c>
      <c r="W68" s="159">
        <v>50</v>
      </c>
      <c r="X68" s="159" t="s">
        <v>0</v>
      </c>
      <c r="Y68" s="159" t="s">
        <v>0</v>
      </c>
      <c r="Z68" s="159" t="s">
        <v>0</v>
      </c>
      <c r="AA68" s="159" t="s">
        <v>0</v>
      </c>
      <c r="AB68" s="159" t="s">
        <v>0</v>
      </c>
      <c r="AC68" s="159" t="s">
        <v>0</v>
      </c>
    </row>
    <row r="69" spans="2:29" ht="13.5" customHeight="1" x14ac:dyDescent="0.2">
      <c r="B69" s="5">
        <v>61</v>
      </c>
      <c r="C69" s="158" t="s">
        <v>392</v>
      </c>
      <c r="D69" s="159" t="s">
        <v>0</v>
      </c>
      <c r="E69" s="159" t="s">
        <v>0</v>
      </c>
      <c r="F69" s="159" t="s">
        <v>0</v>
      </c>
      <c r="G69" s="159" t="s">
        <v>0</v>
      </c>
      <c r="H69" s="159" t="s">
        <v>0</v>
      </c>
      <c r="I69" s="159" t="s">
        <v>0</v>
      </c>
      <c r="J69" s="159">
        <v>60</v>
      </c>
      <c r="K69" s="159">
        <v>40</v>
      </c>
      <c r="L69" s="159">
        <v>60</v>
      </c>
      <c r="M69" s="159">
        <v>66</v>
      </c>
      <c r="N69" s="159">
        <v>80</v>
      </c>
      <c r="O69" s="159">
        <v>50</v>
      </c>
      <c r="P69" s="159" t="s">
        <v>0</v>
      </c>
      <c r="Q69" s="159" t="s">
        <v>0</v>
      </c>
      <c r="R69" s="159">
        <v>230</v>
      </c>
      <c r="S69" s="159">
        <v>230</v>
      </c>
      <c r="T69" s="159">
        <v>1000</v>
      </c>
      <c r="U69" s="159">
        <v>1000</v>
      </c>
      <c r="V69" s="159" t="s">
        <v>0</v>
      </c>
      <c r="W69" s="159">
        <v>2320</v>
      </c>
      <c r="X69" s="159" t="s">
        <v>0</v>
      </c>
      <c r="Y69" s="159" t="s">
        <v>0</v>
      </c>
      <c r="Z69" s="159" t="s">
        <v>0</v>
      </c>
      <c r="AA69" s="159" t="s">
        <v>0</v>
      </c>
      <c r="AB69" s="159" t="s">
        <v>0</v>
      </c>
      <c r="AC69" s="159" t="s">
        <v>0</v>
      </c>
    </row>
    <row r="70" spans="2:29" ht="13.5" customHeight="1" x14ac:dyDescent="0.2">
      <c r="B70" s="5">
        <v>62</v>
      </c>
      <c r="C70" s="158" t="s">
        <v>393</v>
      </c>
      <c r="D70" s="159" t="s">
        <v>0</v>
      </c>
      <c r="E70" s="159" t="s">
        <v>0</v>
      </c>
      <c r="F70" s="159" t="s">
        <v>0</v>
      </c>
      <c r="G70" s="159" t="s">
        <v>0</v>
      </c>
      <c r="H70" s="159" t="s">
        <v>0</v>
      </c>
      <c r="I70" s="159" t="s">
        <v>0</v>
      </c>
      <c r="J70" s="159">
        <v>150</v>
      </c>
      <c r="K70" s="159">
        <v>150</v>
      </c>
      <c r="L70" s="159">
        <v>600</v>
      </c>
      <c r="M70" s="159" t="s">
        <v>0</v>
      </c>
      <c r="N70" s="159" t="s">
        <v>0</v>
      </c>
      <c r="O70" s="159" t="s">
        <v>0</v>
      </c>
      <c r="P70" s="159" t="s">
        <v>0</v>
      </c>
      <c r="Q70" s="159" t="s">
        <v>0</v>
      </c>
      <c r="R70" s="159" t="s">
        <v>0</v>
      </c>
      <c r="S70" s="159" t="s">
        <v>0</v>
      </c>
      <c r="T70" s="159">
        <v>500</v>
      </c>
      <c r="U70" s="159">
        <v>500</v>
      </c>
      <c r="V70" s="159" t="s">
        <v>0</v>
      </c>
      <c r="W70" s="159" t="s">
        <v>0</v>
      </c>
      <c r="X70" s="159" t="s">
        <v>0</v>
      </c>
      <c r="Y70" s="159" t="s">
        <v>0</v>
      </c>
      <c r="Z70" s="159" t="s">
        <v>0</v>
      </c>
      <c r="AA70" s="159" t="s">
        <v>0</v>
      </c>
      <c r="AB70" s="159" t="s">
        <v>0</v>
      </c>
      <c r="AC70" s="159" t="s">
        <v>0</v>
      </c>
    </row>
    <row r="71" spans="2:29" ht="13.5" customHeight="1" x14ac:dyDescent="0.2">
      <c r="B71" s="5">
        <v>63</v>
      </c>
      <c r="C71" s="158" t="s">
        <v>394</v>
      </c>
      <c r="D71" s="159" t="s">
        <v>0</v>
      </c>
      <c r="E71" s="159" t="s">
        <v>0</v>
      </c>
      <c r="F71" s="159" t="s">
        <v>0</v>
      </c>
      <c r="G71" s="159" t="s">
        <v>0</v>
      </c>
      <c r="H71" s="159" t="s">
        <v>0</v>
      </c>
      <c r="I71" s="159" t="s">
        <v>0</v>
      </c>
      <c r="J71" s="159">
        <v>40</v>
      </c>
      <c r="K71" s="159">
        <v>40</v>
      </c>
      <c r="L71" s="159">
        <v>10</v>
      </c>
      <c r="M71" s="159">
        <v>10</v>
      </c>
      <c r="N71" s="159" t="s">
        <v>0</v>
      </c>
      <c r="O71" s="159" t="s">
        <v>0</v>
      </c>
      <c r="P71" s="159" t="s">
        <v>0</v>
      </c>
      <c r="Q71" s="159" t="s">
        <v>0</v>
      </c>
      <c r="R71" s="159">
        <v>20</v>
      </c>
      <c r="S71" s="159">
        <v>20</v>
      </c>
      <c r="T71" s="159">
        <v>500</v>
      </c>
      <c r="U71" s="159">
        <v>1000</v>
      </c>
      <c r="V71" s="159">
        <v>1500</v>
      </c>
      <c r="W71" s="159">
        <v>1500</v>
      </c>
      <c r="X71" s="159" t="s">
        <v>0</v>
      </c>
      <c r="Y71" s="159">
        <v>400</v>
      </c>
      <c r="Z71" s="159" t="s">
        <v>0</v>
      </c>
      <c r="AA71" s="159" t="s">
        <v>0</v>
      </c>
      <c r="AB71" s="159" t="s">
        <v>0</v>
      </c>
      <c r="AC71" s="159" t="s">
        <v>0</v>
      </c>
    </row>
    <row r="72" spans="2:29" ht="13.5" customHeight="1" x14ac:dyDescent="0.2">
      <c r="B72" s="5">
        <v>64</v>
      </c>
      <c r="C72" s="158" t="s">
        <v>395</v>
      </c>
      <c r="D72" s="159" t="s">
        <v>0</v>
      </c>
      <c r="E72" s="159" t="s">
        <v>0</v>
      </c>
      <c r="F72" s="159">
        <v>10000</v>
      </c>
      <c r="G72" s="159">
        <v>9000</v>
      </c>
      <c r="H72" s="159" t="s">
        <v>0</v>
      </c>
      <c r="I72" s="159" t="s">
        <v>0</v>
      </c>
      <c r="J72" s="159" t="s">
        <v>0</v>
      </c>
      <c r="K72" s="159" t="s">
        <v>0</v>
      </c>
      <c r="L72" s="159">
        <v>27000</v>
      </c>
      <c r="M72" s="159">
        <v>27000</v>
      </c>
      <c r="N72" s="159" t="s">
        <v>0</v>
      </c>
      <c r="O72" s="159" t="s">
        <v>0</v>
      </c>
      <c r="P72" s="159">
        <v>700</v>
      </c>
      <c r="Q72" s="159">
        <v>700</v>
      </c>
      <c r="R72" s="159" t="s">
        <v>0</v>
      </c>
      <c r="S72" s="159" t="s">
        <v>0</v>
      </c>
      <c r="T72" s="159">
        <v>63000</v>
      </c>
      <c r="U72" s="159">
        <v>63000</v>
      </c>
      <c r="V72" s="159">
        <v>97000</v>
      </c>
      <c r="W72" s="159">
        <v>97000</v>
      </c>
      <c r="X72" s="159">
        <v>20000</v>
      </c>
      <c r="Y72" s="159">
        <v>20000</v>
      </c>
      <c r="Z72" s="159" t="s">
        <v>0</v>
      </c>
      <c r="AA72" s="159" t="s">
        <v>0</v>
      </c>
      <c r="AB72" s="159" t="s">
        <v>0</v>
      </c>
      <c r="AC72" s="159" t="s">
        <v>0</v>
      </c>
    </row>
    <row r="73" spans="2:29" ht="13.5" customHeight="1" x14ac:dyDescent="0.2">
      <c r="B73" s="5">
        <v>65</v>
      </c>
      <c r="C73" s="158" t="s">
        <v>396</v>
      </c>
      <c r="D73" s="159" t="s">
        <v>0</v>
      </c>
      <c r="E73" s="159" t="s">
        <v>0</v>
      </c>
      <c r="F73" s="159" t="s">
        <v>0</v>
      </c>
      <c r="G73" s="159" t="s">
        <v>0</v>
      </c>
      <c r="H73" s="159" t="s">
        <v>0</v>
      </c>
      <c r="I73" s="159" t="s">
        <v>0</v>
      </c>
      <c r="J73" s="159" t="s">
        <v>0</v>
      </c>
      <c r="K73" s="159" t="s">
        <v>0</v>
      </c>
      <c r="L73" s="159" t="s">
        <v>0</v>
      </c>
      <c r="M73" s="159" t="s">
        <v>0</v>
      </c>
      <c r="N73" s="159">
        <v>456</v>
      </c>
      <c r="O73" s="159" t="s">
        <v>0</v>
      </c>
      <c r="P73" s="159" t="s">
        <v>0</v>
      </c>
      <c r="Q73" s="159" t="s">
        <v>0</v>
      </c>
      <c r="R73" s="159">
        <v>50</v>
      </c>
      <c r="S73" s="159" t="s">
        <v>0</v>
      </c>
      <c r="T73" s="159">
        <v>2240</v>
      </c>
      <c r="U73" s="159">
        <v>1500</v>
      </c>
      <c r="V73" s="159">
        <v>1000</v>
      </c>
      <c r="W73" s="159">
        <v>2800</v>
      </c>
      <c r="X73" s="159">
        <v>200</v>
      </c>
      <c r="Y73" s="159">
        <v>100</v>
      </c>
      <c r="Z73" s="159" t="s">
        <v>0</v>
      </c>
      <c r="AA73" s="159" t="s">
        <v>0</v>
      </c>
      <c r="AB73" s="159" t="s">
        <v>0</v>
      </c>
      <c r="AC73" s="159" t="s">
        <v>0</v>
      </c>
    </row>
    <row r="74" spans="2:29" ht="13.5" customHeight="1" x14ac:dyDescent="0.2">
      <c r="B74" s="5">
        <v>66</v>
      </c>
      <c r="C74" s="158" t="s">
        <v>397</v>
      </c>
      <c r="D74" s="159" t="s">
        <v>0</v>
      </c>
      <c r="E74" s="159" t="s">
        <v>0</v>
      </c>
      <c r="F74" s="159" t="s">
        <v>0</v>
      </c>
      <c r="G74" s="159" t="s">
        <v>0</v>
      </c>
      <c r="H74" s="159" t="s">
        <v>0</v>
      </c>
      <c r="I74" s="159" t="s">
        <v>0</v>
      </c>
      <c r="J74" s="159" t="s">
        <v>0</v>
      </c>
      <c r="K74" s="159">
        <v>60</v>
      </c>
      <c r="L74" s="159" t="s">
        <v>0</v>
      </c>
      <c r="M74" s="159" t="s">
        <v>0</v>
      </c>
      <c r="N74" s="159" t="s">
        <v>0</v>
      </c>
      <c r="O74" s="159" t="s">
        <v>0</v>
      </c>
      <c r="P74" s="159" t="s">
        <v>0</v>
      </c>
      <c r="Q74" s="159" t="s">
        <v>0</v>
      </c>
      <c r="R74" s="159">
        <v>150</v>
      </c>
      <c r="S74" s="159">
        <v>200</v>
      </c>
      <c r="T74" s="159">
        <v>1300</v>
      </c>
      <c r="U74" s="159">
        <v>1300</v>
      </c>
      <c r="V74" s="159">
        <v>11000</v>
      </c>
      <c r="W74" s="159">
        <v>9800</v>
      </c>
      <c r="X74" s="159">
        <v>190</v>
      </c>
      <c r="Y74" s="159">
        <v>300</v>
      </c>
      <c r="Z74" s="159">
        <v>30</v>
      </c>
      <c r="AA74" s="159">
        <v>25</v>
      </c>
      <c r="AB74" s="159" t="s">
        <v>0</v>
      </c>
      <c r="AC74" s="159" t="s">
        <v>0</v>
      </c>
    </row>
    <row r="75" spans="2:29" ht="13.5" customHeight="1" x14ac:dyDescent="0.2">
      <c r="B75" s="5">
        <v>67</v>
      </c>
      <c r="C75" s="158" t="s">
        <v>398</v>
      </c>
      <c r="D75" s="159" t="s">
        <v>0</v>
      </c>
      <c r="E75" s="159" t="s">
        <v>0</v>
      </c>
      <c r="F75" s="159" t="s">
        <v>0</v>
      </c>
      <c r="G75" s="159" t="s">
        <v>0</v>
      </c>
      <c r="H75" s="159" t="s">
        <v>0</v>
      </c>
      <c r="I75" s="159" t="s">
        <v>0</v>
      </c>
      <c r="J75" s="159">
        <v>10</v>
      </c>
      <c r="K75" s="159" t="s">
        <v>0</v>
      </c>
      <c r="L75" s="159">
        <v>12</v>
      </c>
      <c r="M75" s="159">
        <v>12</v>
      </c>
      <c r="N75" s="159" t="s">
        <v>0</v>
      </c>
      <c r="O75" s="159" t="s">
        <v>0</v>
      </c>
      <c r="P75" s="159" t="s">
        <v>0</v>
      </c>
      <c r="Q75" s="159" t="s">
        <v>0</v>
      </c>
      <c r="R75" s="159">
        <v>25</v>
      </c>
      <c r="S75" s="159">
        <v>25</v>
      </c>
      <c r="T75" s="159">
        <v>300</v>
      </c>
      <c r="U75" s="159">
        <v>100</v>
      </c>
      <c r="V75" s="159" t="s">
        <v>0</v>
      </c>
      <c r="W75" s="159" t="s">
        <v>0</v>
      </c>
      <c r="X75" s="159" t="s">
        <v>0</v>
      </c>
      <c r="Y75" s="159" t="s">
        <v>0</v>
      </c>
      <c r="Z75" s="159" t="s">
        <v>0</v>
      </c>
      <c r="AA75" s="159" t="s">
        <v>0</v>
      </c>
      <c r="AB75" s="159" t="s">
        <v>0</v>
      </c>
      <c r="AC75" s="159" t="s">
        <v>0</v>
      </c>
    </row>
    <row r="76" spans="2:29" ht="13.5" customHeight="1" x14ac:dyDescent="0.2">
      <c r="B76" s="5">
        <v>68</v>
      </c>
      <c r="C76" s="158" t="s">
        <v>399</v>
      </c>
      <c r="D76" s="159" t="s">
        <v>0</v>
      </c>
      <c r="E76" s="159" t="s">
        <v>0</v>
      </c>
      <c r="F76" s="159" t="s">
        <v>0</v>
      </c>
      <c r="G76" s="159" t="s">
        <v>0</v>
      </c>
      <c r="H76" s="159" t="s">
        <v>0</v>
      </c>
      <c r="I76" s="159" t="s">
        <v>0</v>
      </c>
      <c r="J76" s="159" t="s">
        <v>0</v>
      </c>
      <c r="K76" s="159" t="s">
        <v>0</v>
      </c>
      <c r="L76" s="159" t="s">
        <v>0</v>
      </c>
      <c r="M76" s="159" t="s">
        <v>0</v>
      </c>
      <c r="N76" s="159" t="s">
        <v>0</v>
      </c>
      <c r="O76" s="159" t="s">
        <v>0</v>
      </c>
      <c r="P76" s="159" t="s">
        <v>0</v>
      </c>
      <c r="Q76" s="159" t="s">
        <v>0</v>
      </c>
      <c r="R76" s="159">
        <v>40</v>
      </c>
      <c r="S76" s="159">
        <v>40</v>
      </c>
      <c r="T76" s="159">
        <v>100</v>
      </c>
      <c r="U76" s="159">
        <v>100</v>
      </c>
      <c r="V76" s="159" t="s">
        <v>0</v>
      </c>
      <c r="W76" s="159" t="s">
        <v>0</v>
      </c>
      <c r="X76" s="159" t="s">
        <v>0</v>
      </c>
      <c r="Y76" s="159" t="s">
        <v>0</v>
      </c>
      <c r="Z76" s="159" t="s">
        <v>0</v>
      </c>
      <c r="AA76" s="159" t="s">
        <v>0</v>
      </c>
      <c r="AB76" s="159" t="s">
        <v>0</v>
      </c>
      <c r="AC76" s="159" t="s">
        <v>0</v>
      </c>
    </row>
    <row r="77" spans="2:29" ht="13.5" customHeight="1" x14ac:dyDescent="0.2">
      <c r="B77" s="5">
        <v>69</v>
      </c>
      <c r="C77" s="158" t="s">
        <v>400</v>
      </c>
      <c r="D77" s="159" t="s">
        <v>0</v>
      </c>
      <c r="E77" s="159" t="s">
        <v>0</v>
      </c>
      <c r="F77" s="159" t="s">
        <v>0</v>
      </c>
      <c r="G77" s="159" t="s">
        <v>0</v>
      </c>
      <c r="H77" s="159" t="s">
        <v>0</v>
      </c>
      <c r="I77" s="159" t="s">
        <v>0</v>
      </c>
      <c r="J77" s="159" t="s">
        <v>0</v>
      </c>
      <c r="K77" s="159" t="s">
        <v>0</v>
      </c>
      <c r="L77" s="159">
        <v>80</v>
      </c>
      <c r="M77" s="159" t="s">
        <v>0</v>
      </c>
      <c r="N77" s="159">
        <v>610</v>
      </c>
      <c r="O77" s="159">
        <v>100</v>
      </c>
      <c r="P77" s="159" t="s">
        <v>0</v>
      </c>
      <c r="Q77" s="159" t="s">
        <v>0</v>
      </c>
      <c r="R77" s="159">
        <v>120</v>
      </c>
      <c r="S77" s="159">
        <v>230</v>
      </c>
      <c r="T77" s="159">
        <v>1800</v>
      </c>
      <c r="U77" s="159">
        <v>1190</v>
      </c>
      <c r="V77" s="159">
        <v>7500</v>
      </c>
      <c r="W77" s="159">
        <v>3000</v>
      </c>
      <c r="X77" s="159">
        <v>30</v>
      </c>
      <c r="Y77" s="159">
        <v>260</v>
      </c>
      <c r="Z77" s="159">
        <v>100</v>
      </c>
      <c r="AA77" s="159">
        <v>90</v>
      </c>
      <c r="AB77" s="159" t="s">
        <v>0</v>
      </c>
      <c r="AC77" s="159" t="s">
        <v>0</v>
      </c>
    </row>
    <row r="78" spans="2:29" ht="13.5" customHeight="1" x14ac:dyDescent="0.2">
      <c r="B78" s="5">
        <v>70</v>
      </c>
      <c r="C78" s="158" t="s">
        <v>401</v>
      </c>
      <c r="D78" s="159" t="s">
        <v>0</v>
      </c>
      <c r="E78" s="159" t="s">
        <v>0</v>
      </c>
      <c r="F78" s="159" t="s">
        <v>0</v>
      </c>
      <c r="G78" s="159" t="s">
        <v>0</v>
      </c>
      <c r="H78" s="159" t="s">
        <v>0</v>
      </c>
      <c r="I78" s="159" t="s">
        <v>0</v>
      </c>
      <c r="J78" s="159" t="s">
        <v>0</v>
      </c>
      <c r="K78" s="159" t="s">
        <v>0</v>
      </c>
      <c r="L78" s="159">
        <v>50</v>
      </c>
      <c r="M78" s="159">
        <v>50</v>
      </c>
      <c r="N78" s="159" t="s">
        <v>0</v>
      </c>
      <c r="O78" s="159" t="s">
        <v>0</v>
      </c>
      <c r="P78" s="159" t="s">
        <v>0</v>
      </c>
      <c r="Q78" s="159" t="s">
        <v>0</v>
      </c>
      <c r="R78" s="159">
        <v>50</v>
      </c>
      <c r="S78" s="159">
        <v>50</v>
      </c>
      <c r="T78" s="159">
        <v>1840</v>
      </c>
      <c r="U78" s="159">
        <v>900</v>
      </c>
      <c r="V78" s="159">
        <v>7000</v>
      </c>
      <c r="W78" s="159">
        <v>7500</v>
      </c>
      <c r="X78" s="159">
        <v>600</v>
      </c>
      <c r="Y78" s="159">
        <v>200</v>
      </c>
      <c r="Z78" s="159" t="s">
        <v>0</v>
      </c>
      <c r="AA78" s="159" t="s">
        <v>0</v>
      </c>
      <c r="AB78" s="159" t="s">
        <v>0</v>
      </c>
      <c r="AC78" s="159" t="s">
        <v>0</v>
      </c>
    </row>
    <row r="79" spans="2:29" ht="13.5" customHeight="1" x14ac:dyDescent="0.2">
      <c r="B79" s="5">
        <v>71</v>
      </c>
      <c r="C79" s="158" t="s">
        <v>402</v>
      </c>
      <c r="D79" s="159" t="s">
        <v>0</v>
      </c>
      <c r="E79" s="159" t="s">
        <v>0</v>
      </c>
      <c r="F79" s="159">
        <v>6112</v>
      </c>
      <c r="G79" s="159">
        <v>6000</v>
      </c>
      <c r="H79" s="159" t="s">
        <v>0</v>
      </c>
      <c r="I79" s="159" t="s">
        <v>0</v>
      </c>
      <c r="J79" s="159" t="s">
        <v>0</v>
      </c>
      <c r="K79" s="159" t="s">
        <v>0</v>
      </c>
      <c r="L79" s="159" t="s">
        <v>0</v>
      </c>
      <c r="M79" s="159" t="s">
        <v>0</v>
      </c>
      <c r="N79" s="159">
        <v>22000</v>
      </c>
      <c r="O79" s="159">
        <v>23000</v>
      </c>
      <c r="P79" s="159" t="s">
        <v>0</v>
      </c>
      <c r="Q79" s="159" t="s">
        <v>0</v>
      </c>
      <c r="R79" s="159" t="s">
        <v>0</v>
      </c>
      <c r="S79" s="159" t="s">
        <v>0</v>
      </c>
      <c r="T79" s="159">
        <v>100000</v>
      </c>
      <c r="U79" s="159">
        <v>85000</v>
      </c>
      <c r="V79" s="159">
        <v>220000</v>
      </c>
      <c r="W79" s="159">
        <v>233000</v>
      </c>
      <c r="X79" s="159">
        <v>20000</v>
      </c>
      <c r="Y79" s="159">
        <v>5000</v>
      </c>
      <c r="Z79" s="159">
        <v>3500</v>
      </c>
      <c r="AA79" s="159">
        <v>3200</v>
      </c>
      <c r="AB79" s="159">
        <v>5000</v>
      </c>
      <c r="AC79" s="159">
        <v>6000</v>
      </c>
    </row>
    <row r="80" spans="2:29" ht="13.5" customHeight="1" x14ac:dyDescent="0.2">
      <c r="B80" s="5">
        <v>72</v>
      </c>
      <c r="C80" s="158" t="s">
        <v>403</v>
      </c>
      <c r="D80" s="159" t="s">
        <v>0</v>
      </c>
      <c r="E80" s="159" t="s">
        <v>0</v>
      </c>
      <c r="F80" s="159" t="s">
        <v>0</v>
      </c>
      <c r="G80" s="159" t="s">
        <v>0</v>
      </c>
      <c r="H80" s="159" t="s">
        <v>0</v>
      </c>
      <c r="I80" s="159" t="s">
        <v>0</v>
      </c>
      <c r="J80" s="159" t="s">
        <v>0</v>
      </c>
      <c r="K80" s="159" t="s">
        <v>0</v>
      </c>
      <c r="L80" s="159" t="s">
        <v>0</v>
      </c>
      <c r="M80" s="159" t="s">
        <v>0</v>
      </c>
      <c r="N80" s="159" t="s">
        <v>0</v>
      </c>
      <c r="O80" s="159" t="s">
        <v>0</v>
      </c>
      <c r="P80" s="159" t="s">
        <v>0</v>
      </c>
      <c r="Q80" s="159">
        <v>30</v>
      </c>
      <c r="R80" s="159">
        <v>15</v>
      </c>
      <c r="S80" s="159">
        <v>15</v>
      </c>
      <c r="T80" s="159">
        <v>400</v>
      </c>
      <c r="U80" s="159">
        <v>580</v>
      </c>
      <c r="V80" s="159">
        <v>2700</v>
      </c>
      <c r="W80" s="159">
        <v>3000</v>
      </c>
      <c r="X80" s="159">
        <v>150</v>
      </c>
      <c r="Y80" s="159">
        <v>75</v>
      </c>
      <c r="Z80" s="159" t="s">
        <v>0</v>
      </c>
      <c r="AA80" s="159" t="s">
        <v>0</v>
      </c>
      <c r="AB80" s="159" t="s">
        <v>0</v>
      </c>
      <c r="AC80" s="159" t="s">
        <v>0</v>
      </c>
    </row>
    <row r="81" spans="2:29" ht="13.5" customHeight="1" x14ac:dyDescent="0.2">
      <c r="B81" s="5">
        <v>73</v>
      </c>
      <c r="C81" s="158" t="s">
        <v>404</v>
      </c>
      <c r="D81" s="159" t="s">
        <v>0</v>
      </c>
      <c r="E81" s="159" t="s">
        <v>0</v>
      </c>
      <c r="F81" s="159" t="s">
        <v>0</v>
      </c>
      <c r="G81" s="159" t="s">
        <v>0</v>
      </c>
      <c r="H81" s="159" t="s">
        <v>0</v>
      </c>
      <c r="I81" s="159" t="s">
        <v>0</v>
      </c>
      <c r="J81" s="159">
        <v>20</v>
      </c>
      <c r="K81" s="159" t="s">
        <v>0</v>
      </c>
      <c r="L81" s="159">
        <v>12</v>
      </c>
      <c r="M81" s="159">
        <v>12</v>
      </c>
      <c r="N81" s="159" t="s">
        <v>0</v>
      </c>
      <c r="O81" s="159" t="s">
        <v>0</v>
      </c>
      <c r="P81" s="159" t="s">
        <v>0</v>
      </c>
      <c r="Q81" s="159" t="s">
        <v>0</v>
      </c>
      <c r="R81" s="159">
        <v>40</v>
      </c>
      <c r="S81" s="159">
        <v>39</v>
      </c>
      <c r="T81" s="159">
        <v>600</v>
      </c>
      <c r="U81" s="159">
        <v>500</v>
      </c>
      <c r="V81" s="159" t="s">
        <v>0</v>
      </c>
      <c r="W81" s="159" t="s">
        <v>0</v>
      </c>
      <c r="X81" s="159" t="s">
        <v>0</v>
      </c>
      <c r="Y81" s="159" t="s">
        <v>0</v>
      </c>
      <c r="Z81" s="159" t="s">
        <v>0</v>
      </c>
      <c r="AA81" s="159" t="s">
        <v>0</v>
      </c>
      <c r="AB81" s="159" t="s">
        <v>0</v>
      </c>
      <c r="AC81" s="159" t="s">
        <v>0</v>
      </c>
    </row>
    <row r="82" spans="2:29" ht="13.5" customHeight="1" x14ac:dyDescent="0.2">
      <c r="B82" s="5">
        <v>74</v>
      </c>
      <c r="C82" s="158" t="s">
        <v>405</v>
      </c>
      <c r="D82" s="159" t="s">
        <v>0</v>
      </c>
      <c r="E82" s="159" t="s">
        <v>0</v>
      </c>
      <c r="F82" s="159" t="s">
        <v>0</v>
      </c>
      <c r="G82" s="159" t="s">
        <v>0</v>
      </c>
      <c r="H82" s="159" t="s">
        <v>0</v>
      </c>
      <c r="I82" s="159" t="s">
        <v>0</v>
      </c>
      <c r="J82" s="159">
        <v>91</v>
      </c>
      <c r="K82" s="159">
        <v>65</v>
      </c>
      <c r="L82" s="159" t="s">
        <v>0</v>
      </c>
      <c r="M82" s="159" t="s">
        <v>0</v>
      </c>
      <c r="N82" s="159" t="s">
        <v>0</v>
      </c>
      <c r="O82" s="159" t="s">
        <v>0</v>
      </c>
      <c r="P82" s="159" t="s">
        <v>0</v>
      </c>
      <c r="Q82" s="159" t="s">
        <v>0</v>
      </c>
      <c r="R82" s="159">
        <v>50</v>
      </c>
      <c r="S82" s="159">
        <v>50</v>
      </c>
      <c r="T82" s="159">
        <v>142</v>
      </c>
      <c r="U82" s="159">
        <v>126</v>
      </c>
      <c r="V82" s="159">
        <v>731</v>
      </c>
      <c r="W82" s="159">
        <v>750</v>
      </c>
      <c r="X82" s="159" t="s">
        <v>0</v>
      </c>
      <c r="Y82" s="159" t="s">
        <v>0</v>
      </c>
      <c r="Z82" s="159" t="s">
        <v>0</v>
      </c>
      <c r="AA82" s="159" t="s">
        <v>0</v>
      </c>
      <c r="AB82" s="159" t="s">
        <v>0</v>
      </c>
      <c r="AC82" s="159" t="s">
        <v>0</v>
      </c>
    </row>
    <row r="83" spans="2:29" ht="13.5" customHeight="1" x14ac:dyDescent="0.2">
      <c r="B83" s="5">
        <v>75</v>
      </c>
      <c r="C83" s="158" t="s">
        <v>406</v>
      </c>
      <c r="D83" s="159" t="s">
        <v>0</v>
      </c>
      <c r="E83" s="159" t="s">
        <v>0</v>
      </c>
      <c r="F83" s="159" t="s">
        <v>0</v>
      </c>
      <c r="G83" s="159" t="s">
        <v>0</v>
      </c>
      <c r="H83" s="159" t="s">
        <v>0</v>
      </c>
      <c r="I83" s="159" t="s">
        <v>0</v>
      </c>
      <c r="J83" s="159" t="s">
        <v>0</v>
      </c>
      <c r="K83" s="159" t="s">
        <v>0</v>
      </c>
      <c r="L83" s="159">
        <v>5</v>
      </c>
      <c r="M83" s="159">
        <v>5</v>
      </c>
      <c r="N83" s="159" t="s">
        <v>0</v>
      </c>
      <c r="O83" s="159" t="s">
        <v>0</v>
      </c>
      <c r="P83" s="159" t="s">
        <v>0</v>
      </c>
      <c r="Q83" s="159" t="s">
        <v>0</v>
      </c>
      <c r="R83" s="159">
        <v>5</v>
      </c>
      <c r="S83" s="159">
        <v>5</v>
      </c>
      <c r="T83" s="159">
        <v>290</v>
      </c>
      <c r="U83" s="159">
        <v>300</v>
      </c>
      <c r="V83" s="159">
        <v>500</v>
      </c>
      <c r="W83" s="159">
        <v>800</v>
      </c>
      <c r="X83" s="159">
        <v>200</v>
      </c>
      <c r="Y83" s="159">
        <v>240</v>
      </c>
      <c r="Z83" s="159" t="s">
        <v>0</v>
      </c>
      <c r="AA83" s="159">
        <v>2</v>
      </c>
      <c r="AB83" s="159" t="s">
        <v>0</v>
      </c>
      <c r="AC83" s="159" t="s">
        <v>0</v>
      </c>
    </row>
    <row r="84" spans="2:29" ht="13.5" customHeight="1" x14ac:dyDescent="0.2">
      <c r="B84" s="5">
        <v>76</v>
      </c>
      <c r="C84" s="158" t="s">
        <v>407</v>
      </c>
      <c r="D84" s="159" t="s">
        <v>0</v>
      </c>
      <c r="E84" s="159" t="s">
        <v>0</v>
      </c>
      <c r="F84" s="159" t="s">
        <v>0</v>
      </c>
      <c r="G84" s="159" t="s">
        <v>0</v>
      </c>
      <c r="H84" s="159" t="s">
        <v>0</v>
      </c>
      <c r="I84" s="159" t="s">
        <v>0</v>
      </c>
      <c r="J84" s="159">
        <v>10</v>
      </c>
      <c r="K84" s="159">
        <v>6</v>
      </c>
      <c r="L84" s="159">
        <v>120</v>
      </c>
      <c r="M84" s="159">
        <v>120</v>
      </c>
      <c r="N84" s="159">
        <v>40</v>
      </c>
      <c r="O84" s="159">
        <v>40</v>
      </c>
      <c r="P84" s="159" t="s">
        <v>0</v>
      </c>
      <c r="Q84" s="159" t="s">
        <v>0</v>
      </c>
      <c r="R84" s="159">
        <v>40</v>
      </c>
      <c r="S84" s="159">
        <v>40</v>
      </c>
      <c r="T84" s="159">
        <v>300</v>
      </c>
      <c r="U84" s="159">
        <v>400</v>
      </c>
      <c r="V84" s="159" t="s">
        <v>0</v>
      </c>
      <c r="W84" s="159" t="s">
        <v>0</v>
      </c>
      <c r="X84" s="159" t="s">
        <v>0</v>
      </c>
      <c r="Y84" s="159" t="s">
        <v>0</v>
      </c>
      <c r="Z84" s="159" t="s">
        <v>0</v>
      </c>
      <c r="AA84" s="159" t="s">
        <v>0</v>
      </c>
      <c r="AB84" s="159" t="s">
        <v>0</v>
      </c>
      <c r="AC84" s="159" t="s">
        <v>0</v>
      </c>
    </row>
    <row r="85" spans="2:29" ht="13.5" customHeight="1" x14ac:dyDescent="0.2">
      <c r="B85" s="5">
        <v>77</v>
      </c>
      <c r="C85" s="158" t="s">
        <v>408</v>
      </c>
      <c r="D85" s="159" t="s">
        <v>0</v>
      </c>
      <c r="E85" s="159" t="s">
        <v>0</v>
      </c>
      <c r="F85" s="159" t="s">
        <v>0</v>
      </c>
      <c r="G85" s="159" t="s">
        <v>0</v>
      </c>
      <c r="H85" s="159" t="s">
        <v>0</v>
      </c>
      <c r="I85" s="159" t="s">
        <v>0</v>
      </c>
      <c r="J85" s="159" t="s">
        <v>0</v>
      </c>
      <c r="K85" s="159">
        <v>40</v>
      </c>
      <c r="L85" s="159" t="s">
        <v>0</v>
      </c>
      <c r="M85" s="159" t="s">
        <v>0</v>
      </c>
      <c r="N85" s="159" t="s">
        <v>0</v>
      </c>
      <c r="O85" s="159" t="s">
        <v>0</v>
      </c>
      <c r="P85" s="159" t="s">
        <v>0</v>
      </c>
      <c r="Q85" s="159" t="s">
        <v>0</v>
      </c>
      <c r="R85" s="159" t="s">
        <v>0</v>
      </c>
      <c r="S85" s="159" t="s">
        <v>0</v>
      </c>
      <c r="T85" s="159">
        <v>900</v>
      </c>
      <c r="U85" s="159">
        <v>800</v>
      </c>
      <c r="V85" s="159" t="s">
        <v>0</v>
      </c>
      <c r="W85" s="159" t="s">
        <v>0</v>
      </c>
      <c r="X85" s="159" t="s">
        <v>0</v>
      </c>
      <c r="Y85" s="159" t="s">
        <v>0</v>
      </c>
      <c r="Z85" s="159" t="s">
        <v>0</v>
      </c>
      <c r="AA85" s="159" t="s">
        <v>0</v>
      </c>
      <c r="AB85" s="159" t="s">
        <v>0</v>
      </c>
      <c r="AC85" s="159" t="s">
        <v>0</v>
      </c>
    </row>
    <row r="86" spans="2:29" ht="13.5" customHeight="1" x14ac:dyDescent="0.2">
      <c r="B86" s="5">
        <v>78</v>
      </c>
      <c r="C86" s="158" t="s">
        <v>409</v>
      </c>
      <c r="D86" s="159" t="s">
        <v>0</v>
      </c>
      <c r="E86" s="159" t="s">
        <v>0</v>
      </c>
      <c r="F86" s="159" t="s">
        <v>0</v>
      </c>
      <c r="G86" s="159" t="s">
        <v>0</v>
      </c>
      <c r="H86" s="159" t="s">
        <v>0</v>
      </c>
      <c r="I86" s="159" t="s">
        <v>0</v>
      </c>
      <c r="J86" s="159" t="s">
        <v>0</v>
      </c>
      <c r="K86" s="159" t="s">
        <v>0</v>
      </c>
      <c r="L86" s="159">
        <v>15</v>
      </c>
      <c r="M86" s="159">
        <v>15</v>
      </c>
      <c r="N86" s="159" t="s">
        <v>0</v>
      </c>
      <c r="O86" s="159" t="s">
        <v>0</v>
      </c>
      <c r="P86" s="159" t="s">
        <v>0</v>
      </c>
      <c r="Q86" s="159" t="s">
        <v>0</v>
      </c>
      <c r="R86" s="159">
        <v>5</v>
      </c>
      <c r="S86" s="159">
        <v>5</v>
      </c>
      <c r="T86" s="159">
        <v>700</v>
      </c>
      <c r="U86" s="159">
        <v>500</v>
      </c>
      <c r="V86" s="159">
        <v>1100</v>
      </c>
      <c r="W86" s="159">
        <v>1400</v>
      </c>
      <c r="X86" s="159">
        <v>400</v>
      </c>
      <c r="Y86" s="159" t="s">
        <v>0</v>
      </c>
      <c r="Z86" s="159" t="s">
        <v>0</v>
      </c>
      <c r="AA86" s="159" t="s">
        <v>0</v>
      </c>
      <c r="AB86" s="159" t="s">
        <v>0</v>
      </c>
      <c r="AC86" s="159" t="s">
        <v>0</v>
      </c>
    </row>
    <row r="87" spans="2:29" ht="13.5" customHeight="1" x14ac:dyDescent="0.2">
      <c r="B87" s="5">
        <v>79</v>
      </c>
      <c r="C87" s="158" t="s">
        <v>410</v>
      </c>
      <c r="D87" s="159" t="s">
        <v>0</v>
      </c>
      <c r="E87" s="159" t="s">
        <v>0</v>
      </c>
      <c r="F87" s="159" t="s">
        <v>0</v>
      </c>
      <c r="G87" s="159" t="s">
        <v>0</v>
      </c>
      <c r="H87" s="159" t="s">
        <v>0</v>
      </c>
      <c r="I87" s="159" t="s">
        <v>0</v>
      </c>
      <c r="J87" s="159">
        <v>30</v>
      </c>
      <c r="K87" s="159" t="s">
        <v>0</v>
      </c>
      <c r="L87" s="159">
        <v>5</v>
      </c>
      <c r="M87" s="159">
        <v>5</v>
      </c>
      <c r="N87" s="159" t="s">
        <v>0</v>
      </c>
      <c r="O87" s="159" t="s">
        <v>0</v>
      </c>
      <c r="P87" s="159" t="s">
        <v>0</v>
      </c>
      <c r="Q87" s="159" t="s">
        <v>0</v>
      </c>
      <c r="R87" s="159">
        <v>30</v>
      </c>
      <c r="S87" s="159">
        <v>30</v>
      </c>
      <c r="T87" s="159">
        <v>150</v>
      </c>
      <c r="U87" s="159">
        <v>160</v>
      </c>
      <c r="V87" s="159">
        <v>2000</v>
      </c>
      <c r="W87" s="159">
        <v>3000</v>
      </c>
      <c r="X87" s="159" t="s">
        <v>0</v>
      </c>
      <c r="Y87" s="159" t="s">
        <v>0</v>
      </c>
      <c r="Z87" s="159" t="s">
        <v>0</v>
      </c>
      <c r="AA87" s="159" t="s">
        <v>0</v>
      </c>
      <c r="AB87" s="159" t="s">
        <v>0</v>
      </c>
      <c r="AC87" s="159" t="s">
        <v>0</v>
      </c>
    </row>
    <row r="88" spans="2:29" ht="13.5" customHeight="1" x14ac:dyDescent="0.2">
      <c r="B88" s="5">
        <v>80</v>
      </c>
      <c r="C88" s="158" t="s">
        <v>411</v>
      </c>
      <c r="D88" s="159" t="s">
        <v>0</v>
      </c>
      <c r="E88" s="159" t="s">
        <v>0</v>
      </c>
      <c r="F88" s="159" t="s">
        <v>0</v>
      </c>
      <c r="G88" s="159" t="s">
        <v>0</v>
      </c>
      <c r="H88" s="159" t="s">
        <v>0</v>
      </c>
      <c r="I88" s="159" t="s">
        <v>0</v>
      </c>
      <c r="J88" s="159" t="s">
        <v>0</v>
      </c>
      <c r="K88" s="159" t="s">
        <v>0</v>
      </c>
      <c r="L88" s="159" t="s">
        <v>0</v>
      </c>
      <c r="M88" s="159" t="s">
        <v>0</v>
      </c>
      <c r="N88" s="159" t="s">
        <v>0</v>
      </c>
      <c r="O88" s="159" t="s">
        <v>0</v>
      </c>
      <c r="P88" s="159" t="s">
        <v>0</v>
      </c>
      <c r="Q88" s="159" t="s">
        <v>0</v>
      </c>
      <c r="R88" s="159" t="s">
        <v>0</v>
      </c>
      <c r="S88" s="159" t="s">
        <v>0</v>
      </c>
      <c r="T88" s="159">
        <v>5500</v>
      </c>
      <c r="U88" s="159">
        <v>5500</v>
      </c>
      <c r="V88" s="159">
        <v>15000</v>
      </c>
      <c r="W88" s="159">
        <v>15000</v>
      </c>
      <c r="X88" s="159" t="s">
        <v>0</v>
      </c>
      <c r="Y88" s="159" t="s">
        <v>0</v>
      </c>
      <c r="Z88" s="159" t="s">
        <v>0</v>
      </c>
      <c r="AA88" s="159" t="s">
        <v>0</v>
      </c>
      <c r="AB88" s="159" t="s">
        <v>0</v>
      </c>
      <c r="AC88" s="159" t="s">
        <v>0</v>
      </c>
    </row>
    <row r="89" spans="2:29" ht="13.5" customHeight="1" x14ac:dyDescent="0.2">
      <c r="B89" s="5">
        <v>81</v>
      </c>
      <c r="C89" s="158" t="s">
        <v>412</v>
      </c>
      <c r="D89" s="159" t="s">
        <v>0</v>
      </c>
      <c r="E89" s="159" t="s">
        <v>0</v>
      </c>
      <c r="F89" s="159" t="s">
        <v>0</v>
      </c>
      <c r="G89" s="159" t="s">
        <v>0</v>
      </c>
      <c r="H89" s="159" t="s">
        <v>0</v>
      </c>
      <c r="I89" s="159" t="s">
        <v>0</v>
      </c>
      <c r="J89" s="159">
        <v>40</v>
      </c>
      <c r="K89" s="159">
        <v>40</v>
      </c>
      <c r="L89" s="159">
        <v>98</v>
      </c>
      <c r="M89" s="159" t="s">
        <v>0</v>
      </c>
      <c r="N89" s="159" t="s">
        <v>0</v>
      </c>
      <c r="O89" s="159" t="s">
        <v>0</v>
      </c>
      <c r="P89" s="159" t="s">
        <v>0</v>
      </c>
      <c r="Q89" s="159">
        <v>1275</v>
      </c>
      <c r="R89" s="159" t="s">
        <v>0</v>
      </c>
      <c r="S89" s="159" t="s">
        <v>0</v>
      </c>
      <c r="T89" s="159">
        <v>7000</v>
      </c>
      <c r="U89" s="159">
        <v>600</v>
      </c>
      <c r="V89" s="159">
        <v>28240</v>
      </c>
      <c r="W89" s="159">
        <v>28240</v>
      </c>
      <c r="X89" s="159">
        <v>1452</v>
      </c>
      <c r="Y89" s="159" t="s">
        <v>0</v>
      </c>
      <c r="Z89" s="159">
        <v>118</v>
      </c>
      <c r="AA89" s="159">
        <v>182</v>
      </c>
      <c r="AB89" s="159" t="s">
        <v>0</v>
      </c>
      <c r="AC89" s="159" t="s">
        <v>0</v>
      </c>
    </row>
    <row r="90" spans="2:29" ht="13.5" customHeight="1" x14ac:dyDescent="0.2">
      <c r="B90" s="5">
        <v>82</v>
      </c>
      <c r="C90" s="158" t="s">
        <v>413</v>
      </c>
      <c r="D90" s="159" t="s">
        <v>0</v>
      </c>
      <c r="E90" s="159" t="s">
        <v>0</v>
      </c>
      <c r="F90" s="159" t="s">
        <v>0</v>
      </c>
      <c r="G90" s="159" t="s">
        <v>0</v>
      </c>
      <c r="H90" s="159" t="s">
        <v>0</v>
      </c>
      <c r="I90" s="159" t="s">
        <v>0</v>
      </c>
      <c r="J90" s="159" t="s">
        <v>0</v>
      </c>
      <c r="K90" s="159" t="s">
        <v>0</v>
      </c>
      <c r="L90" s="159">
        <v>17500</v>
      </c>
      <c r="M90" s="159">
        <v>21000</v>
      </c>
      <c r="N90" s="159" t="s">
        <v>0</v>
      </c>
      <c r="O90" s="159" t="s">
        <v>0</v>
      </c>
      <c r="P90" s="159" t="s">
        <v>0</v>
      </c>
      <c r="Q90" s="159" t="s">
        <v>0</v>
      </c>
      <c r="R90" s="159" t="s">
        <v>0</v>
      </c>
      <c r="S90" s="159" t="s">
        <v>0</v>
      </c>
      <c r="T90" s="159">
        <v>1000</v>
      </c>
      <c r="U90" s="159">
        <v>4000</v>
      </c>
      <c r="V90" s="159">
        <v>23000</v>
      </c>
      <c r="W90" s="159">
        <v>23000</v>
      </c>
      <c r="X90" s="159">
        <v>150</v>
      </c>
      <c r="Y90" s="159">
        <v>600</v>
      </c>
      <c r="Z90" s="159" t="s">
        <v>0</v>
      </c>
      <c r="AA90" s="159" t="s">
        <v>0</v>
      </c>
      <c r="AB90" s="159" t="s">
        <v>0</v>
      </c>
      <c r="AC90" s="159" t="s">
        <v>0</v>
      </c>
    </row>
    <row r="91" spans="2:29" ht="13.5" customHeight="1" x14ac:dyDescent="0.2">
      <c r="B91" s="5">
        <v>83</v>
      </c>
      <c r="C91" s="158" t="s">
        <v>414</v>
      </c>
      <c r="D91" s="159" t="s">
        <v>0</v>
      </c>
      <c r="E91" s="159" t="s">
        <v>0</v>
      </c>
      <c r="F91" s="159" t="s">
        <v>0</v>
      </c>
      <c r="G91" s="159" t="s">
        <v>0</v>
      </c>
      <c r="H91" s="159" t="s">
        <v>0</v>
      </c>
      <c r="I91" s="159" t="s">
        <v>0</v>
      </c>
      <c r="J91" s="159">
        <v>245</v>
      </c>
      <c r="K91" s="159">
        <v>85</v>
      </c>
      <c r="L91" s="159" t="s">
        <v>0</v>
      </c>
      <c r="M91" s="159" t="s">
        <v>0</v>
      </c>
      <c r="N91" s="159" t="s">
        <v>0</v>
      </c>
      <c r="O91" s="159" t="s">
        <v>0</v>
      </c>
      <c r="P91" s="159" t="s">
        <v>0</v>
      </c>
      <c r="Q91" s="159" t="s">
        <v>0</v>
      </c>
      <c r="R91" s="159">
        <v>60</v>
      </c>
      <c r="S91" s="159">
        <v>80</v>
      </c>
      <c r="T91" s="159">
        <v>450</v>
      </c>
      <c r="U91" s="159">
        <v>250</v>
      </c>
      <c r="V91" s="159">
        <v>1250</v>
      </c>
      <c r="W91" s="159">
        <v>1445</v>
      </c>
      <c r="X91" s="159" t="s">
        <v>0</v>
      </c>
      <c r="Y91" s="159" t="s">
        <v>0</v>
      </c>
      <c r="Z91" s="159" t="s">
        <v>0</v>
      </c>
      <c r="AA91" s="159" t="s">
        <v>0</v>
      </c>
      <c r="AB91" s="159" t="s">
        <v>0</v>
      </c>
      <c r="AC91" s="159" t="s">
        <v>0</v>
      </c>
    </row>
    <row r="92" spans="2:29" ht="13.5" customHeight="1" x14ac:dyDescent="0.2">
      <c r="B92" s="5">
        <v>84</v>
      </c>
      <c r="C92" s="158" t="s">
        <v>415</v>
      </c>
      <c r="D92" s="159" t="s">
        <v>0</v>
      </c>
      <c r="E92" s="159" t="s">
        <v>0</v>
      </c>
      <c r="F92" s="159" t="s">
        <v>0</v>
      </c>
      <c r="G92" s="159" t="s">
        <v>0</v>
      </c>
      <c r="H92" s="159" t="s">
        <v>0</v>
      </c>
      <c r="I92" s="159" t="s">
        <v>0</v>
      </c>
      <c r="J92" s="159">
        <v>30</v>
      </c>
      <c r="K92" s="159">
        <v>10</v>
      </c>
      <c r="L92" s="159">
        <v>5</v>
      </c>
      <c r="M92" s="159">
        <v>15</v>
      </c>
      <c r="N92" s="159" t="s">
        <v>0</v>
      </c>
      <c r="O92" s="159" t="s">
        <v>0</v>
      </c>
      <c r="P92" s="159" t="s">
        <v>0</v>
      </c>
      <c r="Q92" s="159" t="s">
        <v>0</v>
      </c>
      <c r="R92" s="159" t="s">
        <v>0</v>
      </c>
      <c r="S92" s="159" t="s">
        <v>0</v>
      </c>
      <c r="T92" s="159">
        <v>150</v>
      </c>
      <c r="U92" s="159">
        <v>50</v>
      </c>
      <c r="V92" s="159" t="s">
        <v>0</v>
      </c>
      <c r="W92" s="159" t="s">
        <v>0</v>
      </c>
      <c r="X92" s="159" t="s">
        <v>0</v>
      </c>
      <c r="Y92" s="159" t="s">
        <v>0</v>
      </c>
      <c r="Z92" s="159" t="s">
        <v>0</v>
      </c>
      <c r="AA92" s="159" t="s">
        <v>0</v>
      </c>
      <c r="AB92" s="159" t="s">
        <v>0</v>
      </c>
      <c r="AC92" s="159" t="s">
        <v>0</v>
      </c>
    </row>
    <row r="93" spans="2:29" ht="13.5" customHeight="1" x14ac:dyDescent="0.2">
      <c r="B93" s="5">
        <v>85</v>
      </c>
      <c r="C93" s="158" t="s">
        <v>416</v>
      </c>
      <c r="D93" s="159" t="s">
        <v>0</v>
      </c>
      <c r="E93" s="159" t="s">
        <v>0</v>
      </c>
      <c r="F93" s="159" t="s">
        <v>0</v>
      </c>
      <c r="G93" s="159" t="s">
        <v>0</v>
      </c>
      <c r="H93" s="159" t="s">
        <v>0</v>
      </c>
      <c r="I93" s="159" t="s">
        <v>0</v>
      </c>
      <c r="J93" s="159" t="s">
        <v>0</v>
      </c>
      <c r="K93" s="159" t="s">
        <v>0</v>
      </c>
      <c r="L93" s="159" t="s">
        <v>0</v>
      </c>
      <c r="M93" s="159" t="s">
        <v>0</v>
      </c>
      <c r="N93" s="159" t="s">
        <v>0</v>
      </c>
      <c r="O93" s="159" t="s">
        <v>0</v>
      </c>
      <c r="P93" s="159" t="s">
        <v>0</v>
      </c>
      <c r="Q93" s="159" t="s">
        <v>0</v>
      </c>
      <c r="R93" s="159">
        <v>80</v>
      </c>
      <c r="S93" s="159">
        <v>80</v>
      </c>
      <c r="T93" s="159" t="s">
        <v>0</v>
      </c>
      <c r="U93" s="159" t="s">
        <v>0</v>
      </c>
      <c r="V93" s="159" t="s">
        <v>0</v>
      </c>
      <c r="W93" s="159" t="s">
        <v>0</v>
      </c>
      <c r="X93" s="159" t="s">
        <v>0</v>
      </c>
      <c r="Y93" s="159" t="s">
        <v>0</v>
      </c>
      <c r="Z93" s="159" t="s">
        <v>0</v>
      </c>
      <c r="AA93" s="159" t="s">
        <v>0</v>
      </c>
      <c r="AB93" s="159" t="s">
        <v>0</v>
      </c>
      <c r="AC93" s="159" t="s">
        <v>0</v>
      </c>
    </row>
    <row r="94" spans="2:29" ht="13.5" customHeight="1" x14ac:dyDescent="0.2">
      <c r="B94" s="5">
        <v>86</v>
      </c>
      <c r="C94" s="158" t="s">
        <v>417</v>
      </c>
      <c r="D94" s="159" t="s">
        <v>0</v>
      </c>
      <c r="E94" s="159" t="s">
        <v>0</v>
      </c>
      <c r="F94" s="159" t="s">
        <v>0</v>
      </c>
      <c r="G94" s="159" t="s">
        <v>0</v>
      </c>
      <c r="H94" s="159" t="s">
        <v>0</v>
      </c>
      <c r="I94" s="159" t="s">
        <v>0</v>
      </c>
      <c r="J94" s="159" t="s">
        <v>0</v>
      </c>
      <c r="K94" s="159" t="s">
        <v>0</v>
      </c>
      <c r="L94" s="159">
        <v>100</v>
      </c>
      <c r="M94" s="159">
        <v>100</v>
      </c>
      <c r="N94" s="159" t="s">
        <v>0</v>
      </c>
      <c r="O94" s="159" t="s">
        <v>0</v>
      </c>
      <c r="P94" s="159" t="s">
        <v>0</v>
      </c>
      <c r="Q94" s="159" t="s">
        <v>0</v>
      </c>
      <c r="R94" s="159">
        <v>75</v>
      </c>
      <c r="S94" s="159">
        <v>75</v>
      </c>
      <c r="T94" s="159">
        <v>450</v>
      </c>
      <c r="U94" s="159">
        <v>450</v>
      </c>
      <c r="V94" s="159">
        <v>6000</v>
      </c>
      <c r="W94" s="159">
        <v>6000</v>
      </c>
      <c r="X94" s="159" t="s">
        <v>0</v>
      </c>
      <c r="Y94" s="159" t="s">
        <v>0</v>
      </c>
      <c r="Z94" s="159" t="s">
        <v>0</v>
      </c>
      <c r="AA94" s="159" t="s">
        <v>0</v>
      </c>
      <c r="AB94" s="159" t="s">
        <v>0</v>
      </c>
      <c r="AC94" s="159" t="s">
        <v>0</v>
      </c>
    </row>
    <row r="95" spans="2:29" ht="13.5" customHeight="1" x14ac:dyDescent="0.2">
      <c r="B95" s="5">
        <v>87</v>
      </c>
      <c r="C95" s="158" t="s">
        <v>418</v>
      </c>
      <c r="D95" s="159" t="s">
        <v>0</v>
      </c>
      <c r="E95" s="159" t="s">
        <v>0</v>
      </c>
      <c r="F95" s="159" t="s">
        <v>0</v>
      </c>
      <c r="G95" s="159" t="s">
        <v>0</v>
      </c>
      <c r="H95" s="159" t="s">
        <v>0</v>
      </c>
      <c r="I95" s="159" t="s">
        <v>0</v>
      </c>
      <c r="J95" s="159">
        <v>8900</v>
      </c>
      <c r="K95" s="159">
        <v>8600</v>
      </c>
      <c r="L95" s="159">
        <v>864</v>
      </c>
      <c r="M95" s="159">
        <v>864</v>
      </c>
      <c r="N95" s="159">
        <v>320</v>
      </c>
      <c r="O95" s="159">
        <v>320</v>
      </c>
      <c r="P95" s="159" t="s">
        <v>0</v>
      </c>
      <c r="Q95" s="159" t="s">
        <v>0</v>
      </c>
      <c r="R95" s="159">
        <v>100</v>
      </c>
      <c r="S95" s="159">
        <v>112</v>
      </c>
      <c r="T95" s="159">
        <v>2900</v>
      </c>
      <c r="U95" s="159">
        <v>2700</v>
      </c>
      <c r="V95" s="159">
        <v>4500</v>
      </c>
      <c r="W95" s="159">
        <v>4500</v>
      </c>
      <c r="X95" s="159">
        <v>200</v>
      </c>
      <c r="Y95" s="159">
        <v>300</v>
      </c>
      <c r="Z95" s="159" t="s">
        <v>0</v>
      </c>
      <c r="AA95" s="159" t="s">
        <v>0</v>
      </c>
      <c r="AB95" s="159" t="s">
        <v>0</v>
      </c>
      <c r="AC95" s="159" t="s">
        <v>0</v>
      </c>
    </row>
    <row r="96" spans="2:29" ht="13.5" customHeight="1" x14ac:dyDescent="0.2">
      <c r="B96" s="5">
        <v>88</v>
      </c>
      <c r="C96" s="158" t="s">
        <v>419</v>
      </c>
      <c r="D96" s="159" t="s">
        <v>0</v>
      </c>
      <c r="E96" s="159" t="s">
        <v>0</v>
      </c>
      <c r="F96" s="159" t="s">
        <v>0</v>
      </c>
      <c r="G96" s="159" t="s">
        <v>0</v>
      </c>
      <c r="H96" s="159" t="s">
        <v>0</v>
      </c>
      <c r="I96" s="159" t="s">
        <v>0</v>
      </c>
      <c r="J96" s="159">
        <v>740</v>
      </c>
      <c r="K96" s="159">
        <v>1620</v>
      </c>
      <c r="L96" s="159">
        <v>6000</v>
      </c>
      <c r="M96" s="159">
        <v>5000</v>
      </c>
      <c r="N96" s="159">
        <v>2300</v>
      </c>
      <c r="O96" s="159">
        <v>2063</v>
      </c>
      <c r="P96" s="159" t="s">
        <v>0</v>
      </c>
      <c r="Q96" s="159" t="s">
        <v>0</v>
      </c>
      <c r="R96" s="159">
        <v>450</v>
      </c>
      <c r="S96" s="159">
        <v>450</v>
      </c>
      <c r="T96" s="159">
        <v>6000</v>
      </c>
      <c r="U96" s="159">
        <v>5200</v>
      </c>
      <c r="V96" s="159">
        <v>12000</v>
      </c>
      <c r="W96" s="159">
        <v>13000</v>
      </c>
      <c r="X96" s="159">
        <v>600</v>
      </c>
      <c r="Y96" s="159">
        <v>600</v>
      </c>
      <c r="Z96" s="159">
        <v>35</v>
      </c>
      <c r="AA96" s="159">
        <v>40</v>
      </c>
      <c r="AB96" s="159" t="s">
        <v>0</v>
      </c>
      <c r="AC96" s="159" t="s">
        <v>0</v>
      </c>
    </row>
    <row r="97" spans="2:29" ht="13.5" customHeight="1" x14ac:dyDescent="0.2">
      <c r="B97" s="5">
        <v>89</v>
      </c>
      <c r="C97" s="158" t="s">
        <v>420</v>
      </c>
      <c r="D97" s="159" t="s">
        <v>0</v>
      </c>
      <c r="E97" s="159" t="s">
        <v>0</v>
      </c>
      <c r="F97" s="159" t="s">
        <v>0</v>
      </c>
      <c r="G97" s="159" t="s">
        <v>0</v>
      </c>
      <c r="H97" s="159" t="s">
        <v>0</v>
      </c>
      <c r="I97" s="159" t="s">
        <v>0</v>
      </c>
      <c r="J97" s="159">
        <v>52</v>
      </c>
      <c r="K97" s="159">
        <v>55</v>
      </c>
      <c r="L97" s="159" t="s">
        <v>0</v>
      </c>
      <c r="M97" s="159" t="s">
        <v>0</v>
      </c>
      <c r="N97" s="159" t="s">
        <v>0</v>
      </c>
      <c r="O97" s="159" t="s">
        <v>0</v>
      </c>
      <c r="P97" s="159" t="s">
        <v>0</v>
      </c>
      <c r="Q97" s="159" t="s">
        <v>0</v>
      </c>
      <c r="R97" s="159">
        <v>90</v>
      </c>
      <c r="S97" s="159">
        <v>30</v>
      </c>
      <c r="T97" s="159">
        <v>130</v>
      </c>
      <c r="U97" s="159">
        <v>110</v>
      </c>
      <c r="V97" s="159" t="s">
        <v>0</v>
      </c>
      <c r="W97" s="159" t="s">
        <v>0</v>
      </c>
      <c r="X97" s="159" t="s">
        <v>0</v>
      </c>
      <c r="Y97" s="159" t="s">
        <v>0</v>
      </c>
      <c r="Z97" s="159" t="s">
        <v>0</v>
      </c>
      <c r="AA97" s="159" t="s">
        <v>0</v>
      </c>
      <c r="AB97" s="159" t="s">
        <v>0</v>
      </c>
      <c r="AC97" s="159" t="s">
        <v>0</v>
      </c>
    </row>
    <row r="98" spans="2:29" ht="13.5" customHeight="1" x14ac:dyDescent="0.2">
      <c r="B98" s="5">
        <v>90</v>
      </c>
      <c r="C98" s="158" t="s">
        <v>421</v>
      </c>
      <c r="D98" s="159" t="s">
        <v>0</v>
      </c>
      <c r="E98" s="159" t="s">
        <v>0</v>
      </c>
      <c r="F98" s="159" t="s">
        <v>0</v>
      </c>
      <c r="G98" s="159" t="s">
        <v>0</v>
      </c>
      <c r="H98" s="159" t="s">
        <v>0</v>
      </c>
      <c r="I98" s="159" t="s">
        <v>0</v>
      </c>
      <c r="J98" s="159">
        <v>30</v>
      </c>
      <c r="K98" s="159">
        <v>30</v>
      </c>
      <c r="L98" s="159" t="s">
        <v>0</v>
      </c>
      <c r="M98" s="159" t="s">
        <v>0</v>
      </c>
      <c r="N98" s="159">
        <v>200</v>
      </c>
      <c r="O98" s="159">
        <v>490</v>
      </c>
      <c r="P98" s="159" t="s">
        <v>0</v>
      </c>
      <c r="Q98" s="159" t="s">
        <v>0</v>
      </c>
      <c r="R98" s="159">
        <v>25</v>
      </c>
      <c r="S98" s="159">
        <v>30</v>
      </c>
      <c r="T98" s="159">
        <v>6800</v>
      </c>
      <c r="U98" s="159">
        <v>6000</v>
      </c>
      <c r="V98" s="159">
        <v>23000</v>
      </c>
      <c r="W98" s="159">
        <v>24000</v>
      </c>
      <c r="X98" s="159">
        <v>1000</v>
      </c>
      <c r="Y98" s="159">
        <v>600</v>
      </c>
      <c r="Z98" s="159" t="s">
        <v>0</v>
      </c>
      <c r="AA98" s="159">
        <v>235</v>
      </c>
      <c r="AB98" s="159" t="s">
        <v>0</v>
      </c>
      <c r="AC98" s="159" t="s">
        <v>0</v>
      </c>
    </row>
    <row r="99" spans="2:29" ht="13.5" customHeight="1" x14ac:dyDescent="0.2">
      <c r="B99" s="5">
        <v>91</v>
      </c>
      <c r="C99" s="158" t="s">
        <v>422</v>
      </c>
      <c r="D99" s="159" t="s">
        <v>0</v>
      </c>
      <c r="E99" s="159" t="s">
        <v>0</v>
      </c>
      <c r="F99" s="159" t="s">
        <v>0</v>
      </c>
      <c r="G99" s="159" t="s">
        <v>0</v>
      </c>
      <c r="H99" s="159" t="s">
        <v>0</v>
      </c>
      <c r="I99" s="159" t="s">
        <v>0</v>
      </c>
      <c r="J99" s="159">
        <v>50</v>
      </c>
      <c r="K99" s="159">
        <v>50</v>
      </c>
      <c r="L99" s="159">
        <v>180</v>
      </c>
      <c r="M99" s="159">
        <v>180</v>
      </c>
      <c r="N99" s="159">
        <v>10</v>
      </c>
      <c r="O99" s="159">
        <v>20</v>
      </c>
      <c r="P99" s="159" t="s">
        <v>0</v>
      </c>
      <c r="Q99" s="159" t="s">
        <v>0</v>
      </c>
      <c r="R99" s="159">
        <v>45</v>
      </c>
      <c r="S99" s="159">
        <v>45</v>
      </c>
      <c r="T99" s="159">
        <v>150</v>
      </c>
      <c r="U99" s="159">
        <v>250</v>
      </c>
      <c r="V99" s="159" t="s">
        <v>0</v>
      </c>
      <c r="W99" s="159" t="s">
        <v>0</v>
      </c>
      <c r="X99" s="159" t="s">
        <v>0</v>
      </c>
      <c r="Y99" s="159" t="s">
        <v>0</v>
      </c>
      <c r="Z99" s="159" t="s">
        <v>0</v>
      </c>
      <c r="AA99" s="159" t="s">
        <v>0</v>
      </c>
      <c r="AB99" s="159" t="s">
        <v>0</v>
      </c>
      <c r="AC99" s="159" t="s">
        <v>0</v>
      </c>
    </row>
    <row r="100" spans="2:29" ht="13.5" customHeight="1" x14ac:dyDescent="0.2">
      <c r="B100" s="5">
        <v>92</v>
      </c>
      <c r="C100" s="158" t="s">
        <v>423</v>
      </c>
      <c r="D100" s="159" t="s">
        <v>0</v>
      </c>
      <c r="E100" s="159" t="s">
        <v>0</v>
      </c>
      <c r="F100" s="159" t="s">
        <v>0</v>
      </c>
      <c r="G100" s="159" t="s">
        <v>0</v>
      </c>
      <c r="H100" s="159" t="s">
        <v>0</v>
      </c>
      <c r="I100" s="159" t="s">
        <v>0</v>
      </c>
      <c r="J100" s="159" t="s">
        <v>0</v>
      </c>
      <c r="K100" s="159" t="s">
        <v>0</v>
      </c>
      <c r="L100" s="159" t="s">
        <v>0</v>
      </c>
      <c r="M100" s="159" t="s">
        <v>0</v>
      </c>
      <c r="N100" s="159" t="s">
        <v>0</v>
      </c>
      <c r="O100" s="159" t="s">
        <v>0</v>
      </c>
      <c r="P100" s="159" t="s">
        <v>0</v>
      </c>
      <c r="Q100" s="159" t="s">
        <v>0</v>
      </c>
      <c r="R100" s="159">
        <v>90</v>
      </c>
      <c r="S100" s="159">
        <v>105</v>
      </c>
      <c r="T100" s="159">
        <v>300</v>
      </c>
      <c r="U100" s="159">
        <v>1780</v>
      </c>
      <c r="V100" s="159">
        <v>1300</v>
      </c>
      <c r="W100" s="159">
        <v>900</v>
      </c>
      <c r="X100" s="159" t="s">
        <v>0</v>
      </c>
      <c r="Y100" s="159" t="s">
        <v>0</v>
      </c>
      <c r="Z100" s="159">
        <v>90</v>
      </c>
      <c r="AA100" s="159">
        <v>170</v>
      </c>
      <c r="AB100" s="159" t="s">
        <v>0</v>
      </c>
      <c r="AC100" s="159" t="s">
        <v>0</v>
      </c>
    </row>
    <row r="101" spans="2:29" ht="13.5" customHeight="1" x14ac:dyDescent="0.2">
      <c r="B101" s="5">
        <v>93</v>
      </c>
      <c r="C101" s="158" t="s">
        <v>424</v>
      </c>
      <c r="D101" s="159" t="s">
        <v>0</v>
      </c>
      <c r="E101" s="159" t="s">
        <v>0</v>
      </c>
      <c r="F101" s="159" t="s">
        <v>0</v>
      </c>
      <c r="G101" s="159" t="s">
        <v>0</v>
      </c>
      <c r="H101" s="159" t="s">
        <v>0</v>
      </c>
      <c r="I101" s="159" t="s">
        <v>0</v>
      </c>
      <c r="J101" s="159" t="s">
        <v>0</v>
      </c>
      <c r="K101" s="159" t="s">
        <v>0</v>
      </c>
      <c r="L101" s="159">
        <v>15</v>
      </c>
      <c r="M101" s="159">
        <v>15</v>
      </c>
      <c r="N101" s="159" t="s">
        <v>0</v>
      </c>
      <c r="O101" s="159" t="s">
        <v>0</v>
      </c>
      <c r="P101" s="159" t="s">
        <v>0</v>
      </c>
      <c r="Q101" s="159" t="s">
        <v>0</v>
      </c>
      <c r="R101" s="159">
        <v>10</v>
      </c>
      <c r="S101" s="159">
        <v>10</v>
      </c>
      <c r="T101" s="159">
        <v>500</v>
      </c>
      <c r="U101" s="159">
        <v>170</v>
      </c>
      <c r="V101" s="159">
        <v>500</v>
      </c>
      <c r="W101" s="159">
        <v>600</v>
      </c>
      <c r="X101" s="159" t="s">
        <v>0</v>
      </c>
      <c r="Y101" s="159" t="s">
        <v>0</v>
      </c>
      <c r="Z101" s="159" t="s">
        <v>0</v>
      </c>
      <c r="AA101" s="159" t="s">
        <v>0</v>
      </c>
      <c r="AB101" s="159" t="s">
        <v>0</v>
      </c>
      <c r="AC101" s="159" t="s">
        <v>0</v>
      </c>
    </row>
    <row r="102" spans="2:29" ht="13.5" customHeight="1" x14ac:dyDescent="0.2">
      <c r="B102" s="5">
        <v>94</v>
      </c>
      <c r="C102" s="158" t="s">
        <v>425</v>
      </c>
      <c r="D102" s="159" t="s">
        <v>0</v>
      </c>
      <c r="E102" s="159" t="s">
        <v>0</v>
      </c>
      <c r="F102" s="159" t="s">
        <v>0</v>
      </c>
      <c r="G102" s="159" t="s">
        <v>0</v>
      </c>
      <c r="H102" s="159" t="s">
        <v>0</v>
      </c>
      <c r="I102" s="159" t="s">
        <v>0</v>
      </c>
      <c r="J102" s="159">
        <v>70</v>
      </c>
      <c r="K102" s="159">
        <v>70</v>
      </c>
      <c r="L102" s="159">
        <v>18000</v>
      </c>
      <c r="M102" s="159">
        <v>19500</v>
      </c>
      <c r="N102" s="159" t="s">
        <v>0</v>
      </c>
      <c r="O102" s="159" t="s">
        <v>0</v>
      </c>
      <c r="P102" s="159" t="s">
        <v>0</v>
      </c>
      <c r="Q102" s="159" t="s">
        <v>0</v>
      </c>
      <c r="R102" s="159">
        <v>50</v>
      </c>
      <c r="S102" s="159">
        <v>50</v>
      </c>
      <c r="T102" s="159">
        <v>2000</v>
      </c>
      <c r="U102" s="159">
        <v>2200</v>
      </c>
      <c r="V102" s="159">
        <v>2200</v>
      </c>
      <c r="W102" s="159">
        <v>2600</v>
      </c>
      <c r="X102" s="159" t="s">
        <v>0</v>
      </c>
      <c r="Y102" s="159" t="s">
        <v>0</v>
      </c>
      <c r="Z102" s="159">
        <v>210</v>
      </c>
      <c r="AA102" s="159">
        <v>210</v>
      </c>
      <c r="AB102" s="159" t="s">
        <v>0</v>
      </c>
      <c r="AC102" s="159" t="s">
        <v>0</v>
      </c>
    </row>
    <row r="103" spans="2:29" ht="13.5" customHeight="1" x14ac:dyDescent="0.2">
      <c r="B103" s="5">
        <v>95</v>
      </c>
      <c r="C103" s="158" t="s">
        <v>426</v>
      </c>
      <c r="D103" s="159" t="s">
        <v>0</v>
      </c>
      <c r="E103" s="159" t="s">
        <v>0</v>
      </c>
      <c r="F103" s="159" t="s">
        <v>0</v>
      </c>
      <c r="G103" s="159" t="s">
        <v>0</v>
      </c>
      <c r="H103" s="159" t="s">
        <v>0</v>
      </c>
      <c r="I103" s="159" t="s">
        <v>0</v>
      </c>
      <c r="J103" s="159" t="s">
        <v>0</v>
      </c>
      <c r="K103" s="159" t="s">
        <v>0</v>
      </c>
      <c r="L103" s="159" t="s">
        <v>0</v>
      </c>
      <c r="M103" s="159" t="s">
        <v>0</v>
      </c>
      <c r="N103" s="159" t="s">
        <v>0</v>
      </c>
      <c r="O103" s="159" t="s">
        <v>0</v>
      </c>
      <c r="P103" s="159" t="s">
        <v>0</v>
      </c>
      <c r="Q103" s="159" t="s">
        <v>0</v>
      </c>
      <c r="R103" s="159" t="s">
        <v>0</v>
      </c>
      <c r="S103" s="159" t="s">
        <v>0</v>
      </c>
      <c r="T103" s="159" t="s">
        <v>0</v>
      </c>
      <c r="U103" s="159" t="s">
        <v>0</v>
      </c>
      <c r="V103" s="159">
        <v>75</v>
      </c>
      <c r="W103" s="159">
        <v>75</v>
      </c>
      <c r="X103" s="159" t="s">
        <v>0</v>
      </c>
      <c r="Y103" s="159" t="s">
        <v>0</v>
      </c>
      <c r="Z103" s="159">
        <v>5</v>
      </c>
      <c r="AA103" s="159" t="s">
        <v>0</v>
      </c>
      <c r="AB103" s="159" t="s">
        <v>0</v>
      </c>
      <c r="AC103" s="159" t="s">
        <v>0</v>
      </c>
    </row>
    <row r="104" spans="2:29" ht="13.5" customHeight="1" x14ac:dyDescent="0.2">
      <c r="B104" s="5">
        <v>96</v>
      </c>
      <c r="C104" s="158" t="s">
        <v>427</v>
      </c>
      <c r="D104" s="159" t="s">
        <v>0</v>
      </c>
      <c r="E104" s="159" t="s">
        <v>0</v>
      </c>
      <c r="F104" s="159" t="s">
        <v>0</v>
      </c>
      <c r="G104" s="159" t="s">
        <v>0</v>
      </c>
      <c r="H104" s="159" t="s">
        <v>0</v>
      </c>
      <c r="I104" s="159" t="s">
        <v>0</v>
      </c>
      <c r="J104" s="159" t="s">
        <v>0</v>
      </c>
      <c r="K104" s="159" t="s">
        <v>0</v>
      </c>
      <c r="L104" s="159" t="s">
        <v>0</v>
      </c>
      <c r="M104" s="159" t="s">
        <v>0</v>
      </c>
      <c r="N104" s="159" t="s">
        <v>0</v>
      </c>
      <c r="O104" s="159" t="s">
        <v>0</v>
      </c>
      <c r="P104" s="159" t="s">
        <v>0</v>
      </c>
      <c r="Q104" s="159" t="s">
        <v>0</v>
      </c>
      <c r="R104" s="159" t="s">
        <v>0</v>
      </c>
      <c r="S104" s="159" t="s">
        <v>0</v>
      </c>
      <c r="T104" s="159">
        <v>650</v>
      </c>
      <c r="U104" s="159">
        <v>600</v>
      </c>
      <c r="V104" s="159" t="s">
        <v>0</v>
      </c>
      <c r="W104" s="159" t="s">
        <v>0</v>
      </c>
      <c r="X104" s="159" t="s">
        <v>0</v>
      </c>
      <c r="Y104" s="159" t="s">
        <v>0</v>
      </c>
      <c r="Z104" s="159" t="s">
        <v>0</v>
      </c>
      <c r="AA104" s="159" t="s">
        <v>0</v>
      </c>
      <c r="AB104" s="159" t="s">
        <v>0</v>
      </c>
      <c r="AC104" s="159" t="s">
        <v>0</v>
      </c>
    </row>
    <row r="105" spans="2:29" ht="13.5" customHeight="1" x14ac:dyDescent="0.2">
      <c r="B105" s="5">
        <v>97</v>
      </c>
      <c r="C105" s="158" t="s">
        <v>428</v>
      </c>
      <c r="D105" s="159" t="s">
        <v>0</v>
      </c>
      <c r="E105" s="159" t="s">
        <v>0</v>
      </c>
      <c r="F105" s="159" t="s">
        <v>0</v>
      </c>
      <c r="G105" s="159" t="s">
        <v>0</v>
      </c>
      <c r="H105" s="159" t="s">
        <v>0</v>
      </c>
      <c r="I105" s="159" t="s">
        <v>0</v>
      </c>
      <c r="J105" s="159" t="s">
        <v>0</v>
      </c>
      <c r="K105" s="159" t="s">
        <v>0</v>
      </c>
      <c r="L105" s="159" t="s">
        <v>0</v>
      </c>
      <c r="M105" s="159" t="s">
        <v>0</v>
      </c>
      <c r="N105" s="159" t="s">
        <v>0</v>
      </c>
      <c r="O105" s="159" t="s">
        <v>0</v>
      </c>
      <c r="P105" s="159" t="s">
        <v>0</v>
      </c>
      <c r="Q105" s="159" t="s">
        <v>0</v>
      </c>
      <c r="R105" s="159">
        <v>75</v>
      </c>
      <c r="S105" s="159">
        <v>75</v>
      </c>
      <c r="T105" s="159">
        <v>1000</v>
      </c>
      <c r="U105" s="159">
        <v>1000</v>
      </c>
      <c r="V105" s="159">
        <v>3000</v>
      </c>
      <c r="W105" s="159">
        <v>3000</v>
      </c>
      <c r="X105" s="159">
        <v>1200</v>
      </c>
      <c r="Y105" s="159">
        <v>1200</v>
      </c>
      <c r="Z105" s="159">
        <v>370</v>
      </c>
      <c r="AA105" s="159" t="s">
        <v>0</v>
      </c>
      <c r="AB105" s="159" t="s">
        <v>0</v>
      </c>
      <c r="AC105" s="159" t="s">
        <v>0</v>
      </c>
    </row>
    <row r="106" spans="2:29" ht="13.5" customHeight="1" x14ac:dyDescent="0.2">
      <c r="B106" s="5">
        <v>98</v>
      </c>
      <c r="C106" s="158" t="s">
        <v>429</v>
      </c>
      <c r="D106" s="159" t="s">
        <v>0</v>
      </c>
      <c r="E106" s="159" t="s">
        <v>0</v>
      </c>
      <c r="F106" s="159">
        <v>1220</v>
      </c>
      <c r="G106" s="159">
        <v>1160</v>
      </c>
      <c r="H106" s="159" t="s">
        <v>0</v>
      </c>
      <c r="I106" s="159" t="s">
        <v>0</v>
      </c>
      <c r="J106" s="159">
        <v>20</v>
      </c>
      <c r="K106" s="159">
        <v>15</v>
      </c>
      <c r="L106" s="159">
        <v>47900</v>
      </c>
      <c r="M106" s="159">
        <v>47900</v>
      </c>
      <c r="N106" s="159" t="s">
        <v>0</v>
      </c>
      <c r="O106" s="159" t="s">
        <v>0</v>
      </c>
      <c r="P106" s="159" t="s">
        <v>0</v>
      </c>
      <c r="Q106" s="159">
        <v>400</v>
      </c>
      <c r="R106" s="159">
        <v>60</v>
      </c>
      <c r="S106" s="159">
        <v>60</v>
      </c>
      <c r="T106" s="159">
        <v>8100</v>
      </c>
      <c r="U106" s="159">
        <v>8400</v>
      </c>
      <c r="V106" s="159">
        <v>70800</v>
      </c>
      <c r="W106" s="159">
        <v>70500</v>
      </c>
      <c r="X106" s="159">
        <v>8600</v>
      </c>
      <c r="Y106" s="159">
        <v>4300</v>
      </c>
      <c r="Z106" s="159" t="s">
        <v>0</v>
      </c>
      <c r="AA106" s="159" t="s">
        <v>0</v>
      </c>
      <c r="AB106" s="159" t="s">
        <v>0</v>
      </c>
      <c r="AC106" s="159" t="s">
        <v>0</v>
      </c>
    </row>
    <row r="107" spans="2:29" ht="13.5" customHeight="1" x14ac:dyDescent="0.2">
      <c r="B107" s="5">
        <v>99</v>
      </c>
      <c r="C107" s="158" t="s">
        <v>430</v>
      </c>
      <c r="D107" s="159" t="s">
        <v>0</v>
      </c>
      <c r="E107" s="159" t="s">
        <v>0</v>
      </c>
      <c r="F107" s="159" t="s">
        <v>0</v>
      </c>
      <c r="G107" s="159" t="s">
        <v>0</v>
      </c>
      <c r="H107" s="159" t="s">
        <v>0</v>
      </c>
      <c r="I107" s="159" t="s">
        <v>0</v>
      </c>
      <c r="J107" s="159" t="s">
        <v>0</v>
      </c>
      <c r="K107" s="159" t="s">
        <v>0</v>
      </c>
      <c r="L107" s="159">
        <v>28391</v>
      </c>
      <c r="M107" s="159">
        <v>27715</v>
      </c>
      <c r="N107" s="159" t="s">
        <v>0</v>
      </c>
      <c r="O107" s="159" t="s">
        <v>0</v>
      </c>
      <c r="P107" s="159" t="s">
        <v>0</v>
      </c>
      <c r="Q107" s="159" t="s">
        <v>0</v>
      </c>
      <c r="R107" s="159" t="s">
        <v>0</v>
      </c>
      <c r="S107" s="159" t="s">
        <v>0</v>
      </c>
      <c r="T107" s="159">
        <v>1650</v>
      </c>
      <c r="U107" s="159">
        <v>1500</v>
      </c>
      <c r="V107" s="159">
        <v>4350</v>
      </c>
      <c r="W107" s="159">
        <v>1800</v>
      </c>
      <c r="X107" s="159" t="s">
        <v>0</v>
      </c>
      <c r="Y107" s="159" t="s">
        <v>0</v>
      </c>
      <c r="Z107" s="159" t="s">
        <v>0</v>
      </c>
      <c r="AA107" s="159" t="s">
        <v>0</v>
      </c>
      <c r="AB107" s="159" t="s">
        <v>0</v>
      </c>
      <c r="AC107" s="159" t="s">
        <v>0</v>
      </c>
    </row>
    <row r="108" spans="2:29" ht="13.5" customHeight="1" x14ac:dyDescent="0.2">
      <c r="B108" s="5">
        <v>100</v>
      </c>
      <c r="C108" s="158" t="s">
        <v>431</v>
      </c>
      <c r="D108" s="159" t="s">
        <v>0</v>
      </c>
      <c r="E108" s="159" t="s">
        <v>0</v>
      </c>
      <c r="F108" s="159" t="s">
        <v>0</v>
      </c>
      <c r="G108" s="159" t="s">
        <v>0</v>
      </c>
      <c r="H108" s="159" t="s">
        <v>0</v>
      </c>
      <c r="I108" s="159" t="s">
        <v>0</v>
      </c>
      <c r="J108" s="159">
        <v>40</v>
      </c>
      <c r="K108" s="159">
        <v>20</v>
      </c>
      <c r="L108" s="159">
        <v>15</v>
      </c>
      <c r="M108" s="159">
        <v>15</v>
      </c>
      <c r="N108" s="159" t="s">
        <v>0</v>
      </c>
      <c r="O108" s="159" t="s">
        <v>0</v>
      </c>
      <c r="P108" s="159" t="s">
        <v>0</v>
      </c>
      <c r="Q108" s="159" t="s">
        <v>0</v>
      </c>
      <c r="R108" s="159">
        <v>100</v>
      </c>
      <c r="S108" s="159">
        <v>100</v>
      </c>
      <c r="T108" s="159">
        <v>300</v>
      </c>
      <c r="U108" s="159">
        <v>500</v>
      </c>
      <c r="V108" s="159">
        <v>600</v>
      </c>
      <c r="W108" s="159">
        <v>1000</v>
      </c>
      <c r="X108" s="159">
        <v>50</v>
      </c>
      <c r="Y108" s="159">
        <v>120</v>
      </c>
      <c r="Z108" s="159" t="s">
        <v>0</v>
      </c>
      <c r="AA108" s="159" t="s">
        <v>0</v>
      </c>
      <c r="AB108" s="159" t="s">
        <v>0</v>
      </c>
      <c r="AC108" s="159" t="s">
        <v>0</v>
      </c>
    </row>
    <row r="109" spans="2:29" ht="13.5" customHeight="1" x14ac:dyDescent="0.2">
      <c r="B109" s="5">
        <v>101</v>
      </c>
      <c r="C109" s="158" t="s">
        <v>432</v>
      </c>
      <c r="D109" s="159" t="s">
        <v>0</v>
      </c>
      <c r="E109" s="159" t="s">
        <v>0</v>
      </c>
      <c r="F109" s="159" t="s">
        <v>0</v>
      </c>
      <c r="G109" s="159" t="s">
        <v>0</v>
      </c>
      <c r="H109" s="159" t="s">
        <v>0</v>
      </c>
      <c r="I109" s="159" t="s">
        <v>0</v>
      </c>
      <c r="J109" s="159">
        <v>200</v>
      </c>
      <c r="K109" s="159">
        <v>275</v>
      </c>
      <c r="L109" s="159" t="s">
        <v>0</v>
      </c>
      <c r="M109" s="159" t="s">
        <v>0</v>
      </c>
      <c r="N109" s="159" t="s">
        <v>0</v>
      </c>
      <c r="O109" s="159" t="s">
        <v>0</v>
      </c>
      <c r="P109" s="159" t="s">
        <v>0</v>
      </c>
      <c r="Q109" s="159" t="s">
        <v>0</v>
      </c>
      <c r="R109" s="159" t="s">
        <v>0</v>
      </c>
      <c r="S109" s="159" t="s">
        <v>0</v>
      </c>
      <c r="T109" s="159">
        <v>200</v>
      </c>
      <c r="U109" s="159">
        <v>200</v>
      </c>
      <c r="V109" s="159" t="s">
        <v>0</v>
      </c>
      <c r="W109" s="159" t="s">
        <v>0</v>
      </c>
      <c r="X109" s="159" t="s">
        <v>0</v>
      </c>
      <c r="Y109" s="159" t="s">
        <v>0</v>
      </c>
      <c r="Z109" s="159" t="s">
        <v>0</v>
      </c>
      <c r="AA109" s="159" t="s">
        <v>0</v>
      </c>
      <c r="AB109" s="159" t="s">
        <v>0</v>
      </c>
      <c r="AC109" s="159" t="s">
        <v>0</v>
      </c>
    </row>
    <row r="110" spans="2:29" ht="13.5" customHeight="1" x14ac:dyDescent="0.2">
      <c r="B110" s="5">
        <v>102</v>
      </c>
      <c r="C110" s="158" t="s">
        <v>433</v>
      </c>
      <c r="D110" s="159" t="s">
        <v>0</v>
      </c>
      <c r="E110" s="159" t="s">
        <v>0</v>
      </c>
      <c r="F110" s="159" t="s">
        <v>0</v>
      </c>
      <c r="G110" s="159" t="s">
        <v>0</v>
      </c>
      <c r="H110" s="159" t="s">
        <v>0</v>
      </c>
      <c r="I110" s="159" t="s">
        <v>0</v>
      </c>
      <c r="J110" s="159">
        <v>10</v>
      </c>
      <c r="K110" s="159" t="s">
        <v>0</v>
      </c>
      <c r="L110" s="159">
        <v>90</v>
      </c>
      <c r="M110" s="159">
        <v>90</v>
      </c>
      <c r="N110" s="159">
        <v>18</v>
      </c>
      <c r="O110" s="159">
        <v>45</v>
      </c>
      <c r="P110" s="159" t="s">
        <v>0</v>
      </c>
      <c r="Q110" s="159" t="s">
        <v>0</v>
      </c>
      <c r="R110" s="159">
        <v>45</v>
      </c>
      <c r="S110" s="159">
        <v>45</v>
      </c>
      <c r="T110" s="159">
        <v>180</v>
      </c>
      <c r="U110" s="159">
        <v>350</v>
      </c>
      <c r="V110" s="159" t="s">
        <v>0</v>
      </c>
      <c r="W110" s="159" t="s">
        <v>0</v>
      </c>
      <c r="X110" s="159" t="s">
        <v>0</v>
      </c>
      <c r="Y110" s="159" t="s">
        <v>0</v>
      </c>
      <c r="Z110" s="159" t="s">
        <v>0</v>
      </c>
      <c r="AA110" s="159" t="s">
        <v>0</v>
      </c>
      <c r="AB110" s="159" t="s">
        <v>0</v>
      </c>
      <c r="AC110" s="159" t="s">
        <v>0</v>
      </c>
    </row>
    <row r="111" spans="2:29" ht="13.5" customHeight="1" x14ac:dyDescent="0.2">
      <c r="B111" s="5">
        <v>103</v>
      </c>
      <c r="C111" s="158" t="s">
        <v>434</v>
      </c>
      <c r="D111" s="159" t="s">
        <v>0</v>
      </c>
      <c r="E111" s="159" t="s">
        <v>0</v>
      </c>
      <c r="F111" s="159" t="s">
        <v>0</v>
      </c>
      <c r="G111" s="159" t="s">
        <v>0</v>
      </c>
      <c r="H111" s="159" t="s">
        <v>0</v>
      </c>
      <c r="I111" s="159" t="s">
        <v>0</v>
      </c>
      <c r="J111" s="159">
        <v>38</v>
      </c>
      <c r="K111" s="159">
        <v>38</v>
      </c>
      <c r="L111" s="159" t="s">
        <v>0</v>
      </c>
      <c r="M111" s="159" t="s">
        <v>0</v>
      </c>
      <c r="N111" s="159" t="s">
        <v>0</v>
      </c>
      <c r="O111" s="159" t="s">
        <v>0</v>
      </c>
      <c r="P111" s="159" t="s">
        <v>0</v>
      </c>
      <c r="Q111" s="159" t="s">
        <v>0</v>
      </c>
      <c r="R111" s="159" t="s">
        <v>0</v>
      </c>
      <c r="S111" s="159" t="s">
        <v>0</v>
      </c>
      <c r="T111" s="159" t="s">
        <v>0</v>
      </c>
      <c r="U111" s="159" t="s">
        <v>0</v>
      </c>
      <c r="V111" s="159" t="s">
        <v>0</v>
      </c>
      <c r="W111" s="159" t="s">
        <v>0</v>
      </c>
      <c r="X111" s="159" t="s">
        <v>0</v>
      </c>
      <c r="Y111" s="159" t="s">
        <v>0</v>
      </c>
      <c r="Z111" s="159" t="s">
        <v>0</v>
      </c>
      <c r="AA111" s="159" t="s">
        <v>0</v>
      </c>
      <c r="AB111" s="159" t="s">
        <v>0</v>
      </c>
      <c r="AC111" s="159" t="s">
        <v>0</v>
      </c>
    </row>
    <row r="112" spans="2:29" ht="13.5" customHeight="1" x14ac:dyDescent="0.2">
      <c r="B112" s="5">
        <v>104</v>
      </c>
      <c r="C112" s="158" t="s">
        <v>435</v>
      </c>
      <c r="D112" s="159" t="s">
        <v>0</v>
      </c>
      <c r="E112" s="159" t="s">
        <v>0</v>
      </c>
      <c r="F112" s="159" t="s">
        <v>0</v>
      </c>
      <c r="G112" s="159" t="s">
        <v>0</v>
      </c>
      <c r="H112" s="159" t="s">
        <v>0</v>
      </c>
      <c r="I112" s="159" t="s">
        <v>0</v>
      </c>
      <c r="J112" s="159">
        <v>48</v>
      </c>
      <c r="K112" s="159">
        <v>48</v>
      </c>
      <c r="L112" s="159">
        <v>832</v>
      </c>
      <c r="M112" s="159">
        <v>832</v>
      </c>
      <c r="N112" s="159" t="s">
        <v>0</v>
      </c>
      <c r="O112" s="159" t="s">
        <v>0</v>
      </c>
      <c r="P112" s="159" t="s">
        <v>0</v>
      </c>
      <c r="Q112" s="159" t="s">
        <v>0</v>
      </c>
      <c r="R112" s="159">
        <v>40</v>
      </c>
      <c r="S112" s="159">
        <v>40</v>
      </c>
      <c r="T112" s="159">
        <v>800</v>
      </c>
      <c r="U112" s="159">
        <v>800</v>
      </c>
      <c r="V112" s="159">
        <v>100</v>
      </c>
      <c r="W112" s="159">
        <v>200</v>
      </c>
      <c r="X112" s="159" t="s">
        <v>0</v>
      </c>
      <c r="Y112" s="159" t="s">
        <v>0</v>
      </c>
      <c r="Z112" s="159" t="s">
        <v>0</v>
      </c>
      <c r="AA112" s="159" t="s">
        <v>0</v>
      </c>
      <c r="AB112" s="159" t="s">
        <v>0</v>
      </c>
      <c r="AC112" s="159" t="s">
        <v>0</v>
      </c>
    </row>
    <row r="113" spans="2:29" ht="13.5" customHeight="1" x14ac:dyDescent="0.2">
      <c r="B113" s="5">
        <v>105</v>
      </c>
      <c r="C113" s="158" t="s">
        <v>436</v>
      </c>
      <c r="D113" s="159" t="s">
        <v>0</v>
      </c>
      <c r="E113" s="159" t="s">
        <v>0</v>
      </c>
      <c r="F113" s="159" t="s">
        <v>0</v>
      </c>
      <c r="G113" s="159" t="s">
        <v>0</v>
      </c>
      <c r="H113" s="159" t="s">
        <v>0</v>
      </c>
      <c r="I113" s="159" t="s">
        <v>0</v>
      </c>
      <c r="J113" s="159">
        <v>40</v>
      </c>
      <c r="K113" s="159">
        <v>15</v>
      </c>
      <c r="L113" s="159">
        <v>20</v>
      </c>
      <c r="M113" s="159">
        <v>20</v>
      </c>
      <c r="N113" s="159" t="s">
        <v>0</v>
      </c>
      <c r="O113" s="159" t="s">
        <v>0</v>
      </c>
      <c r="P113" s="159" t="s">
        <v>0</v>
      </c>
      <c r="Q113" s="159" t="s">
        <v>0</v>
      </c>
      <c r="R113" s="159">
        <v>100</v>
      </c>
      <c r="S113" s="159">
        <v>100</v>
      </c>
      <c r="T113" s="159">
        <v>400</v>
      </c>
      <c r="U113" s="159">
        <v>700</v>
      </c>
      <c r="V113" s="159">
        <v>800</v>
      </c>
      <c r="W113" s="159">
        <v>800</v>
      </c>
      <c r="X113" s="159" t="s">
        <v>0</v>
      </c>
      <c r="Y113" s="159">
        <v>200</v>
      </c>
      <c r="Z113" s="159" t="s">
        <v>0</v>
      </c>
      <c r="AA113" s="159" t="s">
        <v>0</v>
      </c>
      <c r="AB113" s="159" t="s">
        <v>0</v>
      </c>
      <c r="AC113" s="159" t="s">
        <v>0</v>
      </c>
    </row>
    <row r="114" spans="2:29" ht="13.5" customHeight="1" x14ac:dyDescent="0.2">
      <c r="B114" s="5">
        <v>106</v>
      </c>
      <c r="C114" s="158" t="s">
        <v>437</v>
      </c>
      <c r="D114" s="159">
        <v>250</v>
      </c>
      <c r="E114" s="159">
        <v>250</v>
      </c>
      <c r="F114" s="159" t="s">
        <v>0</v>
      </c>
      <c r="G114" s="159" t="s">
        <v>0</v>
      </c>
      <c r="H114" s="159" t="s">
        <v>0</v>
      </c>
      <c r="I114" s="159" t="s">
        <v>0</v>
      </c>
      <c r="J114" s="159" t="s">
        <v>0</v>
      </c>
      <c r="K114" s="159" t="s">
        <v>0</v>
      </c>
      <c r="L114" s="159">
        <v>1300</v>
      </c>
      <c r="M114" s="159">
        <v>1300</v>
      </c>
      <c r="N114" s="159" t="s">
        <v>0</v>
      </c>
      <c r="O114" s="159" t="s">
        <v>0</v>
      </c>
      <c r="P114" s="159" t="s">
        <v>0</v>
      </c>
      <c r="Q114" s="159" t="s">
        <v>0</v>
      </c>
      <c r="R114" s="159">
        <v>65</v>
      </c>
      <c r="S114" s="159">
        <v>60</v>
      </c>
      <c r="T114" s="159">
        <v>300</v>
      </c>
      <c r="U114" s="159">
        <v>100</v>
      </c>
      <c r="V114" s="159">
        <v>3000</v>
      </c>
      <c r="W114" s="159">
        <v>2500</v>
      </c>
      <c r="X114" s="159">
        <v>500</v>
      </c>
      <c r="Y114" s="159" t="s">
        <v>0</v>
      </c>
      <c r="Z114" s="159" t="s">
        <v>0</v>
      </c>
      <c r="AA114" s="159" t="s">
        <v>0</v>
      </c>
      <c r="AB114" s="159" t="s">
        <v>0</v>
      </c>
      <c r="AC114" s="159" t="s">
        <v>0</v>
      </c>
    </row>
    <row r="115" spans="2:29" ht="13.5" customHeight="1" x14ac:dyDescent="0.2">
      <c r="B115" s="5">
        <v>107</v>
      </c>
      <c r="C115" s="158" t="s">
        <v>438</v>
      </c>
      <c r="D115" s="159" t="s">
        <v>0</v>
      </c>
      <c r="E115" s="159" t="s">
        <v>0</v>
      </c>
      <c r="F115" s="159" t="s">
        <v>0</v>
      </c>
      <c r="G115" s="159" t="s">
        <v>0</v>
      </c>
      <c r="H115" s="159" t="s">
        <v>0</v>
      </c>
      <c r="I115" s="159" t="s">
        <v>0</v>
      </c>
      <c r="J115" s="159" t="s">
        <v>0</v>
      </c>
      <c r="K115" s="159" t="s">
        <v>0</v>
      </c>
      <c r="L115" s="159">
        <v>70</v>
      </c>
      <c r="M115" s="159">
        <v>70</v>
      </c>
      <c r="N115" s="159">
        <v>12</v>
      </c>
      <c r="O115" s="159">
        <v>40</v>
      </c>
      <c r="P115" s="159" t="s">
        <v>0</v>
      </c>
      <c r="Q115" s="159" t="s">
        <v>0</v>
      </c>
      <c r="R115" s="159">
        <v>35</v>
      </c>
      <c r="S115" s="159">
        <v>35</v>
      </c>
      <c r="T115" s="159">
        <v>250</v>
      </c>
      <c r="U115" s="159">
        <v>765</v>
      </c>
      <c r="V115" s="159">
        <v>350</v>
      </c>
      <c r="W115" s="159" t="s">
        <v>0</v>
      </c>
      <c r="X115" s="159" t="s">
        <v>0</v>
      </c>
      <c r="Y115" s="159" t="s">
        <v>0</v>
      </c>
      <c r="Z115" s="159" t="s">
        <v>0</v>
      </c>
      <c r="AA115" s="159" t="s">
        <v>0</v>
      </c>
      <c r="AB115" s="159" t="s">
        <v>0</v>
      </c>
      <c r="AC115" s="159" t="s">
        <v>0</v>
      </c>
    </row>
    <row r="116" spans="2:29" ht="13.5" customHeight="1" x14ac:dyDescent="0.2">
      <c r="B116" s="5">
        <v>108</v>
      </c>
      <c r="C116" s="158" t="s">
        <v>439</v>
      </c>
      <c r="D116" s="159" t="s">
        <v>0</v>
      </c>
      <c r="E116" s="159" t="s">
        <v>0</v>
      </c>
      <c r="F116" s="159" t="s">
        <v>0</v>
      </c>
      <c r="G116" s="159" t="s">
        <v>0</v>
      </c>
      <c r="H116" s="159" t="s">
        <v>0</v>
      </c>
      <c r="I116" s="159" t="s">
        <v>0</v>
      </c>
      <c r="J116" s="159">
        <v>30</v>
      </c>
      <c r="K116" s="159">
        <v>10</v>
      </c>
      <c r="L116" s="159">
        <v>17890</v>
      </c>
      <c r="M116" s="159">
        <v>17890</v>
      </c>
      <c r="N116" s="159" t="s">
        <v>0</v>
      </c>
      <c r="O116" s="159" t="s">
        <v>0</v>
      </c>
      <c r="P116" s="159">
        <v>200</v>
      </c>
      <c r="Q116" s="159">
        <v>180</v>
      </c>
      <c r="R116" s="159" t="s">
        <v>0</v>
      </c>
      <c r="S116" s="159" t="s">
        <v>0</v>
      </c>
      <c r="T116" s="159">
        <v>3750</v>
      </c>
      <c r="U116" s="159">
        <v>2600</v>
      </c>
      <c r="V116" s="159">
        <v>11500</v>
      </c>
      <c r="W116" s="159">
        <v>12000</v>
      </c>
      <c r="X116" s="159">
        <v>2400</v>
      </c>
      <c r="Y116" s="159">
        <v>1200</v>
      </c>
      <c r="Z116" s="159" t="s">
        <v>0</v>
      </c>
      <c r="AA116" s="159" t="s">
        <v>0</v>
      </c>
      <c r="AB116" s="159" t="s">
        <v>0</v>
      </c>
      <c r="AC116" s="159" t="s">
        <v>0</v>
      </c>
    </row>
    <row r="117" spans="2:29" ht="13.5" customHeight="1" x14ac:dyDescent="0.2">
      <c r="B117" s="5">
        <v>109</v>
      </c>
      <c r="C117" s="158" t="s">
        <v>440</v>
      </c>
      <c r="D117" s="159" t="s">
        <v>0</v>
      </c>
      <c r="E117" s="159" t="s">
        <v>0</v>
      </c>
      <c r="F117" s="159">
        <v>200</v>
      </c>
      <c r="G117" s="159">
        <v>200</v>
      </c>
      <c r="H117" s="159" t="s">
        <v>0</v>
      </c>
      <c r="I117" s="159" t="s">
        <v>0</v>
      </c>
      <c r="J117" s="159">
        <v>50</v>
      </c>
      <c r="K117" s="159" t="s">
        <v>0</v>
      </c>
      <c r="L117" s="159">
        <v>10500</v>
      </c>
      <c r="M117" s="159">
        <v>11000</v>
      </c>
      <c r="N117" s="159" t="s">
        <v>0</v>
      </c>
      <c r="O117" s="159" t="s">
        <v>0</v>
      </c>
      <c r="P117" s="159" t="s">
        <v>0</v>
      </c>
      <c r="Q117" s="159" t="s">
        <v>0</v>
      </c>
      <c r="R117" s="159">
        <v>50</v>
      </c>
      <c r="S117" s="159">
        <v>30</v>
      </c>
      <c r="T117" s="159">
        <v>700</v>
      </c>
      <c r="U117" s="159">
        <v>1500</v>
      </c>
      <c r="V117" s="159">
        <v>12000</v>
      </c>
      <c r="W117" s="159">
        <v>9500</v>
      </c>
      <c r="X117" s="159">
        <v>500</v>
      </c>
      <c r="Y117" s="159">
        <v>400</v>
      </c>
      <c r="Z117" s="159" t="s">
        <v>0</v>
      </c>
      <c r="AA117" s="159" t="s">
        <v>0</v>
      </c>
      <c r="AB117" s="159" t="s">
        <v>0</v>
      </c>
      <c r="AC117" s="159" t="s">
        <v>0</v>
      </c>
    </row>
    <row r="118" spans="2:29" ht="13.5" customHeight="1" x14ac:dyDescent="0.2">
      <c r="B118" s="5">
        <v>110</v>
      </c>
      <c r="C118" s="158" t="s">
        <v>441</v>
      </c>
      <c r="D118" s="159" t="s">
        <v>0</v>
      </c>
      <c r="E118" s="159" t="s">
        <v>0</v>
      </c>
      <c r="F118" s="159" t="s">
        <v>0</v>
      </c>
      <c r="G118" s="159" t="s">
        <v>0</v>
      </c>
      <c r="H118" s="159" t="s">
        <v>0</v>
      </c>
      <c r="I118" s="159" t="s">
        <v>0</v>
      </c>
      <c r="J118" s="159" t="s">
        <v>0</v>
      </c>
      <c r="K118" s="159" t="s">
        <v>0</v>
      </c>
      <c r="L118" s="159">
        <v>8600</v>
      </c>
      <c r="M118" s="159">
        <v>9450</v>
      </c>
      <c r="N118" s="159" t="s">
        <v>0</v>
      </c>
      <c r="O118" s="159" t="s">
        <v>0</v>
      </c>
      <c r="P118" s="159" t="s">
        <v>0</v>
      </c>
      <c r="Q118" s="159" t="s">
        <v>0</v>
      </c>
      <c r="R118" s="159">
        <v>450</v>
      </c>
      <c r="S118" s="159">
        <v>420</v>
      </c>
      <c r="T118" s="159">
        <v>1650</v>
      </c>
      <c r="U118" s="159">
        <v>1600</v>
      </c>
      <c r="V118" s="159">
        <v>650</v>
      </c>
      <c r="W118" s="159">
        <v>600</v>
      </c>
      <c r="X118" s="159">
        <v>500</v>
      </c>
      <c r="Y118" s="159">
        <v>700</v>
      </c>
      <c r="Z118" s="159" t="s">
        <v>0</v>
      </c>
      <c r="AA118" s="159" t="s">
        <v>0</v>
      </c>
      <c r="AB118" s="159" t="s">
        <v>0</v>
      </c>
      <c r="AC118" s="159" t="s">
        <v>0</v>
      </c>
    </row>
    <row r="119" spans="2:29" ht="13.5" customHeight="1" x14ac:dyDescent="0.2">
      <c r="B119" s="5">
        <v>111</v>
      </c>
      <c r="C119" s="158" t="s">
        <v>442</v>
      </c>
      <c r="D119" s="159" t="s">
        <v>0</v>
      </c>
      <c r="E119" s="159" t="s">
        <v>0</v>
      </c>
      <c r="F119" s="159" t="s">
        <v>0</v>
      </c>
      <c r="G119" s="159" t="s">
        <v>0</v>
      </c>
      <c r="H119" s="159" t="s">
        <v>0</v>
      </c>
      <c r="I119" s="159" t="s">
        <v>0</v>
      </c>
      <c r="J119" s="159" t="s">
        <v>0</v>
      </c>
      <c r="K119" s="159" t="s">
        <v>0</v>
      </c>
      <c r="L119" s="159">
        <v>6500</v>
      </c>
      <c r="M119" s="159">
        <v>3000</v>
      </c>
      <c r="N119" s="159">
        <v>1144</v>
      </c>
      <c r="O119" s="159">
        <v>2907</v>
      </c>
      <c r="P119" s="159">
        <v>80</v>
      </c>
      <c r="Q119" s="159">
        <v>1560</v>
      </c>
      <c r="R119" s="159">
        <v>150</v>
      </c>
      <c r="S119" s="159">
        <v>150</v>
      </c>
      <c r="T119" s="159">
        <v>18000</v>
      </c>
      <c r="U119" s="159">
        <v>21660</v>
      </c>
      <c r="V119" s="159">
        <v>84900</v>
      </c>
      <c r="W119" s="159">
        <v>87000</v>
      </c>
      <c r="X119" s="159">
        <v>9000</v>
      </c>
      <c r="Y119" s="159">
        <v>5600</v>
      </c>
      <c r="Z119" s="159">
        <v>87</v>
      </c>
      <c r="AA119" s="159" t="s">
        <v>0</v>
      </c>
      <c r="AB119" s="159" t="s">
        <v>0</v>
      </c>
      <c r="AC119" s="159" t="s">
        <v>0</v>
      </c>
    </row>
    <row r="120" spans="2:29" ht="13.5" customHeight="1" x14ac:dyDescent="0.2">
      <c r="B120" s="5">
        <v>112</v>
      </c>
      <c r="C120" s="158" t="s">
        <v>443</v>
      </c>
      <c r="D120" s="159" t="s">
        <v>0</v>
      </c>
      <c r="E120" s="159" t="s">
        <v>0</v>
      </c>
      <c r="F120" s="159" t="s">
        <v>0</v>
      </c>
      <c r="G120" s="159" t="s">
        <v>0</v>
      </c>
      <c r="H120" s="159" t="s">
        <v>0</v>
      </c>
      <c r="I120" s="159" t="s">
        <v>0</v>
      </c>
      <c r="J120" s="159">
        <v>100</v>
      </c>
      <c r="K120" s="159">
        <v>200</v>
      </c>
      <c r="L120" s="159">
        <v>3905</v>
      </c>
      <c r="M120" s="159">
        <v>5000</v>
      </c>
      <c r="N120" s="159" t="s">
        <v>0</v>
      </c>
      <c r="O120" s="159" t="s">
        <v>0</v>
      </c>
      <c r="P120" s="159" t="s">
        <v>0</v>
      </c>
      <c r="Q120" s="159" t="s">
        <v>0</v>
      </c>
      <c r="R120" s="159">
        <v>40</v>
      </c>
      <c r="S120" s="159">
        <v>40</v>
      </c>
      <c r="T120" s="159">
        <v>400</v>
      </c>
      <c r="U120" s="159">
        <v>400</v>
      </c>
      <c r="V120" s="159" t="s">
        <v>0</v>
      </c>
      <c r="W120" s="159" t="s">
        <v>0</v>
      </c>
      <c r="X120" s="159" t="s">
        <v>0</v>
      </c>
      <c r="Y120" s="159" t="s">
        <v>0</v>
      </c>
      <c r="Z120" s="159" t="s">
        <v>0</v>
      </c>
      <c r="AA120" s="159" t="s">
        <v>0</v>
      </c>
      <c r="AB120" s="159" t="s">
        <v>0</v>
      </c>
      <c r="AC120" s="159" t="s">
        <v>0</v>
      </c>
    </row>
    <row r="121" spans="2:29" ht="13.5" customHeight="1" x14ac:dyDescent="0.2">
      <c r="B121" s="5">
        <v>113</v>
      </c>
      <c r="C121" s="158" t="s">
        <v>444</v>
      </c>
      <c r="D121" s="159" t="s">
        <v>0</v>
      </c>
      <c r="E121" s="159" t="s">
        <v>0</v>
      </c>
      <c r="F121" s="159" t="s">
        <v>0</v>
      </c>
      <c r="G121" s="159" t="s">
        <v>0</v>
      </c>
      <c r="H121" s="159" t="s">
        <v>0</v>
      </c>
      <c r="I121" s="159" t="s">
        <v>0</v>
      </c>
      <c r="J121" s="159">
        <v>50</v>
      </c>
      <c r="K121" s="159" t="s">
        <v>0</v>
      </c>
      <c r="L121" s="159">
        <v>10</v>
      </c>
      <c r="M121" s="159">
        <v>10</v>
      </c>
      <c r="N121" s="159" t="s">
        <v>0</v>
      </c>
      <c r="O121" s="159" t="s">
        <v>0</v>
      </c>
      <c r="P121" s="159" t="s">
        <v>0</v>
      </c>
      <c r="Q121" s="159" t="s">
        <v>0</v>
      </c>
      <c r="R121" s="159">
        <v>170</v>
      </c>
      <c r="S121" s="159">
        <v>170</v>
      </c>
      <c r="T121" s="159">
        <v>500</v>
      </c>
      <c r="U121" s="159">
        <v>200</v>
      </c>
      <c r="V121" s="159">
        <v>4000</v>
      </c>
      <c r="W121" s="159">
        <v>4000</v>
      </c>
      <c r="X121" s="159" t="s">
        <v>0</v>
      </c>
      <c r="Y121" s="159" t="s">
        <v>0</v>
      </c>
      <c r="Z121" s="159" t="s">
        <v>0</v>
      </c>
      <c r="AA121" s="159" t="s">
        <v>0</v>
      </c>
      <c r="AB121" s="159" t="s">
        <v>0</v>
      </c>
      <c r="AC121" s="159" t="s">
        <v>0</v>
      </c>
    </row>
    <row r="122" spans="2:29" ht="13.5" customHeight="1" x14ac:dyDescent="0.2">
      <c r="B122" s="5">
        <v>114</v>
      </c>
      <c r="C122" s="158" t="s">
        <v>445</v>
      </c>
      <c r="D122" s="159" t="s">
        <v>0</v>
      </c>
      <c r="E122" s="159" t="s">
        <v>0</v>
      </c>
      <c r="F122" s="159" t="s">
        <v>0</v>
      </c>
      <c r="G122" s="159" t="s">
        <v>0</v>
      </c>
      <c r="H122" s="159" t="s">
        <v>0</v>
      </c>
      <c r="I122" s="159" t="s">
        <v>0</v>
      </c>
      <c r="J122" s="159" t="s">
        <v>0</v>
      </c>
      <c r="K122" s="159" t="s">
        <v>0</v>
      </c>
      <c r="L122" s="159" t="s">
        <v>0</v>
      </c>
      <c r="M122" s="159" t="s">
        <v>0</v>
      </c>
      <c r="N122" s="159" t="s">
        <v>0</v>
      </c>
      <c r="O122" s="159" t="s">
        <v>0</v>
      </c>
      <c r="P122" s="159" t="s">
        <v>0</v>
      </c>
      <c r="Q122" s="159" t="s">
        <v>0</v>
      </c>
      <c r="R122" s="159">
        <v>20</v>
      </c>
      <c r="S122" s="159">
        <v>20</v>
      </c>
      <c r="T122" s="159" t="s">
        <v>0</v>
      </c>
      <c r="U122" s="159" t="s">
        <v>0</v>
      </c>
      <c r="V122" s="159">
        <v>825</v>
      </c>
      <c r="W122" s="159">
        <v>825</v>
      </c>
      <c r="X122" s="159" t="s">
        <v>0</v>
      </c>
      <c r="Y122" s="159" t="s">
        <v>0</v>
      </c>
      <c r="Z122" s="159" t="s">
        <v>0</v>
      </c>
      <c r="AA122" s="159" t="s">
        <v>0</v>
      </c>
      <c r="AB122" s="159" t="s">
        <v>0</v>
      </c>
      <c r="AC122" s="159" t="s">
        <v>0</v>
      </c>
    </row>
    <row r="123" spans="2:29" ht="13.5" customHeight="1" x14ac:dyDescent="0.2">
      <c r="B123" s="5">
        <v>115</v>
      </c>
      <c r="C123" s="158" t="s">
        <v>446</v>
      </c>
      <c r="D123" s="159" t="s">
        <v>0</v>
      </c>
      <c r="E123" s="159" t="s">
        <v>0</v>
      </c>
      <c r="F123" s="159" t="s">
        <v>0</v>
      </c>
      <c r="G123" s="159" t="s">
        <v>0</v>
      </c>
      <c r="H123" s="159" t="s">
        <v>0</v>
      </c>
      <c r="I123" s="159" t="s">
        <v>0</v>
      </c>
      <c r="J123" s="159">
        <v>60</v>
      </c>
      <c r="K123" s="159">
        <v>50</v>
      </c>
      <c r="L123" s="159">
        <v>4100</v>
      </c>
      <c r="M123" s="159">
        <v>2400</v>
      </c>
      <c r="N123" s="159">
        <v>500</v>
      </c>
      <c r="O123" s="159">
        <v>1750</v>
      </c>
      <c r="P123" s="159" t="s">
        <v>0</v>
      </c>
      <c r="Q123" s="159" t="s">
        <v>0</v>
      </c>
      <c r="R123" s="159">
        <v>250</v>
      </c>
      <c r="S123" s="159">
        <v>250</v>
      </c>
      <c r="T123" s="159">
        <v>8600</v>
      </c>
      <c r="U123" s="159">
        <v>6125</v>
      </c>
      <c r="V123" s="159">
        <v>13500</v>
      </c>
      <c r="W123" s="159">
        <v>13000</v>
      </c>
      <c r="X123" s="159">
        <v>5000</v>
      </c>
      <c r="Y123" s="159">
        <v>1200</v>
      </c>
      <c r="Z123" s="159">
        <v>1203</v>
      </c>
      <c r="AA123" s="159">
        <v>1502</v>
      </c>
      <c r="AB123" s="159" t="s">
        <v>0</v>
      </c>
      <c r="AC123" s="159" t="s">
        <v>0</v>
      </c>
    </row>
    <row r="124" spans="2:29" ht="13.5" customHeight="1" x14ac:dyDescent="0.2">
      <c r="B124" s="5">
        <v>116</v>
      </c>
      <c r="C124" s="158" t="s">
        <v>447</v>
      </c>
      <c r="D124" s="159" t="s">
        <v>0</v>
      </c>
      <c r="E124" s="159" t="s">
        <v>0</v>
      </c>
      <c r="F124" s="159" t="s">
        <v>0</v>
      </c>
      <c r="G124" s="159" t="s">
        <v>0</v>
      </c>
      <c r="H124" s="159" t="s">
        <v>0</v>
      </c>
      <c r="I124" s="159" t="s">
        <v>0</v>
      </c>
      <c r="J124" s="159" t="s">
        <v>0</v>
      </c>
      <c r="K124" s="159" t="s">
        <v>0</v>
      </c>
      <c r="L124" s="159" t="s">
        <v>0</v>
      </c>
      <c r="M124" s="159" t="s">
        <v>0</v>
      </c>
      <c r="N124" s="159" t="s">
        <v>0</v>
      </c>
      <c r="O124" s="159" t="s">
        <v>0</v>
      </c>
      <c r="P124" s="159" t="s">
        <v>0</v>
      </c>
      <c r="Q124" s="159" t="s">
        <v>0</v>
      </c>
      <c r="R124" s="159" t="s">
        <v>0</v>
      </c>
      <c r="S124" s="159" t="s">
        <v>0</v>
      </c>
      <c r="T124" s="159">
        <v>650</v>
      </c>
      <c r="U124" s="159">
        <v>650</v>
      </c>
      <c r="V124" s="159" t="s">
        <v>0</v>
      </c>
      <c r="W124" s="159" t="s">
        <v>0</v>
      </c>
      <c r="X124" s="159" t="s">
        <v>0</v>
      </c>
      <c r="Y124" s="159" t="s">
        <v>0</v>
      </c>
      <c r="Z124" s="159" t="s">
        <v>0</v>
      </c>
      <c r="AA124" s="159" t="s">
        <v>0</v>
      </c>
      <c r="AB124" s="159" t="s">
        <v>0</v>
      </c>
      <c r="AC124" s="159" t="s">
        <v>0</v>
      </c>
    </row>
    <row r="125" spans="2:29" ht="13.5" customHeight="1" x14ac:dyDescent="0.2">
      <c r="B125" s="5">
        <v>117</v>
      </c>
      <c r="C125" s="158" t="s">
        <v>448</v>
      </c>
      <c r="D125" s="159" t="s">
        <v>0</v>
      </c>
      <c r="E125" s="159" t="s">
        <v>0</v>
      </c>
      <c r="F125" s="159" t="s">
        <v>0</v>
      </c>
      <c r="G125" s="159" t="s">
        <v>0</v>
      </c>
      <c r="H125" s="159" t="s">
        <v>0</v>
      </c>
      <c r="I125" s="159" t="s">
        <v>0</v>
      </c>
      <c r="J125" s="159">
        <v>87</v>
      </c>
      <c r="K125" s="159">
        <v>87</v>
      </c>
      <c r="L125" s="159" t="s">
        <v>0</v>
      </c>
      <c r="M125" s="159" t="s">
        <v>0</v>
      </c>
      <c r="N125" s="159" t="s">
        <v>0</v>
      </c>
      <c r="O125" s="159" t="s">
        <v>0</v>
      </c>
      <c r="P125" s="159" t="s">
        <v>0</v>
      </c>
      <c r="Q125" s="159" t="s">
        <v>0</v>
      </c>
      <c r="R125" s="159" t="s">
        <v>0</v>
      </c>
      <c r="S125" s="159" t="s">
        <v>0</v>
      </c>
      <c r="T125" s="159">
        <v>630</v>
      </c>
      <c r="U125" s="159">
        <v>600</v>
      </c>
      <c r="V125" s="159" t="s">
        <v>0</v>
      </c>
      <c r="W125" s="159" t="s">
        <v>0</v>
      </c>
      <c r="X125" s="159" t="s">
        <v>0</v>
      </c>
      <c r="Y125" s="159" t="s">
        <v>0</v>
      </c>
      <c r="Z125" s="159" t="s">
        <v>0</v>
      </c>
      <c r="AA125" s="159" t="s">
        <v>0</v>
      </c>
      <c r="AB125" s="159" t="s">
        <v>0</v>
      </c>
      <c r="AC125" s="159" t="s">
        <v>0</v>
      </c>
    </row>
    <row r="126" spans="2:29" ht="13.5" customHeight="1" x14ac:dyDescent="0.2">
      <c r="B126" s="5">
        <v>118</v>
      </c>
      <c r="C126" s="158" t="s">
        <v>449</v>
      </c>
      <c r="D126" s="159" t="s">
        <v>0</v>
      </c>
      <c r="E126" s="159" t="s">
        <v>0</v>
      </c>
      <c r="F126" s="159" t="s">
        <v>0</v>
      </c>
      <c r="G126" s="159" t="s">
        <v>0</v>
      </c>
      <c r="H126" s="159" t="s">
        <v>0</v>
      </c>
      <c r="I126" s="159" t="s">
        <v>0</v>
      </c>
      <c r="J126" s="159" t="s">
        <v>0</v>
      </c>
      <c r="K126" s="159" t="s">
        <v>0</v>
      </c>
      <c r="L126" s="159" t="s">
        <v>0</v>
      </c>
      <c r="M126" s="159" t="s">
        <v>0</v>
      </c>
      <c r="N126" s="159" t="s">
        <v>0</v>
      </c>
      <c r="O126" s="159" t="s">
        <v>0</v>
      </c>
      <c r="P126" s="159">
        <v>250</v>
      </c>
      <c r="Q126" s="159" t="s">
        <v>0</v>
      </c>
      <c r="R126" s="159">
        <v>10</v>
      </c>
      <c r="S126" s="159">
        <v>10</v>
      </c>
      <c r="T126" s="159">
        <v>35</v>
      </c>
      <c r="U126" s="159">
        <v>35</v>
      </c>
      <c r="V126" s="159" t="s">
        <v>0</v>
      </c>
      <c r="W126" s="159" t="s">
        <v>0</v>
      </c>
      <c r="X126" s="159" t="s">
        <v>0</v>
      </c>
      <c r="Y126" s="159" t="s">
        <v>0</v>
      </c>
      <c r="Z126" s="159" t="s">
        <v>0</v>
      </c>
      <c r="AA126" s="159" t="s">
        <v>0</v>
      </c>
      <c r="AB126" s="159" t="s">
        <v>0</v>
      </c>
      <c r="AC126" s="159" t="s">
        <v>0</v>
      </c>
    </row>
    <row r="127" spans="2:29" ht="13.5" customHeight="1" x14ac:dyDescent="0.2">
      <c r="B127" s="5">
        <v>119</v>
      </c>
      <c r="C127" s="158" t="s">
        <v>450</v>
      </c>
      <c r="D127" s="159">
        <v>18</v>
      </c>
      <c r="E127" s="159">
        <v>20</v>
      </c>
      <c r="F127" s="159" t="s">
        <v>0</v>
      </c>
      <c r="G127" s="159" t="s">
        <v>0</v>
      </c>
      <c r="H127" s="159" t="s">
        <v>0</v>
      </c>
      <c r="I127" s="159" t="s">
        <v>0</v>
      </c>
      <c r="J127" s="159">
        <v>30</v>
      </c>
      <c r="K127" s="159" t="s">
        <v>0</v>
      </c>
      <c r="L127" s="159">
        <v>7183</v>
      </c>
      <c r="M127" s="159">
        <v>7500</v>
      </c>
      <c r="N127" s="159">
        <v>80</v>
      </c>
      <c r="O127" s="159">
        <v>120</v>
      </c>
      <c r="P127" s="159" t="s">
        <v>0</v>
      </c>
      <c r="Q127" s="159" t="s">
        <v>0</v>
      </c>
      <c r="R127" s="159">
        <v>20</v>
      </c>
      <c r="S127" s="159">
        <v>40</v>
      </c>
      <c r="T127" s="159">
        <v>300</v>
      </c>
      <c r="U127" s="159">
        <v>700</v>
      </c>
      <c r="V127" s="159">
        <v>600</v>
      </c>
      <c r="W127" s="159">
        <v>700</v>
      </c>
      <c r="X127" s="159" t="s">
        <v>0</v>
      </c>
      <c r="Y127" s="159" t="s">
        <v>0</v>
      </c>
      <c r="Z127" s="159">
        <v>120</v>
      </c>
      <c r="AA127" s="159">
        <v>60</v>
      </c>
      <c r="AB127" s="159" t="s">
        <v>0</v>
      </c>
      <c r="AC127" s="159" t="s">
        <v>0</v>
      </c>
    </row>
    <row r="128" spans="2:29" ht="13.5" customHeight="1" x14ac:dyDescent="0.2">
      <c r="B128" s="5">
        <v>120</v>
      </c>
      <c r="C128" s="158" t="s">
        <v>451</v>
      </c>
      <c r="D128" s="159" t="s">
        <v>0</v>
      </c>
      <c r="E128" s="159" t="s">
        <v>0</v>
      </c>
      <c r="F128" s="159" t="s">
        <v>0</v>
      </c>
      <c r="G128" s="159" t="s">
        <v>0</v>
      </c>
      <c r="H128" s="159" t="s">
        <v>0</v>
      </c>
      <c r="I128" s="159" t="s">
        <v>0</v>
      </c>
      <c r="J128" s="159" t="s">
        <v>0</v>
      </c>
      <c r="K128" s="159" t="s">
        <v>0</v>
      </c>
      <c r="L128" s="159" t="s">
        <v>0</v>
      </c>
      <c r="M128" s="159" t="s">
        <v>0</v>
      </c>
      <c r="N128" s="159" t="s">
        <v>0</v>
      </c>
      <c r="O128" s="159" t="s">
        <v>0</v>
      </c>
      <c r="P128" s="159" t="s">
        <v>0</v>
      </c>
      <c r="Q128" s="159" t="s">
        <v>0</v>
      </c>
      <c r="R128" s="159">
        <v>50</v>
      </c>
      <c r="S128" s="159">
        <v>50</v>
      </c>
      <c r="T128" s="159">
        <v>250</v>
      </c>
      <c r="U128" s="159">
        <v>250</v>
      </c>
      <c r="V128" s="159">
        <v>199</v>
      </c>
      <c r="W128" s="159">
        <v>242</v>
      </c>
      <c r="X128" s="159" t="s">
        <v>0</v>
      </c>
      <c r="Y128" s="159" t="s">
        <v>0</v>
      </c>
      <c r="Z128" s="159" t="s">
        <v>0</v>
      </c>
      <c r="AA128" s="159" t="s">
        <v>0</v>
      </c>
      <c r="AB128" s="159" t="s">
        <v>0</v>
      </c>
      <c r="AC128" s="159" t="s">
        <v>0</v>
      </c>
    </row>
    <row r="129" spans="2:29" ht="13.5" customHeight="1" x14ac:dyDescent="0.2">
      <c r="B129" s="5">
        <v>121</v>
      </c>
      <c r="C129" s="158" t="s">
        <v>452</v>
      </c>
      <c r="D129" s="159" t="s">
        <v>0</v>
      </c>
      <c r="E129" s="159" t="s">
        <v>0</v>
      </c>
      <c r="F129" s="159" t="s">
        <v>0</v>
      </c>
      <c r="G129" s="159" t="s">
        <v>0</v>
      </c>
      <c r="H129" s="159" t="s">
        <v>0</v>
      </c>
      <c r="I129" s="159" t="s">
        <v>0</v>
      </c>
      <c r="J129" s="159">
        <v>30</v>
      </c>
      <c r="K129" s="159">
        <v>20</v>
      </c>
      <c r="L129" s="159">
        <v>6041</v>
      </c>
      <c r="M129" s="159">
        <v>7800</v>
      </c>
      <c r="N129" s="159">
        <v>20</v>
      </c>
      <c r="O129" s="159">
        <v>15</v>
      </c>
      <c r="P129" s="159" t="s">
        <v>0</v>
      </c>
      <c r="Q129" s="159" t="s">
        <v>0</v>
      </c>
      <c r="R129" s="159">
        <v>25</v>
      </c>
      <c r="S129" s="159">
        <v>20</v>
      </c>
      <c r="T129" s="159">
        <v>550</v>
      </c>
      <c r="U129" s="159">
        <v>550</v>
      </c>
      <c r="V129" s="159">
        <v>300</v>
      </c>
      <c r="W129" s="159">
        <v>200</v>
      </c>
      <c r="X129" s="159" t="s">
        <v>0</v>
      </c>
      <c r="Y129" s="159" t="s">
        <v>0</v>
      </c>
      <c r="Z129" s="159" t="s">
        <v>0</v>
      </c>
      <c r="AA129" s="159" t="s">
        <v>0</v>
      </c>
      <c r="AB129" s="159" t="s">
        <v>0</v>
      </c>
      <c r="AC129" s="159" t="s">
        <v>0</v>
      </c>
    </row>
    <row r="130" spans="2:29" ht="13.5" customHeight="1" x14ac:dyDescent="0.2">
      <c r="B130" s="5">
        <v>122</v>
      </c>
      <c r="C130" s="158" t="s">
        <v>453</v>
      </c>
      <c r="D130" s="159" t="s">
        <v>0</v>
      </c>
      <c r="E130" s="159" t="s">
        <v>0</v>
      </c>
      <c r="F130" s="159" t="s">
        <v>0</v>
      </c>
      <c r="G130" s="159" t="s">
        <v>0</v>
      </c>
      <c r="H130" s="159" t="s">
        <v>0</v>
      </c>
      <c r="I130" s="159" t="s">
        <v>0</v>
      </c>
      <c r="J130" s="159" t="s">
        <v>0</v>
      </c>
      <c r="K130" s="159" t="s">
        <v>0</v>
      </c>
      <c r="L130" s="159">
        <v>16723</v>
      </c>
      <c r="M130" s="159">
        <v>17625</v>
      </c>
      <c r="N130" s="159" t="s">
        <v>0</v>
      </c>
      <c r="O130" s="159" t="s">
        <v>0</v>
      </c>
      <c r="P130" s="159" t="s">
        <v>0</v>
      </c>
      <c r="Q130" s="159" t="s">
        <v>0</v>
      </c>
      <c r="R130" s="159">
        <v>20</v>
      </c>
      <c r="S130" s="159">
        <v>20</v>
      </c>
      <c r="T130" s="159">
        <v>600</v>
      </c>
      <c r="U130" s="159">
        <v>400</v>
      </c>
      <c r="V130" s="159">
        <v>1000</v>
      </c>
      <c r="W130" s="159">
        <v>1500</v>
      </c>
      <c r="X130" s="159">
        <v>800</v>
      </c>
      <c r="Y130" s="159" t="s">
        <v>0</v>
      </c>
      <c r="Z130" s="159" t="s">
        <v>0</v>
      </c>
      <c r="AA130" s="159" t="s">
        <v>0</v>
      </c>
      <c r="AB130" s="159" t="s">
        <v>0</v>
      </c>
      <c r="AC130" s="159" t="s">
        <v>0</v>
      </c>
    </row>
    <row r="131" spans="2:29" ht="13.5" customHeight="1" x14ac:dyDescent="0.2">
      <c r="B131" s="5">
        <v>123</v>
      </c>
      <c r="C131" s="158" t="s">
        <v>454</v>
      </c>
      <c r="D131" s="159" t="s">
        <v>0</v>
      </c>
      <c r="E131" s="159" t="s">
        <v>0</v>
      </c>
      <c r="F131" s="159" t="s">
        <v>0</v>
      </c>
      <c r="G131" s="159" t="s">
        <v>0</v>
      </c>
      <c r="H131" s="159" t="s">
        <v>0</v>
      </c>
      <c r="I131" s="159" t="s">
        <v>0</v>
      </c>
      <c r="J131" s="159">
        <v>80</v>
      </c>
      <c r="K131" s="159">
        <v>56</v>
      </c>
      <c r="L131" s="159" t="s">
        <v>0</v>
      </c>
      <c r="M131" s="159" t="s">
        <v>0</v>
      </c>
      <c r="N131" s="159" t="s">
        <v>0</v>
      </c>
      <c r="O131" s="159" t="s">
        <v>0</v>
      </c>
      <c r="P131" s="159" t="s">
        <v>0</v>
      </c>
      <c r="Q131" s="159" t="s">
        <v>0</v>
      </c>
      <c r="R131" s="159" t="s">
        <v>0</v>
      </c>
      <c r="S131" s="159" t="s">
        <v>0</v>
      </c>
      <c r="T131" s="159">
        <v>630</v>
      </c>
      <c r="U131" s="159">
        <v>600</v>
      </c>
      <c r="V131" s="159">
        <v>500</v>
      </c>
      <c r="W131" s="159">
        <v>609</v>
      </c>
      <c r="X131" s="159" t="s">
        <v>0</v>
      </c>
      <c r="Y131" s="159" t="s">
        <v>0</v>
      </c>
      <c r="Z131" s="159" t="s">
        <v>0</v>
      </c>
      <c r="AA131" s="159" t="s">
        <v>0</v>
      </c>
      <c r="AB131" s="159" t="s">
        <v>0</v>
      </c>
      <c r="AC131" s="159" t="s">
        <v>0</v>
      </c>
    </row>
    <row r="132" spans="2:29" ht="13.5" customHeight="1" x14ac:dyDescent="0.2">
      <c r="B132" s="5">
        <v>124</v>
      </c>
      <c r="C132" s="158" t="s">
        <v>455</v>
      </c>
      <c r="D132" s="159" t="s">
        <v>0</v>
      </c>
      <c r="E132" s="159" t="s">
        <v>0</v>
      </c>
      <c r="F132" s="159">
        <v>570</v>
      </c>
      <c r="G132" s="159">
        <v>570</v>
      </c>
      <c r="H132" s="159" t="s">
        <v>0</v>
      </c>
      <c r="I132" s="159" t="s">
        <v>0</v>
      </c>
      <c r="J132" s="159">
        <v>30</v>
      </c>
      <c r="K132" s="159">
        <v>20</v>
      </c>
      <c r="L132" s="159">
        <v>45000</v>
      </c>
      <c r="M132" s="159">
        <v>46280</v>
      </c>
      <c r="N132" s="159" t="s">
        <v>0</v>
      </c>
      <c r="O132" s="159" t="s">
        <v>0</v>
      </c>
      <c r="P132" s="159">
        <v>920</v>
      </c>
      <c r="Q132" s="159">
        <v>750</v>
      </c>
      <c r="R132" s="159">
        <v>20</v>
      </c>
      <c r="S132" s="159">
        <v>30</v>
      </c>
      <c r="T132" s="159">
        <v>9000</v>
      </c>
      <c r="U132" s="159">
        <v>4490</v>
      </c>
      <c r="V132" s="159">
        <v>25000</v>
      </c>
      <c r="W132" s="159">
        <v>25200</v>
      </c>
      <c r="X132" s="159">
        <v>4500</v>
      </c>
      <c r="Y132" s="159">
        <v>1500</v>
      </c>
      <c r="Z132" s="159" t="s">
        <v>0</v>
      </c>
      <c r="AA132" s="159" t="s">
        <v>0</v>
      </c>
      <c r="AB132" s="159" t="s">
        <v>0</v>
      </c>
      <c r="AC132" s="159" t="s">
        <v>0</v>
      </c>
    </row>
    <row r="133" spans="2:29" ht="13.5" customHeight="1" x14ac:dyDescent="0.2">
      <c r="B133" s="5">
        <v>125</v>
      </c>
      <c r="C133" s="158" t="s">
        <v>456</v>
      </c>
      <c r="D133" s="159" t="s">
        <v>0</v>
      </c>
      <c r="E133" s="159" t="s">
        <v>0</v>
      </c>
      <c r="F133" s="159" t="s">
        <v>0</v>
      </c>
      <c r="G133" s="159" t="s">
        <v>0</v>
      </c>
      <c r="H133" s="159" t="s">
        <v>0</v>
      </c>
      <c r="I133" s="159" t="s">
        <v>0</v>
      </c>
      <c r="J133" s="159" t="s">
        <v>0</v>
      </c>
      <c r="K133" s="159" t="s">
        <v>0</v>
      </c>
      <c r="L133" s="159">
        <v>829</v>
      </c>
      <c r="M133" s="159">
        <v>829</v>
      </c>
      <c r="N133" s="159" t="s">
        <v>0</v>
      </c>
      <c r="O133" s="159" t="s">
        <v>0</v>
      </c>
      <c r="P133" s="159" t="s">
        <v>0</v>
      </c>
      <c r="Q133" s="159" t="s">
        <v>0</v>
      </c>
      <c r="R133" s="159">
        <v>40</v>
      </c>
      <c r="S133" s="159">
        <v>40</v>
      </c>
      <c r="T133" s="159" t="s">
        <v>0</v>
      </c>
      <c r="U133" s="159" t="s">
        <v>0</v>
      </c>
      <c r="V133" s="159">
        <v>2000</v>
      </c>
      <c r="W133" s="159">
        <v>2000</v>
      </c>
      <c r="X133" s="159" t="s">
        <v>0</v>
      </c>
      <c r="Y133" s="159" t="s">
        <v>0</v>
      </c>
      <c r="Z133" s="159" t="s">
        <v>0</v>
      </c>
      <c r="AA133" s="159" t="s">
        <v>0</v>
      </c>
      <c r="AB133" s="159" t="s">
        <v>0</v>
      </c>
      <c r="AC133" s="159" t="s">
        <v>0</v>
      </c>
    </row>
    <row r="134" spans="2:29" ht="13.5" customHeight="1" x14ac:dyDescent="0.2">
      <c r="B134" s="5">
        <v>126</v>
      </c>
      <c r="C134" s="158" t="s">
        <v>457</v>
      </c>
      <c r="D134" s="159">
        <v>130</v>
      </c>
      <c r="E134" s="159">
        <v>130</v>
      </c>
      <c r="F134" s="159" t="s">
        <v>0</v>
      </c>
      <c r="G134" s="159" t="s">
        <v>0</v>
      </c>
      <c r="H134" s="159" t="s">
        <v>0</v>
      </c>
      <c r="I134" s="159" t="s">
        <v>0</v>
      </c>
      <c r="J134" s="159">
        <v>20</v>
      </c>
      <c r="K134" s="159">
        <v>20</v>
      </c>
      <c r="L134" s="159">
        <v>7800</v>
      </c>
      <c r="M134" s="159">
        <v>8000</v>
      </c>
      <c r="N134" s="159" t="s">
        <v>0</v>
      </c>
      <c r="O134" s="159" t="s">
        <v>0</v>
      </c>
      <c r="P134" s="159" t="s">
        <v>0</v>
      </c>
      <c r="Q134" s="159" t="s">
        <v>0</v>
      </c>
      <c r="R134" s="159">
        <v>30</v>
      </c>
      <c r="S134" s="159">
        <v>30</v>
      </c>
      <c r="T134" s="159">
        <v>3000</v>
      </c>
      <c r="U134" s="159">
        <v>4000</v>
      </c>
      <c r="V134" s="159">
        <v>9500</v>
      </c>
      <c r="W134" s="159">
        <v>9000</v>
      </c>
      <c r="X134" s="159">
        <v>300</v>
      </c>
      <c r="Y134" s="159">
        <v>300</v>
      </c>
      <c r="Z134" s="159" t="s">
        <v>0</v>
      </c>
      <c r="AA134" s="159" t="s">
        <v>0</v>
      </c>
      <c r="AB134" s="159" t="s">
        <v>0</v>
      </c>
      <c r="AC134" s="159" t="s">
        <v>0</v>
      </c>
    </row>
    <row r="135" spans="2:29" ht="13.5" customHeight="1" x14ac:dyDescent="0.2">
      <c r="B135" s="5">
        <v>127</v>
      </c>
      <c r="C135" s="158" t="s">
        <v>458</v>
      </c>
      <c r="D135" s="159">
        <v>1900</v>
      </c>
      <c r="E135" s="159">
        <v>1930</v>
      </c>
      <c r="F135" s="159" t="s">
        <v>0</v>
      </c>
      <c r="G135" s="159" t="s">
        <v>0</v>
      </c>
      <c r="H135" s="159" t="s">
        <v>0</v>
      </c>
      <c r="I135" s="159" t="s">
        <v>0</v>
      </c>
      <c r="J135" s="159">
        <v>90</v>
      </c>
      <c r="K135" s="159">
        <v>80</v>
      </c>
      <c r="L135" s="159">
        <v>250</v>
      </c>
      <c r="M135" s="159">
        <v>290</v>
      </c>
      <c r="N135" s="159">
        <v>100</v>
      </c>
      <c r="O135" s="159">
        <v>75</v>
      </c>
      <c r="P135" s="159" t="s">
        <v>0</v>
      </c>
      <c r="Q135" s="159" t="s">
        <v>0</v>
      </c>
      <c r="R135" s="159">
        <v>250</v>
      </c>
      <c r="S135" s="159">
        <v>260</v>
      </c>
      <c r="T135" s="159">
        <v>4000</v>
      </c>
      <c r="U135" s="159">
        <v>2000</v>
      </c>
      <c r="V135" s="159">
        <v>400</v>
      </c>
      <c r="W135" s="159">
        <v>450</v>
      </c>
      <c r="X135" s="159" t="s">
        <v>0</v>
      </c>
      <c r="Y135" s="159" t="s">
        <v>0</v>
      </c>
      <c r="Z135" s="159">
        <v>5</v>
      </c>
      <c r="AA135" s="159">
        <v>5</v>
      </c>
      <c r="AB135" s="159" t="s">
        <v>0</v>
      </c>
      <c r="AC135" s="159" t="s">
        <v>0</v>
      </c>
    </row>
    <row r="136" spans="2:29" ht="13.5" customHeight="1" x14ac:dyDescent="0.2">
      <c r="B136" s="5">
        <v>128</v>
      </c>
      <c r="C136" s="158" t="s">
        <v>459</v>
      </c>
      <c r="D136" s="159" t="s">
        <v>0</v>
      </c>
      <c r="E136" s="159" t="s">
        <v>0</v>
      </c>
      <c r="F136" s="159">
        <v>330</v>
      </c>
      <c r="G136" s="159">
        <v>300</v>
      </c>
      <c r="H136" s="159" t="s">
        <v>0</v>
      </c>
      <c r="I136" s="159" t="s">
        <v>0</v>
      </c>
      <c r="J136" s="159">
        <v>200</v>
      </c>
      <c r="K136" s="159">
        <v>100</v>
      </c>
      <c r="L136" s="159">
        <v>18385</v>
      </c>
      <c r="M136" s="159">
        <v>24000</v>
      </c>
      <c r="N136" s="159">
        <v>7200</v>
      </c>
      <c r="O136" s="159">
        <v>9600</v>
      </c>
      <c r="P136" s="159">
        <v>150</v>
      </c>
      <c r="Q136" s="159" t="s">
        <v>0</v>
      </c>
      <c r="R136" s="159" t="s">
        <v>0</v>
      </c>
      <c r="S136" s="159" t="s">
        <v>0</v>
      </c>
      <c r="T136" s="159">
        <v>219000</v>
      </c>
      <c r="U136" s="159">
        <v>236000</v>
      </c>
      <c r="V136" s="159">
        <v>285000</v>
      </c>
      <c r="W136" s="159">
        <v>285000</v>
      </c>
      <c r="X136" s="159">
        <v>3000</v>
      </c>
      <c r="Y136" s="159">
        <v>3000</v>
      </c>
      <c r="Z136" s="159" t="s">
        <v>0</v>
      </c>
      <c r="AA136" s="159" t="s">
        <v>0</v>
      </c>
      <c r="AB136" s="159">
        <v>180</v>
      </c>
      <c r="AC136" s="159">
        <v>100</v>
      </c>
    </row>
    <row r="137" spans="2:29" ht="13.5" customHeight="1" x14ac:dyDescent="0.2">
      <c r="B137" s="5">
        <v>129</v>
      </c>
      <c r="C137" s="158" t="s">
        <v>460</v>
      </c>
      <c r="D137" s="159" t="s">
        <v>0</v>
      </c>
      <c r="E137" s="159" t="s">
        <v>0</v>
      </c>
      <c r="F137" s="159" t="s">
        <v>0</v>
      </c>
      <c r="G137" s="159" t="s">
        <v>0</v>
      </c>
      <c r="H137" s="159" t="s">
        <v>0</v>
      </c>
      <c r="I137" s="159" t="s">
        <v>0</v>
      </c>
      <c r="J137" s="159">
        <v>250</v>
      </c>
      <c r="K137" s="159" t="s">
        <v>0</v>
      </c>
      <c r="L137" s="159" t="s">
        <v>0</v>
      </c>
      <c r="M137" s="159" t="s">
        <v>0</v>
      </c>
      <c r="N137" s="159" t="s">
        <v>0</v>
      </c>
      <c r="O137" s="159" t="s">
        <v>0</v>
      </c>
      <c r="P137" s="159" t="s">
        <v>0</v>
      </c>
      <c r="Q137" s="159" t="s">
        <v>0</v>
      </c>
      <c r="R137" s="159">
        <v>80</v>
      </c>
      <c r="S137" s="159">
        <v>80</v>
      </c>
      <c r="T137" s="159">
        <v>300</v>
      </c>
      <c r="U137" s="159">
        <v>250</v>
      </c>
      <c r="V137" s="159">
        <v>1500</v>
      </c>
      <c r="W137" s="159">
        <v>1500</v>
      </c>
      <c r="X137" s="159" t="s">
        <v>0</v>
      </c>
      <c r="Y137" s="159" t="s">
        <v>0</v>
      </c>
      <c r="Z137" s="159" t="s">
        <v>0</v>
      </c>
      <c r="AA137" s="159" t="s">
        <v>0</v>
      </c>
      <c r="AB137" s="159" t="s">
        <v>0</v>
      </c>
      <c r="AC137" s="159" t="s">
        <v>0</v>
      </c>
    </row>
    <row r="138" spans="2:29" ht="13.5" customHeight="1" x14ac:dyDescent="0.2">
      <c r="B138" s="5">
        <v>130</v>
      </c>
      <c r="C138" s="158" t="s">
        <v>461</v>
      </c>
      <c r="D138" s="159">
        <v>30</v>
      </c>
      <c r="E138" s="159">
        <v>33</v>
      </c>
      <c r="F138" s="159" t="s">
        <v>0</v>
      </c>
      <c r="G138" s="159" t="s">
        <v>0</v>
      </c>
      <c r="H138" s="159" t="s">
        <v>0</v>
      </c>
      <c r="I138" s="159" t="s">
        <v>0</v>
      </c>
      <c r="J138" s="159" t="s">
        <v>0</v>
      </c>
      <c r="K138" s="159">
        <v>20</v>
      </c>
      <c r="L138" s="159" t="s">
        <v>0</v>
      </c>
      <c r="M138" s="159" t="s">
        <v>0</v>
      </c>
      <c r="N138" s="159" t="s">
        <v>0</v>
      </c>
      <c r="O138" s="159" t="s">
        <v>0</v>
      </c>
      <c r="P138" s="159" t="s">
        <v>0</v>
      </c>
      <c r="Q138" s="159" t="s">
        <v>0</v>
      </c>
      <c r="R138" s="159">
        <v>80</v>
      </c>
      <c r="S138" s="159">
        <v>85</v>
      </c>
      <c r="T138" s="159">
        <v>80</v>
      </c>
      <c r="U138" s="159">
        <v>60</v>
      </c>
      <c r="V138" s="159" t="s">
        <v>0</v>
      </c>
      <c r="W138" s="159" t="s">
        <v>0</v>
      </c>
      <c r="X138" s="159" t="s">
        <v>0</v>
      </c>
      <c r="Y138" s="159" t="s">
        <v>0</v>
      </c>
      <c r="Z138" s="159" t="s">
        <v>0</v>
      </c>
      <c r="AA138" s="159" t="s">
        <v>0</v>
      </c>
      <c r="AB138" s="159" t="s">
        <v>0</v>
      </c>
      <c r="AC138" s="159" t="s">
        <v>0</v>
      </c>
    </row>
    <row r="139" spans="2:29" ht="13.5" customHeight="1" x14ac:dyDescent="0.2">
      <c r="B139" s="5">
        <v>131</v>
      </c>
      <c r="C139" s="158" t="s">
        <v>462</v>
      </c>
      <c r="D139" s="159" t="s">
        <v>0</v>
      </c>
      <c r="E139" s="159" t="s">
        <v>0</v>
      </c>
      <c r="F139" s="159" t="s">
        <v>0</v>
      </c>
      <c r="G139" s="159" t="s">
        <v>0</v>
      </c>
      <c r="H139" s="159" t="s">
        <v>0</v>
      </c>
      <c r="I139" s="159" t="s">
        <v>0</v>
      </c>
      <c r="J139" s="159">
        <v>50</v>
      </c>
      <c r="K139" s="159">
        <v>20</v>
      </c>
      <c r="L139" s="159">
        <v>1000</v>
      </c>
      <c r="M139" s="159">
        <v>1400</v>
      </c>
      <c r="N139" s="159">
        <v>390</v>
      </c>
      <c r="O139" s="159">
        <v>200</v>
      </c>
      <c r="P139" s="159" t="s">
        <v>0</v>
      </c>
      <c r="Q139" s="159" t="s">
        <v>0</v>
      </c>
      <c r="R139" s="159">
        <v>20</v>
      </c>
      <c r="S139" s="159">
        <v>20</v>
      </c>
      <c r="T139" s="159">
        <v>8870</v>
      </c>
      <c r="U139" s="159">
        <v>2700</v>
      </c>
      <c r="V139" s="159">
        <v>22000</v>
      </c>
      <c r="W139" s="159">
        <v>22800</v>
      </c>
      <c r="X139" s="159">
        <v>5300</v>
      </c>
      <c r="Y139" s="159">
        <v>200</v>
      </c>
      <c r="Z139" s="159" t="s">
        <v>0</v>
      </c>
      <c r="AA139" s="159" t="s">
        <v>0</v>
      </c>
      <c r="AB139" s="159" t="s">
        <v>0</v>
      </c>
      <c r="AC139" s="159" t="s">
        <v>0</v>
      </c>
    </row>
    <row r="140" spans="2:29" ht="13.5" customHeight="1" x14ac:dyDescent="0.2">
      <c r="B140" s="5">
        <v>132</v>
      </c>
      <c r="C140" s="158" t="s">
        <v>463</v>
      </c>
      <c r="D140" s="159" t="s">
        <v>0</v>
      </c>
      <c r="E140" s="159" t="s">
        <v>0</v>
      </c>
      <c r="F140" s="159" t="s">
        <v>0</v>
      </c>
      <c r="G140" s="159" t="s">
        <v>0</v>
      </c>
      <c r="H140" s="159" t="s">
        <v>0</v>
      </c>
      <c r="I140" s="159" t="s">
        <v>0</v>
      </c>
      <c r="J140" s="159" t="s">
        <v>0</v>
      </c>
      <c r="K140" s="159" t="s">
        <v>0</v>
      </c>
      <c r="L140" s="159" t="s">
        <v>0</v>
      </c>
      <c r="M140" s="159" t="s">
        <v>0</v>
      </c>
      <c r="N140" s="159">
        <v>497</v>
      </c>
      <c r="O140" s="159">
        <v>663</v>
      </c>
      <c r="P140" s="159" t="s">
        <v>0</v>
      </c>
      <c r="Q140" s="159" t="s">
        <v>0</v>
      </c>
      <c r="R140" s="159">
        <v>80</v>
      </c>
      <c r="S140" s="159" t="s">
        <v>0</v>
      </c>
      <c r="T140" s="159">
        <v>1007</v>
      </c>
      <c r="U140" s="159">
        <v>1007</v>
      </c>
      <c r="V140" s="159">
        <v>9804</v>
      </c>
      <c r="W140" s="159">
        <v>10256</v>
      </c>
      <c r="X140" s="159" t="s">
        <v>0</v>
      </c>
      <c r="Y140" s="159" t="s">
        <v>0</v>
      </c>
      <c r="Z140" s="159" t="s">
        <v>0</v>
      </c>
      <c r="AA140" s="159" t="s">
        <v>0</v>
      </c>
      <c r="AB140" s="159" t="s">
        <v>0</v>
      </c>
      <c r="AC140" s="159" t="s">
        <v>0</v>
      </c>
    </row>
    <row r="141" spans="2:29" ht="13.5" customHeight="1" x14ac:dyDescent="0.2">
      <c r="B141" s="5">
        <v>133</v>
      </c>
      <c r="C141" s="158" t="s">
        <v>464</v>
      </c>
      <c r="D141" s="159" t="s">
        <v>0</v>
      </c>
      <c r="E141" s="159" t="s">
        <v>0</v>
      </c>
      <c r="F141" s="159" t="s">
        <v>0</v>
      </c>
      <c r="G141" s="159" t="s">
        <v>0</v>
      </c>
      <c r="H141" s="159" t="s">
        <v>0</v>
      </c>
      <c r="I141" s="159" t="s">
        <v>0</v>
      </c>
      <c r="J141" s="159" t="s">
        <v>0</v>
      </c>
      <c r="K141" s="159" t="s">
        <v>0</v>
      </c>
      <c r="L141" s="159" t="s">
        <v>0</v>
      </c>
      <c r="M141" s="159" t="s">
        <v>0</v>
      </c>
      <c r="N141" s="159" t="s">
        <v>0</v>
      </c>
      <c r="O141" s="159" t="s">
        <v>0</v>
      </c>
      <c r="P141" s="159" t="s">
        <v>0</v>
      </c>
      <c r="Q141" s="159" t="s">
        <v>0</v>
      </c>
      <c r="R141" s="159">
        <v>10</v>
      </c>
      <c r="S141" s="159">
        <v>10</v>
      </c>
      <c r="T141" s="159">
        <v>10</v>
      </c>
      <c r="U141" s="159">
        <v>10</v>
      </c>
      <c r="V141" s="159" t="s">
        <v>0</v>
      </c>
      <c r="W141" s="159" t="s">
        <v>0</v>
      </c>
      <c r="X141" s="159" t="s">
        <v>0</v>
      </c>
      <c r="Y141" s="159" t="s">
        <v>0</v>
      </c>
      <c r="Z141" s="159" t="s">
        <v>0</v>
      </c>
      <c r="AA141" s="159" t="s">
        <v>0</v>
      </c>
      <c r="AB141" s="159" t="s">
        <v>0</v>
      </c>
      <c r="AC141" s="159" t="s">
        <v>0</v>
      </c>
    </row>
    <row r="142" spans="2:29" ht="13.5" customHeight="1" x14ac:dyDescent="0.2">
      <c r="B142" s="5">
        <v>134</v>
      </c>
      <c r="C142" s="158" t="s">
        <v>465</v>
      </c>
      <c r="D142" s="159" t="s">
        <v>0</v>
      </c>
      <c r="E142" s="159" t="s">
        <v>0</v>
      </c>
      <c r="F142" s="159" t="s">
        <v>0</v>
      </c>
      <c r="G142" s="159" t="s">
        <v>0</v>
      </c>
      <c r="H142" s="159" t="s">
        <v>0</v>
      </c>
      <c r="I142" s="159" t="s">
        <v>0</v>
      </c>
      <c r="J142" s="159" t="s">
        <v>0</v>
      </c>
      <c r="K142" s="159" t="s">
        <v>0</v>
      </c>
      <c r="L142" s="159" t="s">
        <v>0</v>
      </c>
      <c r="M142" s="159" t="s">
        <v>0</v>
      </c>
      <c r="N142" s="159">
        <v>150</v>
      </c>
      <c r="O142" s="159">
        <v>200</v>
      </c>
      <c r="P142" s="159" t="s">
        <v>0</v>
      </c>
      <c r="Q142" s="159" t="s">
        <v>0</v>
      </c>
      <c r="R142" s="159">
        <v>10</v>
      </c>
      <c r="S142" s="159">
        <v>8</v>
      </c>
      <c r="T142" s="159">
        <v>2000</v>
      </c>
      <c r="U142" s="159">
        <v>1900</v>
      </c>
      <c r="V142" s="159">
        <v>5500</v>
      </c>
      <c r="W142" s="159">
        <v>6300</v>
      </c>
      <c r="X142" s="159">
        <v>200</v>
      </c>
      <c r="Y142" s="159">
        <v>80</v>
      </c>
      <c r="Z142" s="159">
        <v>20</v>
      </c>
      <c r="AA142" s="159">
        <v>10</v>
      </c>
      <c r="AB142" s="159" t="s">
        <v>0</v>
      </c>
      <c r="AC142" s="159" t="s">
        <v>0</v>
      </c>
    </row>
    <row r="143" spans="2:29" ht="13.5" customHeight="1" x14ac:dyDescent="0.2">
      <c r="B143" s="5">
        <v>135</v>
      </c>
      <c r="C143" s="158" t="s">
        <v>466</v>
      </c>
      <c r="D143" s="159" t="s">
        <v>0</v>
      </c>
      <c r="E143" s="159" t="s">
        <v>0</v>
      </c>
      <c r="F143" s="159">
        <v>2731</v>
      </c>
      <c r="G143" s="159">
        <v>2700</v>
      </c>
      <c r="H143" s="159" t="s">
        <v>0</v>
      </c>
      <c r="I143" s="159" t="s">
        <v>0</v>
      </c>
      <c r="J143" s="159">
        <v>1085</v>
      </c>
      <c r="K143" s="159">
        <v>585</v>
      </c>
      <c r="L143" s="159" t="s">
        <v>0</v>
      </c>
      <c r="M143" s="159" t="s">
        <v>0</v>
      </c>
      <c r="N143" s="159">
        <v>14000</v>
      </c>
      <c r="O143" s="159">
        <v>14000</v>
      </c>
      <c r="P143" s="159">
        <v>600</v>
      </c>
      <c r="Q143" s="159">
        <v>1700</v>
      </c>
      <c r="R143" s="159">
        <v>35</v>
      </c>
      <c r="S143" s="159" t="s">
        <v>0</v>
      </c>
      <c r="T143" s="159">
        <v>23000</v>
      </c>
      <c r="U143" s="159">
        <v>26000</v>
      </c>
      <c r="V143" s="159">
        <v>57000</v>
      </c>
      <c r="W143" s="159">
        <v>55000</v>
      </c>
      <c r="X143" s="159">
        <v>5000</v>
      </c>
      <c r="Y143" s="159">
        <v>4000</v>
      </c>
      <c r="Z143" s="159" t="s">
        <v>0</v>
      </c>
      <c r="AA143" s="159" t="s">
        <v>0</v>
      </c>
      <c r="AB143" s="159">
        <v>1000</v>
      </c>
      <c r="AC143" s="159">
        <v>5000</v>
      </c>
    </row>
    <row r="144" spans="2:29" ht="13.5" customHeight="1" x14ac:dyDescent="0.2">
      <c r="B144" s="5">
        <v>136</v>
      </c>
      <c r="C144" s="158" t="s">
        <v>467</v>
      </c>
      <c r="D144" s="159" t="s">
        <v>0</v>
      </c>
      <c r="E144" s="159" t="s">
        <v>0</v>
      </c>
      <c r="F144" s="159" t="s">
        <v>0</v>
      </c>
      <c r="G144" s="159" t="s">
        <v>0</v>
      </c>
      <c r="H144" s="159" t="s">
        <v>0</v>
      </c>
      <c r="I144" s="159" t="s">
        <v>0</v>
      </c>
      <c r="J144" s="159" t="s">
        <v>0</v>
      </c>
      <c r="K144" s="159">
        <v>48</v>
      </c>
      <c r="L144" s="159" t="s">
        <v>0</v>
      </c>
      <c r="M144" s="159" t="s">
        <v>0</v>
      </c>
      <c r="N144" s="159" t="s">
        <v>0</v>
      </c>
      <c r="O144" s="159" t="s">
        <v>0</v>
      </c>
      <c r="P144" s="159" t="s">
        <v>0</v>
      </c>
      <c r="Q144" s="159" t="s">
        <v>0</v>
      </c>
      <c r="R144" s="159" t="s">
        <v>0</v>
      </c>
      <c r="S144" s="159" t="s">
        <v>0</v>
      </c>
      <c r="T144" s="159">
        <v>200</v>
      </c>
      <c r="U144" s="159">
        <v>44</v>
      </c>
      <c r="V144" s="159">
        <v>2756</v>
      </c>
      <c r="W144" s="159">
        <v>3640</v>
      </c>
      <c r="X144" s="159" t="s">
        <v>0</v>
      </c>
      <c r="Y144" s="159" t="s">
        <v>0</v>
      </c>
      <c r="Z144" s="159" t="s">
        <v>0</v>
      </c>
      <c r="AA144" s="159" t="s">
        <v>0</v>
      </c>
      <c r="AB144" s="159" t="s">
        <v>0</v>
      </c>
      <c r="AC144" s="159" t="s">
        <v>0</v>
      </c>
    </row>
    <row r="145" spans="2:29" ht="13.5" customHeight="1" x14ac:dyDescent="0.2">
      <c r="B145" s="5">
        <v>137</v>
      </c>
      <c r="C145" s="158" t="s">
        <v>468</v>
      </c>
      <c r="D145" s="159" t="s">
        <v>0</v>
      </c>
      <c r="E145" s="159" t="s">
        <v>0</v>
      </c>
      <c r="F145" s="159" t="s">
        <v>0</v>
      </c>
      <c r="G145" s="159" t="s">
        <v>0</v>
      </c>
      <c r="H145" s="159" t="s">
        <v>0</v>
      </c>
      <c r="I145" s="159" t="s">
        <v>0</v>
      </c>
      <c r="J145" s="159">
        <v>10</v>
      </c>
      <c r="K145" s="159" t="s">
        <v>0</v>
      </c>
      <c r="L145" s="159">
        <v>50</v>
      </c>
      <c r="M145" s="159">
        <v>50</v>
      </c>
      <c r="N145" s="159">
        <v>12</v>
      </c>
      <c r="O145" s="159">
        <v>30</v>
      </c>
      <c r="P145" s="159" t="s">
        <v>0</v>
      </c>
      <c r="Q145" s="159" t="s">
        <v>0</v>
      </c>
      <c r="R145" s="159">
        <v>30</v>
      </c>
      <c r="S145" s="159">
        <v>30</v>
      </c>
      <c r="T145" s="159">
        <v>300</v>
      </c>
      <c r="U145" s="159">
        <v>472</v>
      </c>
      <c r="V145" s="159" t="s">
        <v>0</v>
      </c>
      <c r="W145" s="159">
        <v>300</v>
      </c>
      <c r="X145" s="159" t="s">
        <v>0</v>
      </c>
      <c r="Y145" s="159" t="s">
        <v>0</v>
      </c>
      <c r="Z145" s="159" t="s">
        <v>0</v>
      </c>
      <c r="AA145" s="159" t="s">
        <v>0</v>
      </c>
      <c r="AB145" s="159" t="s">
        <v>0</v>
      </c>
      <c r="AC145" s="159" t="s">
        <v>0</v>
      </c>
    </row>
    <row r="146" spans="2:29" ht="13.5" customHeight="1" x14ac:dyDescent="0.2">
      <c r="B146" s="5">
        <v>138</v>
      </c>
      <c r="C146" s="158" t="s">
        <v>469</v>
      </c>
      <c r="D146" s="159" t="s">
        <v>0</v>
      </c>
      <c r="E146" s="159" t="s">
        <v>0</v>
      </c>
      <c r="F146" s="159" t="s">
        <v>0</v>
      </c>
      <c r="G146" s="159" t="s">
        <v>0</v>
      </c>
      <c r="H146" s="159" t="s">
        <v>0</v>
      </c>
      <c r="I146" s="159" t="s">
        <v>0</v>
      </c>
      <c r="J146" s="159" t="s">
        <v>0</v>
      </c>
      <c r="K146" s="159" t="s">
        <v>0</v>
      </c>
      <c r="L146" s="159">
        <v>4</v>
      </c>
      <c r="M146" s="159">
        <v>4</v>
      </c>
      <c r="N146" s="159" t="s">
        <v>0</v>
      </c>
      <c r="O146" s="159" t="s">
        <v>0</v>
      </c>
      <c r="P146" s="159" t="s">
        <v>0</v>
      </c>
      <c r="Q146" s="159" t="s">
        <v>0</v>
      </c>
      <c r="R146" s="159">
        <v>21</v>
      </c>
      <c r="S146" s="159">
        <v>21</v>
      </c>
      <c r="T146" s="159">
        <v>200</v>
      </c>
      <c r="U146" s="159">
        <v>100</v>
      </c>
      <c r="V146" s="159">
        <v>2000</v>
      </c>
      <c r="W146" s="159">
        <v>1500</v>
      </c>
      <c r="X146" s="159" t="s">
        <v>0</v>
      </c>
      <c r="Y146" s="159" t="s">
        <v>0</v>
      </c>
      <c r="Z146" s="159" t="s">
        <v>0</v>
      </c>
      <c r="AA146" s="159" t="s">
        <v>0</v>
      </c>
      <c r="AB146" s="159" t="s">
        <v>0</v>
      </c>
      <c r="AC146" s="159" t="s">
        <v>0</v>
      </c>
    </row>
    <row r="147" spans="2:29" ht="13.5" customHeight="1" x14ac:dyDescent="0.2">
      <c r="B147" s="5">
        <v>139</v>
      </c>
      <c r="C147" s="158" t="s">
        <v>470</v>
      </c>
      <c r="D147" s="159" t="s">
        <v>0</v>
      </c>
      <c r="E147" s="159" t="s">
        <v>0</v>
      </c>
      <c r="F147" s="159" t="s">
        <v>0</v>
      </c>
      <c r="G147" s="159" t="s">
        <v>0</v>
      </c>
      <c r="H147" s="159" t="s">
        <v>0</v>
      </c>
      <c r="I147" s="159" t="s">
        <v>0</v>
      </c>
      <c r="J147" s="159" t="s">
        <v>0</v>
      </c>
      <c r="K147" s="159" t="s">
        <v>0</v>
      </c>
      <c r="L147" s="159" t="s">
        <v>0</v>
      </c>
      <c r="M147" s="159" t="s">
        <v>0</v>
      </c>
      <c r="N147" s="159" t="s">
        <v>0</v>
      </c>
      <c r="O147" s="159" t="s">
        <v>0</v>
      </c>
      <c r="P147" s="159">
        <v>500</v>
      </c>
      <c r="Q147" s="159">
        <v>425</v>
      </c>
      <c r="R147" s="159">
        <v>16</v>
      </c>
      <c r="S147" s="159">
        <v>8</v>
      </c>
      <c r="T147" s="159">
        <v>228</v>
      </c>
      <c r="U147" s="159">
        <v>60</v>
      </c>
      <c r="V147" s="159">
        <v>850</v>
      </c>
      <c r="W147" s="159">
        <v>862</v>
      </c>
      <c r="X147" s="159" t="s">
        <v>0</v>
      </c>
      <c r="Y147" s="159" t="s">
        <v>0</v>
      </c>
      <c r="Z147" s="159" t="s">
        <v>0</v>
      </c>
      <c r="AA147" s="159" t="s">
        <v>0</v>
      </c>
      <c r="AB147" s="159" t="s">
        <v>0</v>
      </c>
      <c r="AC147" s="159" t="s">
        <v>0</v>
      </c>
    </row>
    <row r="148" spans="2:29" ht="13.5" customHeight="1" x14ac:dyDescent="0.2">
      <c r="B148" s="5">
        <v>140</v>
      </c>
      <c r="C148" s="158" t="s">
        <v>471</v>
      </c>
      <c r="D148" s="159" t="s">
        <v>0</v>
      </c>
      <c r="E148" s="159" t="s">
        <v>0</v>
      </c>
      <c r="F148" s="159">
        <v>329</v>
      </c>
      <c r="G148" s="159">
        <v>490</v>
      </c>
      <c r="H148" s="159" t="s">
        <v>0</v>
      </c>
      <c r="I148" s="159" t="s">
        <v>0</v>
      </c>
      <c r="J148" s="159" t="s">
        <v>0</v>
      </c>
      <c r="K148" s="159" t="s">
        <v>0</v>
      </c>
      <c r="L148" s="159" t="s">
        <v>0</v>
      </c>
      <c r="M148" s="159" t="s">
        <v>0</v>
      </c>
      <c r="N148" s="159">
        <v>825</v>
      </c>
      <c r="O148" s="159">
        <v>825</v>
      </c>
      <c r="P148" s="159" t="s">
        <v>0</v>
      </c>
      <c r="Q148" s="159" t="s">
        <v>0</v>
      </c>
      <c r="R148" s="159">
        <v>60</v>
      </c>
      <c r="S148" s="159">
        <v>60</v>
      </c>
      <c r="T148" s="159">
        <v>553</v>
      </c>
      <c r="U148" s="159">
        <v>553</v>
      </c>
      <c r="V148" s="159">
        <v>2100</v>
      </c>
      <c r="W148" s="159">
        <v>2100</v>
      </c>
      <c r="X148" s="159" t="s">
        <v>0</v>
      </c>
      <c r="Y148" s="159" t="s">
        <v>0</v>
      </c>
      <c r="Z148" s="159" t="s">
        <v>0</v>
      </c>
      <c r="AA148" s="159" t="s">
        <v>0</v>
      </c>
      <c r="AB148" s="159" t="s">
        <v>0</v>
      </c>
      <c r="AC148" s="159" t="s">
        <v>0</v>
      </c>
    </row>
    <row r="149" spans="2:29" ht="13.5" customHeight="1" x14ac:dyDescent="0.2">
      <c r="B149" s="5">
        <v>141</v>
      </c>
      <c r="C149" s="158" t="s">
        <v>472</v>
      </c>
      <c r="D149" s="159" t="s">
        <v>0</v>
      </c>
      <c r="E149" s="159" t="s">
        <v>0</v>
      </c>
      <c r="F149" s="159" t="s">
        <v>0</v>
      </c>
      <c r="G149" s="159" t="s">
        <v>0</v>
      </c>
      <c r="H149" s="159" t="s">
        <v>0</v>
      </c>
      <c r="I149" s="159" t="s">
        <v>0</v>
      </c>
      <c r="J149" s="159" t="s">
        <v>0</v>
      </c>
      <c r="K149" s="159" t="s">
        <v>0</v>
      </c>
      <c r="L149" s="159">
        <v>14300</v>
      </c>
      <c r="M149" s="159">
        <v>13580</v>
      </c>
      <c r="N149" s="159" t="s">
        <v>0</v>
      </c>
      <c r="O149" s="159" t="s">
        <v>0</v>
      </c>
      <c r="P149" s="159" t="s">
        <v>0</v>
      </c>
      <c r="Q149" s="159" t="s">
        <v>0</v>
      </c>
      <c r="R149" s="159">
        <v>30</v>
      </c>
      <c r="S149" s="159">
        <v>30</v>
      </c>
      <c r="T149" s="159">
        <v>3200</v>
      </c>
      <c r="U149" s="159">
        <v>1600</v>
      </c>
      <c r="V149" s="159">
        <v>8000</v>
      </c>
      <c r="W149" s="159">
        <v>7500</v>
      </c>
      <c r="X149" s="159">
        <v>1000</v>
      </c>
      <c r="Y149" s="159">
        <v>800</v>
      </c>
      <c r="Z149" s="159" t="s">
        <v>0</v>
      </c>
      <c r="AA149" s="159" t="s">
        <v>0</v>
      </c>
      <c r="AB149" s="159" t="s">
        <v>0</v>
      </c>
      <c r="AC149" s="159" t="s">
        <v>0</v>
      </c>
    </row>
    <row r="150" spans="2:29" ht="13.5" customHeight="1" x14ac:dyDescent="0.2">
      <c r="B150" s="5">
        <v>142</v>
      </c>
      <c r="C150" s="158" t="s">
        <v>473</v>
      </c>
      <c r="D150" s="159" t="s">
        <v>0</v>
      </c>
      <c r="E150" s="159" t="s">
        <v>0</v>
      </c>
      <c r="F150" s="159" t="s">
        <v>0</v>
      </c>
      <c r="G150" s="159" t="s">
        <v>0</v>
      </c>
      <c r="H150" s="159" t="s">
        <v>0</v>
      </c>
      <c r="I150" s="159" t="s">
        <v>0</v>
      </c>
      <c r="J150" s="159">
        <v>40</v>
      </c>
      <c r="K150" s="159">
        <v>30</v>
      </c>
      <c r="L150" s="159" t="s">
        <v>0</v>
      </c>
      <c r="M150" s="159" t="s">
        <v>0</v>
      </c>
      <c r="N150" s="159">
        <v>80</v>
      </c>
      <c r="O150" s="159">
        <v>200</v>
      </c>
      <c r="P150" s="159" t="s">
        <v>0</v>
      </c>
      <c r="Q150" s="159" t="s">
        <v>0</v>
      </c>
      <c r="R150" s="159" t="s">
        <v>0</v>
      </c>
      <c r="S150" s="159" t="s">
        <v>0</v>
      </c>
      <c r="T150" s="159">
        <v>2200</v>
      </c>
      <c r="U150" s="159">
        <v>2000</v>
      </c>
      <c r="V150" s="159">
        <v>2000</v>
      </c>
      <c r="W150" s="159">
        <v>2000</v>
      </c>
      <c r="X150" s="159">
        <v>1100</v>
      </c>
      <c r="Y150" s="159">
        <v>1100</v>
      </c>
      <c r="Z150" s="159" t="s">
        <v>0</v>
      </c>
      <c r="AA150" s="159" t="s">
        <v>0</v>
      </c>
      <c r="AB150" s="159" t="s">
        <v>0</v>
      </c>
      <c r="AC150" s="159" t="s">
        <v>0</v>
      </c>
    </row>
    <row r="151" spans="2:29" ht="13.5" customHeight="1" x14ac:dyDescent="0.2">
      <c r="B151" s="5">
        <v>143</v>
      </c>
      <c r="C151" s="158" t="s">
        <v>474</v>
      </c>
      <c r="D151" s="159" t="s">
        <v>0</v>
      </c>
      <c r="E151" s="159" t="s">
        <v>0</v>
      </c>
      <c r="F151" s="159">
        <v>300</v>
      </c>
      <c r="G151" s="159">
        <v>300</v>
      </c>
      <c r="H151" s="159" t="s">
        <v>0</v>
      </c>
      <c r="I151" s="159" t="s">
        <v>0</v>
      </c>
      <c r="J151" s="159">
        <v>218</v>
      </c>
      <c r="K151" s="159">
        <v>180</v>
      </c>
      <c r="L151" s="159" t="s">
        <v>0</v>
      </c>
      <c r="M151" s="159" t="s">
        <v>0</v>
      </c>
      <c r="N151" s="159" t="s">
        <v>0</v>
      </c>
      <c r="O151" s="159" t="s">
        <v>0</v>
      </c>
      <c r="P151" s="159" t="s">
        <v>0</v>
      </c>
      <c r="Q151" s="159" t="s">
        <v>0</v>
      </c>
      <c r="R151" s="159">
        <v>100</v>
      </c>
      <c r="S151" s="159">
        <v>60</v>
      </c>
      <c r="T151" s="159">
        <v>750</v>
      </c>
      <c r="U151" s="159">
        <v>520</v>
      </c>
      <c r="V151" s="159">
        <v>740</v>
      </c>
      <c r="W151" s="159">
        <v>800</v>
      </c>
      <c r="X151" s="159" t="s">
        <v>0</v>
      </c>
      <c r="Y151" s="159" t="s">
        <v>0</v>
      </c>
      <c r="Z151" s="159" t="s">
        <v>0</v>
      </c>
      <c r="AA151" s="159" t="s">
        <v>0</v>
      </c>
      <c r="AB151" s="159" t="s">
        <v>0</v>
      </c>
      <c r="AC151" s="159" t="s">
        <v>0</v>
      </c>
    </row>
    <row r="152" spans="2:29" ht="13.5" customHeight="1" x14ac:dyDescent="0.2">
      <c r="B152" s="5">
        <v>144</v>
      </c>
      <c r="C152" s="158" t="s">
        <v>475</v>
      </c>
      <c r="D152" s="159" t="s">
        <v>0</v>
      </c>
      <c r="E152" s="159" t="s">
        <v>0</v>
      </c>
      <c r="F152" s="159">
        <v>900</v>
      </c>
      <c r="G152" s="159">
        <v>1000</v>
      </c>
      <c r="H152" s="159" t="s">
        <v>0</v>
      </c>
      <c r="I152" s="159" t="s">
        <v>0</v>
      </c>
      <c r="J152" s="159" t="s">
        <v>0</v>
      </c>
      <c r="K152" s="159" t="s">
        <v>0</v>
      </c>
      <c r="L152" s="159">
        <v>52000</v>
      </c>
      <c r="M152" s="159">
        <v>52000</v>
      </c>
      <c r="N152" s="159">
        <v>150</v>
      </c>
      <c r="O152" s="159">
        <v>1100</v>
      </c>
      <c r="P152" s="159" t="s">
        <v>0</v>
      </c>
      <c r="Q152" s="159" t="s">
        <v>0</v>
      </c>
      <c r="R152" s="159" t="s">
        <v>0</v>
      </c>
      <c r="S152" s="159" t="s">
        <v>0</v>
      </c>
      <c r="T152" s="159">
        <v>76000</v>
      </c>
      <c r="U152" s="159">
        <v>69000</v>
      </c>
      <c r="V152" s="159">
        <v>95000</v>
      </c>
      <c r="W152" s="159">
        <v>95000</v>
      </c>
      <c r="X152" s="159">
        <v>500</v>
      </c>
      <c r="Y152" s="159">
        <v>500</v>
      </c>
      <c r="Z152" s="159" t="s">
        <v>0</v>
      </c>
      <c r="AA152" s="159" t="s">
        <v>0</v>
      </c>
      <c r="AB152" s="159" t="s">
        <v>0</v>
      </c>
      <c r="AC152" s="159" t="s">
        <v>0</v>
      </c>
    </row>
    <row r="153" spans="2:29" ht="13.5" customHeight="1" x14ac:dyDescent="0.2">
      <c r="B153" s="5">
        <v>145</v>
      </c>
      <c r="C153" s="158" t="s">
        <v>476</v>
      </c>
      <c r="D153" s="159" t="s">
        <v>0</v>
      </c>
      <c r="E153" s="159" t="s">
        <v>0</v>
      </c>
      <c r="F153" s="159" t="s">
        <v>0</v>
      </c>
      <c r="G153" s="159" t="s">
        <v>0</v>
      </c>
      <c r="H153" s="159" t="s">
        <v>0</v>
      </c>
      <c r="I153" s="159" t="s">
        <v>0</v>
      </c>
      <c r="J153" s="159" t="s">
        <v>0</v>
      </c>
      <c r="K153" s="159" t="s">
        <v>0</v>
      </c>
      <c r="L153" s="159" t="s">
        <v>0</v>
      </c>
      <c r="M153" s="159" t="s">
        <v>0</v>
      </c>
      <c r="N153" s="159" t="s">
        <v>0</v>
      </c>
      <c r="O153" s="159" t="s">
        <v>0</v>
      </c>
      <c r="P153" s="159" t="s">
        <v>0</v>
      </c>
      <c r="Q153" s="159" t="s">
        <v>0</v>
      </c>
      <c r="R153" s="159">
        <v>30</v>
      </c>
      <c r="S153" s="159">
        <v>30</v>
      </c>
      <c r="T153" s="159" t="s">
        <v>0</v>
      </c>
      <c r="U153" s="159" t="s">
        <v>0</v>
      </c>
      <c r="V153" s="159">
        <v>500</v>
      </c>
      <c r="W153" s="159">
        <v>500</v>
      </c>
      <c r="X153" s="159" t="s">
        <v>0</v>
      </c>
      <c r="Y153" s="159" t="s">
        <v>0</v>
      </c>
      <c r="Z153" s="159" t="s">
        <v>0</v>
      </c>
      <c r="AA153" s="159" t="s">
        <v>0</v>
      </c>
      <c r="AB153" s="159" t="s">
        <v>0</v>
      </c>
      <c r="AC153" s="159" t="s">
        <v>0</v>
      </c>
    </row>
    <row r="154" spans="2:29" ht="13.5" customHeight="1" x14ac:dyDescent="0.2">
      <c r="B154" s="5">
        <v>146</v>
      </c>
      <c r="C154" s="158" t="s">
        <v>477</v>
      </c>
      <c r="D154" s="159" t="s">
        <v>0</v>
      </c>
      <c r="E154" s="159" t="s">
        <v>0</v>
      </c>
      <c r="F154" s="159" t="s">
        <v>0</v>
      </c>
      <c r="G154" s="159" t="s">
        <v>0</v>
      </c>
      <c r="H154" s="159" t="s">
        <v>0</v>
      </c>
      <c r="I154" s="159" t="s">
        <v>0</v>
      </c>
      <c r="J154" s="159">
        <v>17</v>
      </c>
      <c r="K154" s="159" t="s">
        <v>0</v>
      </c>
      <c r="L154" s="159">
        <v>80</v>
      </c>
      <c r="M154" s="159">
        <v>80</v>
      </c>
      <c r="N154" s="159">
        <v>18</v>
      </c>
      <c r="O154" s="159">
        <v>35</v>
      </c>
      <c r="P154" s="159" t="s">
        <v>0</v>
      </c>
      <c r="Q154" s="159" t="s">
        <v>0</v>
      </c>
      <c r="R154" s="159">
        <v>40</v>
      </c>
      <c r="S154" s="159">
        <v>40</v>
      </c>
      <c r="T154" s="159">
        <v>500</v>
      </c>
      <c r="U154" s="159">
        <v>1350</v>
      </c>
      <c r="V154" s="159">
        <v>280</v>
      </c>
      <c r="W154" s="159">
        <v>400</v>
      </c>
      <c r="X154" s="159" t="s">
        <v>0</v>
      </c>
      <c r="Y154" s="159" t="s">
        <v>0</v>
      </c>
      <c r="Z154" s="159" t="s">
        <v>0</v>
      </c>
      <c r="AA154" s="159" t="s">
        <v>0</v>
      </c>
      <c r="AB154" s="159" t="s">
        <v>0</v>
      </c>
      <c r="AC154" s="159" t="s">
        <v>0</v>
      </c>
    </row>
    <row r="155" spans="2:29" ht="13.5" customHeight="1" x14ac:dyDescent="0.2">
      <c r="B155" s="5">
        <v>147</v>
      </c>
      <c r="C155" s="158" t="s">
        <v>478</v>
      </c>
      <c r="D155" s="159" t="s">
        <v>0</v>
      </c>
      <c r="E155" s="159" t="s">
        <v>0</v>
      </c>
      <c r="F155" s="159" t="s">
        <v>0</v>
      </c>
      <c r="G155" s="159" t="s">
        <v>0</v>
      </c>
      <c r="H155" s="159" t="s">
        <v>0</v>
      </c>
      <c r="I155" s="159" t="s">
        <v>0</v>
      </c>
      <c r="J155" s="159" t="s">
        <v>0</v>
      </c>
      <c r="K155" s="159" t="s">
        <v>0</v>
      </c>
      <c r="L155" s="159">
        <v>3500</v>
      </c>
      <c r="M155" s="159">
        <v>3500</v>
      </c>
      <c r="N155" s="159">
        <v>4030</v>
      </c>
      <c r="O155" s="159">
        <v>3500</v>
      </c>
      <c r="P155" s="159" t="s">
        <v>0</v>
      </c>
      <c r="Q155" s="159" t="s">
        <v>0</v>
      </c>
      <c r="R155" s="159">
        <v>60</v>
      </c>
      <c r="S155" s="159">
        <v>60</v>
      </c>
      <c r="T155" s="159">
        <v>880</v>
      </c>
      <c r="U155" s="159">
        <v>500</v>
      </c>
      <c r="V155" s="159">
        <v>31812</v>
      </c>
      <c r="W155" s="159">
        <v>32000</v>
      </c>
      <c r="X155" s="159" t="s">
        <v>0</v>
      </c>
      <c r="Y155" s="159" t="s">
        <v>0</v>
      </c>
      <c r="Z155" s="159" t="s">
        <v>0</v>
      </c>
      <c r="AA155" s="159" t="s">
        <v>0</v>
      </c>
      <c r="AB155" s="159" t="s">
        <v>0</v>
      </c>
      <c r="AC155" s="159" t="s">
        <v>0</v>
      </c>
    </row>
    <row r="156" spans="2:29" ht="13.5" customHeight="1" x14ac:dyDescent="0.2">
      <c r="B156" s="5">
        <v>148</v>
      </c>
      <c r="C156" s="158" t="s">
        <v>479</v>
      </c>
      <c r="D156" s="159" t="s">
        <v>0</v>
      </c>
      <c r="E156" s="159" t="s">
        <v>0</v>
      </c>
      <c r="F156" s="159">
        <v>2100</v>
      </c>
      <c r="G156" s="159">
        <v>2170</v>
      </c>
      <c r="H156" s="159" t="s">
        <v>0</v>
      </c>
      <c r="I156" s="159" t="s">
        <v>0</v>
      </c>
      <c r="J156" s="159" t="s">
        <v>0</v>
      </c>
      <c r="K156" s="159" t="s">
        <v>0</v>
      </c>
      <c r="L156" s="159">
        <v>7400</v>
      </c>
      <c r="M156" s="159">
        <v>3000</v>
      </c>
      <c r="N156" s="159">
        <v>1350</v>
      </c>
      <c r="O156" s="159">
        <v>1800</v>
      </c>
      <c r="P156" s="159">
        <v>520</v>
      </c>
      <c r="Q156" s="159" t="s">
        <v>0</v>
      </c>
      <c r="R156" s="159">
        <v>60</v>
      </c>
      <c r="S156" s="159">
        <v>40</v>
      </c>
      <c r="T156" s="159">
        <v>85800</v>
      </c>
      <c r="U156" s="159">
        <v>72200</v>
      </c>
      <c r="V156" s="159">
        <v>125000</v>
      </c>
      <c r="W156" s="159">
        <v>130000</v>
      </c>
      <c r="X156" s="159">
        <v>3000</v>
      </c>
      <c r="Y156" s="159">
        <v>3000</v>
      </c>
      <c r="Z156" s="159" t="s">
        <v>0</v>
      </c>
      <c r="AA156" s="159" t="s">
        <v>0</v>
      </c>
      <c r="AB156" s="159" t="s">
        <v>0</v>
      </c>
      <c r="AC156" s="159" t="s">
        <v>0</v>
      </c>
    </row>
    <row r="157" spans="2:29" ht="13.5" customHeight="1" x14ac:dyDescent="0.2">
      <c r="B157" s="5">
        <v>149</v>
      </c>
      <c r="C157" s="158" t="s">
        <v>480</v>
      </c>
      <c r="D157" s="159" t="s">
        <v>0</v>
      </c>
      <c r="E157" s="159" t="s">
        <v>0</v>
      </c>
      <c r="F157" s="159" t="s">
        <v>0</v>
      </c>
      <c r="G157" s="159" t="s">
        <v>0</v>
      </c>
      <c r="H157" s="159" t="s">
        <v>0</v>
      </c>
      <c r="I157" s="159" t="s">
        <v>0</v>
      </c>
      <c r="J157" s="159">
        <v>180</v>
      </c>
      <c r="K157" s="159">
        <v>90</v>
      </c>
      <c r="L157" s="159" t="s">
        <v>0</v>
      </c>
      <c r="M157" s="159" t="s">
        <v>0</v>
      </c>
      <c r="N157" s="159" t="s">
        <v>0</v>
      </c>
      <c r="O157" s="159" t="s">
        <v>0</v>
      </c>
      <c r="P157" s="159" t="s">
        <v>0</v>
      </c>
      <c r="Q157" s="159" t="s">
        <v>0</v>
      </c>
      <c r="R157" s="159">
        <v>100</v>
      </c>
      <c r="S157" s="159">
        <v>90</v>
      </c>
      <c r="T157" s="159">
        <v>550</v>
      </c>
      <c r="U157" s="159">
        <v>200</v>
      </c>
      <c r="V157" s="159">
        <v>2950</v>
      </c>
      <c r="W157" s="159">
        <v>3000</v>
      </c>
      <c r="X157" s="159" t="s">
        <v>0</v>
      </c>
      <c r="Y157" s="159" t="s">
        <v>0</v>
      </c>
      <c r="Z157" s="159" t="s">
        <v>0</v>
      </c>
      <c r="AA157" s="159" t="s">
        <v>0</v>
      </c>
      <c r="AB157" s="159" t="s">
        <v>0</v>
      </c>
      <c r="AC157" s="159" t="s">
        <v>0</v>
      </c>
    </row>
    <row r="158" spans="2:29" ht="13.5" customHeight="1" x14ac:dyDescent="0.2">
      <c r="B158" s="5">
        <v>150</v>
      </c>
      <c r="C158" s="158" t="s">
        <v>481</v>
      </c>
      <c r="D158" s="159">
        <v>28</v>
      </c>
      <c r="E158" s="159">
        <v>25</v>
      </c>
      <c r="F158" s="159">
        <v>620</v>
      </c>
      <c r="G158" s="159">
        <v>620</v>
      </c>
      <c r="H158" s="159" t="s">
        <v>0</v>
      </c>
      <c r="I158" s="159" t="s">
        <v>0</v>
      </c>
      <c r="J158" s="159">
        <v>8</v>
      </c>
      <c r="K158" s="159">
        <v>20</v>
      </c>
      <c r="L158" s="159">
        <v>17000</v>
      </c>
      <c r="M158" s="159">
        <v>17000</v>
      </c>
      <c r="N158" s="159">
        <v>850</v>
      </c>
      <c r="O158" s="159">
        <v>2050</v>
      </c>
      <c r="P158" s="159">
        <v>1000</v>
      </c>
      <c r="Q158" s="159">
        <v>268</v>
      </c>
      <c r="R158" s="159">
        <v>25</v>
      </c>
      <c r="S158" s="159">
        <v>30</v>
      </c>
      <c r="T158" s="159">
        <v>10600</v>
      </c>
      <c r="U158" s="159">
        <v>4720</v>
      </c>
      <c r="V158" s="159">
        <v>25000</v>
      </c>
      <c r="W158" s="159">
        <v>26000</v>
      </c>
      <c r="X158" s="159">
        <v>3000</v>
      </c>
      <c r="Y158" s="159">
        <v>1200</v>
      </c>
      <c r="Z158" s="159">
        <v>1402</v>
      </c>
      <c r="AA158" s="159">
        <v>1866</v>
      </c>
      <c r="AB158" s="159" t="s">
        <v>0</v>
      </c>
      <c r="AC158" s="159" t="s">
        <v>0</v>
      </c>
    </row>
    <row r="159" spans="2:29" ht="13.5" customHeight="1" x14ac:dyDescent="0.2">
      <c r="B159" s="5">
        <v>151</v>
      </c>
      <c r="C159" s="158" t="s">
        <v>482</v>
      </c>
      <c r="D159" s="159" t="s">
        <v>0</v>
      </c>
      <c r="E159" s="159" t="s">
        <v>0</v>
      </c>
      <c r="F159" s="159" t="s">
        <v>0</v>
      </c>
      <c r="G159" s="159" t="s">
        <v>0</v>
      </c>
      <c r="H159" s="159" t="s">
        <v>0</v>
      </c>
      <c r="I159" s="159" t="s">
        <v>0</v>
      </c>
      <c r="J159" s="159">
        <v>100</v>
      </c>
      <c r="K159" s="159">
        <v>100</v>
      </c>
      <c r="L159" s="159" t="s">
        <v>0</v>
      </c>
      <c r="M159" s="159" t="s">
        <v>0</v>
      </c>
      <c r="N159" s="159" t="s">
        <v>0</v>
      </c>
      <c r="O159" s="159" t="s">
        <v>0</v>
      </c>
      <c r="P159" s="159" t="s">
        <v>0</v>
      </c>
      <c r="Q159" s="159" t="s">
        <v>0</v>
      </c>
      <c r="R159" s="159" t="s">
        <v>0</v>
      </c>
      <c r="S159" s="159" t="s">
        <v>0</v>
      </c>
      <c r="T159" s="159">
        <v>150</v>
      </c>
      <c r="U159" s="159">
        <v>150</v>
      </c>
      <c r="V159" s="159" t="s">
        <v>0</v>
      </c>
      <c r="W159" s="159" t="s">
        <v>0</v>
      </c>
      <c r="X159" s="159" t="s">
        <v>0</v>
      </c>
      <c r="Y159" s="159" t="s">
        <v>0</v>
      </c>
      <c r="Z159" s="159" t="s">
        <v>0</v>
      </c>
      <c r="AA159" s="159" t="s">
        <v>0</v>
      </c>
      <c r="AB159" s="159" t="s">
        <v>0</v>
      </c>
      <c r="AC159" s="159" t="s">
        <v>0</v>
      </c>
    </row>
    <row r="160" spans="2:29" ht="13.5" customHeight="1" x14ac:dyDescent="0.2">
      <c r="B160" s="5">
        <v>152</v>
      </c>
      <c r="C160" s="158" t="s">
        <v>483</v>
      </c>
      <c r="D160" s="159" t="s">
        <v>0</v>
      </c>
      <c r="E160" s="159" t="s">
        <v>0</v>
      </c>
      <c r="F160" s="159" t="s">
        <v>0</v>
      </c>
      <c r="G160" s="159" t="s">
        <v>0</v>
      </c>
      <c r="H160" s="159" t="s">
        <v>0</v>
      </c>
      <c r="I160" s="159" t="s">
        <v>0</v>
      </c>
      <c r="J160" s="159" t="s">
        <v>0</v>
      </c>
      <c r="K160" s="159" t="s">
        <v>0</v>
      </c>
      <c r="L160" s="159">
        <v>525</v>
      </c>
      <c r="M160" s="159">
        <v>525</v>
      </c>
      <c r="N160" s="159" t="s">
        <v>0</v>
      </c>
      <c r="O160" s="159" t="s">
        <v>0</v>
      </c>
      <c r="P160" s="159" t="s">
        <v>0</v>
      </c>
      <c r="Q160" s="159" t="s">
        <v>0</v>
      </c>
      <c r="R160" s="159">
        <v>60</v>
      </c>
      <c r="S160" s="159">
        <v>60</v>
      </c>
      <c r="T160" s="159">
        <v>100</v>
      </c>
      <c r="U160" s="159">
        <v>100</v>
      </c>
      <c r="V160" s="159">
        <v>370</v>
      </c>
      <c r="W160" s="159">
        <v>370</v>
      </c>
      <c r="X160" s="159" t="s">
        <v>0</v>
      </c>
      <c r="Y160" s="159" t="s">
        <v>0</v>
      </c>
      <c r="Z160" s="159" t="s">
        <v>0</v>
      </c>
      <c r="AA160" s="159" t="s">
        <v>0</v>
      </c>
      <c r="AB160" s="159" t="s">
        <v>0</v>
      </c>
      <c r="AC160" s="159" t="s">
        <v>0</v>
      </c>
    </row>
    <row r="161" spans="2:29" ht="13.5" customHeight="1" x14ac:dyDescent="0.2">
      <c r="B161" s="5">
        <v>153</v>
      </c>
      <c r="C161" s="158" t="s">
        <v>484</v>
      </c>
      <c r="D161" s="159" t="s">
        <v>0</v>
      </c>
      <c r="E161" s="159" t="s">
        <v>0</v>
      </c>
      <c r="F161" s="159" t="s">
        <v>0</v>
      </c>
      <c r="G161" s="159" t="s">
        <v>0</v>
      </c>
      <c r="H161" s="159" t="s">
        <v>0</v>
      </c>
      <c r="I161" s="159" t="s">
        <v>0</v>
      </c>
      <c r="J161" s="159" t="s">
        <v>0</v>
      </c>
      <c r="K161" s="159" t="s">
        <v>0</v>
      </c>
      <c r="L161" s="159" t="s">
        <v>0</v>
      </c>
      <c r="M161" s="159" t="s">
        <v>0</v>
      </c>
      <c r="N161" s="159" t="s">
        <v>0</v>
      </c>
      <c r="O161" s="159" t="s">
        <v>0</v>
      </c>
      <c r="P161" s="159" t="s">
        <v>0</v>
      </c>
      <c r="Q161" s="159" t="s">
        <v>0</v>
      </c>
      <c r="R161" s="159">
        <v>50</v>
      </c>
      <c r="S161" s="159">
        <v>50</v>
      </c>
      <c r="T161" s="159">
        <v>150</v>
      </c>
      <c r="U161" s="159">
        <v>150</v>
      </c>
      <c r="V161" s="159">
        <v>555</v>
      </c>
      <c r="W161" s="159">
        <v>669</v>
      </c>
      <c r="X161" s="159" t="s">
        <v>0</v>
      </c>
      <c r="Y161" s="159" t="s">
        <v>0</v>
      </c>
      <c r="Z161" s="159" t="s">
        <v>0</v>
      </c>
      <c r="AA161" s="159" t="s">
        <v>0</v>
      </c>
      <c r="AB161" s="159" t="s">
        <v>0</v>
      </c>
      <c r="AC161" s="159" t="s">
        <v>0</v>
      </c>
    </row>
    <row r="162" spans="2:29" ht="13.5" customHeight="1" x14ac:dyDescent="0.2">
      <c r="B162" s="5">
        <v>154</v>
      </c>
      <c r="C162" s="158" t="s">
        <v>485</v>
      </c>
      <c r="D162" s="159" t="s">
        <v>0</v>
      </c>
      <c r="E162" s="159" t="s">
        <v>0</v>
      </c>
      <c r="F162" s="159" t="s">
        <v>0</v>
      </c>
      <c r="G162" s="159" t="s">
        <v>0</v>
      </c>
      <c r="H162" s="159" t="s">
        <v>0</v>
      </c>
      <c r="I162" s="159" t="s">
        <v>0</v>
      </c>
      <c r="J162" s="159" t="s">
        <v>0</v>
      </c>
      <c r="K162" s="159" t="s">
        <v>0</v>
      </c>
      <c r="L162" s="159" t="s">
        <v>0</v>
      </c>
      <c r="M162" s="159" t="s">
        <v>0</v>
      </c>
      <c r="N162" s="159" t="s">
        <v>0</v>
      </c>
      <c r="O162" s="159" t="s">
        <v>0</v>
      </c>
      <c r="P162" s="159" t="s">
        <v>0</v>
      </c>
      <c r="Q162" s="159" t="s">
        <v>0</v>
      </c>
      <c r="R162" s="159">
        <v>70</v>
      </c>
      <c r="S162" s="159">
        <v>70</v>
      </c>
      <c r="T162" s="159">
        <v>400</v>
      </c>
      <c r="U162" s="159">
        <v>600</v>
      </c>
      <c r="V162" s="159">
        <v>324</v>
      </c>
      <c r="W162" s="159">
        <v>700</v>
      </c>
      <c r="X162" s="159" t="s">
        <v>0</v>
      </c>
      <c r="Y162" s="159" t="s">
        <v>0</v>
      </c>
      <c r="Z162" s="159" t="s">
        <v>0</v>
      </c>
      <c r="AA162" s="159" t="s">
        <v>0</v>
      </c>
      <c r="AB162" s="159" t="s">
        <v>0</v>
      </c>
      <c r="AC162" s="159" t="s">
        <v>0</v>
      </c>
    </row>
    <row r="163" spans="2:29" ht="13.5" customHeight="1" x14ac:dyDescent="0.2">
      <c r="B163" s="5">
        <v>155</v>
      </c>
      <c r="C163" s="158" t="s">
        <v>486</v>
      </c>
      <c r="D163" s="159" t="s">
        <v>0</v>
      </c>
      <c r="E163" s="159" t="s">
        <v>0</v>
      </c>
      <c r="F163" s="159" t="s">
        <v>0</v>
      </c>
      <c r="G163" s="159" t="s">
        <v>0</v>
      </c>
      <c r="H163" s="159" t="s">
        <v>0</v>
      </c>
      <c r="I163" s="159" t="s">
        <v>0</v>
      </c>
      <c r="J163" s="159">
        <v>130</v>
      </c>
      <c r="K163" s="159">
        <v>25</v>
      </c>
      <c r="L163" s="159" t="s">
        <v>0</v>
      </c>
      <c r="M163" s="159" t="s">
        <v>0</v>
      </c>
      <c r="N163" s="159" t="s">
        <v>0</v>
      </c>
      <c r="O163" s="159" t="s">
        <v>0</v>
      </c>
      <c r="P163" s="159" t="s">
        <v>0</v>
      </c>
      <c r="Q163" s="159" t="s">
        <v>0</v>
      </c>
      <c r="R163" s="159">
        <v>105</v>
      </c>
      <c r="S163" s="159">
        <v>80</v>
      </c>
      <c r="T163" s="159">
        <v>250</v>
      </c>
      <c r="U163" s="159">
        <v>180</v>
      </c>
      <c r="V163" s="159">
        <v>600</v>
      </c>
      <c r="W163" s="159">
        <v>675</v>
      </c>
      <c r="X163" s="159" t="s">
        <v>0</v>
      </c>
      <c r="Y163" s="159" t="s">
        <v>0</v>
      </c>
      <c r="Z163" s="159" t="s">
        <v>0</v>
      </c>
      <c r="AA163" s="159" t="s">
        <v>0</v>
      </c>
      <c r="AB163" s="159" t="s">
        <v>0</v>
      </c>
      <c r="AC163" s="159" t="s">
        <v>0</v>
      </c>
    </row>
    <row r="164" spans="2:29" ht="13.5" customHeight="1" x14ac:dyDescent="0.2">
      <c r="B164" s="5">
        <v>156</v>
      </c>
      <c r="C164" s="158" t="s">
        <v>487</v>
      </c>
      <c r="D164" s="159" t="s">
        <v>0</v>
      </c>
      <c r="E164" s="159" t="s">
        <v>0</v>
      </c>
      <c r="F164" s="159" t="s">
        <v>0</v>
      </c>
      <c r="G164" s="159" t="s">
        <v>0</v>
      </c>
      <c r="H164" s="159" t="s">
        <v>0</v>
      </c>
      <c r="I164" s="159" t="s">
        <v>0</v>
      </c>
      <c r="J164" s="159" t="s">
        <v>0</v>
      </c>
      <c r="K164" s="159" t="s">
        <v>0</v>
      </c>
      <c r="L164" s="159">
        <v>2520</v>
      </c>
      <c r="M164" s="159">
        <v>2520</v>
      </c>
      <c r="N164" s="159" t="s">
        <v>0</v>
      </c>
      <c r="O164" s="159" t="s">
        <v>0</v>
      </c>
      <c r="P164" s="159" t="s">
        <v>0</v>
      </c>
      <c r="Q164" s="159" t="s">
        <v>0</v>
      </c>
      <c r="R164" s="159" t="s">
        <v>0</v>
      </c>
      <c r="S164" s="159" t="s">
        <v>0</v>
      </c>
      <c r="T164" s="159">
        <v>800</v>
      </c>
      <c r="U164" s="159">
        <v>820</v>
      </c>
      <c r="V164" s="159">
        <v>700</v>
      </c>
      <c r="W164" s="159">
        <v>650</v>
      </c>
      <c r="X164" s="159" t="s">
        <v>0</v>
      </c>
      <c r="Y164" s="159" t="s">
        <v>0</v>
      </c>
      <c r="Z164" s="159" t="s">
        <v>0</v>
      </c>
      <c r="AA164" s="159" t="s">
        <v>0</v>
      </c>
      <c r="AB164" s="159" t="s">
        <v>0</v>
      </c>
      <c r="AC164" s="159" t="s">
        <v>0</v>
      </c>
    </row>
    <row r="165" spans="2:29" ht="13.5" customHeight="1" x14ac:dyDescent="0.2">
      <c r="B165" s="5">
        <v>157</v>
      </c>
      <c r="C165" s="158" t="s">
        <v>488</v>
      </c>
      <c r="D165" s="159" t="s">
        <v>0</v>
      </c>
      <c r="E165" s="159" t="s">
        <v>0</v>
      </c>
      <c r="F165" s="159" t="s">
        <v>0</v>
      </c>
      <c r="G165" s="159" t="s">
        <v>0</v>
      </c>
      <c r="H165" s="159" t="s">
        <v>0</v>
      </c>
      <c r="I165" s="159" t="s">
        <v>0</v>
      </c>
      <c r="J165" s="159">
        <v>35</v>
      </c>
      <c r="K165" s="159" t="s">
        <v>0</v>
      </c>
      <c r="L165" s="159">
        <v>50</v>
      </c>
      <c r="M165" s="159" t="s">
        <v>0</v>
      </c>
      <c r="N165" s="159" t="s">
        <v>0</v>
      </c>
      <c r="O165" s="159" t="s">
        <v>0</v>
      </c>
      <c r="P165" s="159" t="s">
        <v>0</v>
      </c>
      <c r="Q165" s="159" t="s">
        <v>0</v>
      </c>
      <c r="R165" s="159">
        <v>75</v>
      </c>
      <c r="S165" s="159">
        <v>85</v>
      </c>
      <c r="T165" s="159">
        <v>350</v>
      </c>
      <c r="U165" s="159">
        <v>140</v>
      </c>
      <c r="V165" s="159">
        <v>350</v>
      </c>
      <c r="W165" s="159" t="s">
        <v>0</v>
      </c>
      <c r="X165" s="159" t="s">
        <v>0</v>
      </c>
      <c r="Y165" s="159" t="s">
        <v>0</v>
      </c>
      <c r="Z165" s="159">
        <v>20</v>
      </c>
      <c r="AA165" s="159" t="s">
        <v>0</v>
      </c>
      <c r="AB165" s="159" t="s">
        <v>0</v>
      </c>
      <c r="AC165" s="159" t="s">
        <v>0</v>
      </c>
    </row>
    <row r="166" spans="2:29" ht="13.5" customHeight="1" x14ac:dyDescent="0.2">
      <c r="B166" s="5">
        <v>158</v>
      </c>
      <c r="C166" s="158" t="s">
        <v>489</v>
      </c>
      <c r="D166" s="159">
        <v>5</v>
      </c>
      <c r="E166" s="159">
        <v>4</v>
      </c>
      <c r="F166" s="159" t="s">
        <v>0</v>
      </c>
      <c r="G166" s="159" t="s">
        <v>0</v>
      </c>
      <c r="H166" s="159" t="s">
        <v>0</v>
      </c>
      <c r="I166" s="159" t="s">
        <v>0</v>
      </c>
      <c r="J166" s="159">
        <v>30</v>
      </c>
      <c r="K166" s="159" t="s">
        <v>0</v>
      </c>
      <c r="L166" s="159">
        <v>25</v>
      </c>
      <c r="M166" s="159">
        <v>25</v>
      </c>
      <c r="N166" s="159">
        <v>4320</v>
      </c>
      <c r="O166" s="159">
        <v>1010</v>
      </c>
      <c r="P166" s="159" t="s">
        <v>0</v>
      </c>
      <c r="Q166" s="159" t="s">
        <v>0</v>
      </c>
      <c r="R166" s="159">
        <v>50</v>
      </c>
      <c r="S166" s="159">
        <v>65</v>
      </c>
      <c r="T166" s="159">
        <v>7790</v>
      </c>
      <c r="U166" s="159">
        <v>10650</v>
      </c>
      <c r="V166" s="159">
        <v>45000</v>
      </c>
      <c r="W166" s="159">
        <v>33300</v>
      </c>
      <c r="X166" s="159">
        <v>2500</v>
      </c>
      <c r="Y166" s="159">
        <v>1000</v>
      </c>
      <c r="Z166" s="159" t="s">
        <v>0</v>
      </c>
      <c r="AA166" s="159" t="s">
        <v>0</v>
      </c>
      <c r="AB166" s="159" t="s">
        <v>0</v>
      </c>
      <c r="AC166" s="159">
        <v>123</v>
      </c>
    </row>
    <row r="167" spans="2:29" ht="13.5" customHeight="1" x14ac:dyDescent="0.2">
      <c r="B167" s="5">
        <v>159</v>
      </c>
      <c r="C167" s="158" t="s">
        <v>490</v>
      </c>
      <c r="D167" s="159" t="s">
        <v>0</v>
      </c>
      <c r="E167" s="159" t="s">
        <v>0</v>
      </c>
      <c r="F167" s="159" t="s">
        <v>0</v>
      </c>
      <c r="G167" s="159" t="s">
        <v>0</v>
      </c>
      <c r="H167" s="159" t="s">
        <v>0</v>
      </c>
      <c r="I167" s="159" t="s">
        <v>0</v>
      </c>
      <c r="J167" s="159" t="s">
        <v>0</v>
      </c>
      <c r="K167" s="159" t="s">
        <v>0</v>
      </c>
      <c r="L167" s="159">
        <v>711</v>
      </c>
      <c r="M167" s="159">
        <v>700</v>
      </c>
      <c r="N167" s="159" t="s">
        <v>0</v>
      </c>
      <c r="O167" s="159" t="s">
        <v>0</v>
      </c>
      <c r="P167" s="159" t="s">
        <v>0</v>
      </c>
      <c r="Q167" s="159" t="s">
        <v>0</v>
      </c>
      <c r="R167" s="159" t="s">
        <v>0</v>
      </c>
      <c r="S167" s="159" t="s">
        <v>0</v>
      </c>
      <c r="T167" s="159">
        <v>60</v>
      </c>
      <c r="U167" s="159">
        <v>60</v>
      </c>
      <c r="V167" s="159" t="s">
        <v>0</v>
      </c>
      <c r="W167" s="159" t="s">
        <v>0</v>
      </c>
      <c r="X167" s="159" t="s">
        <v>0</v>
      </c>
      <c r="Y167" s="159" t="s">
        <v>0</v>
      </c>
      <c r="Z167" s="159" t="s">
        <v>0</v>
      </c>
      <c r="AA167" s="159" t="s">
        <v>0</v>
      </c>
      <c r="AB167" s="159" t="s">
        <v>0</v>
      </c>
      <c r="AC167" s="159" t="s">
        <v>0</v>
      </c>
    </row>
    <row r="168" spans="2:29" ht="13.5" customHeight="1" x14ac:dyDescent="0.2">
      <c r="B168" s="5">
        <v>160</v>
      </c>
      <c r="C168" s="158" t="s">
        <v>491</v>
      </c>
      <c r="D168" s="159" t="s">
        <v>0</v>
      </c>
      <c r="E168" s="159" t="s">
        <v>0</v>
      </c>
      <c r="F168" s="159" t="s">
        <v>0</v>
      </c>
      <c r="G168" s="159" t="s">
        <v>0</v>
      </c>
      <c r="H168" s="159" t="s">
        <v>0</v>
      </c>
      <c r="I168" s="159" t="s">
        <v>0</v>
      </c>
      <c r="J168" s="159">
        <v>25</v>
      </c>
      <c r="K168" s="159">
        <v>30</v>
      </c>
      <c r="L168" s="159">
        <v>40</v>
      </c>
      <c r="M168" s="159">
        <v>40</v>
      </c>
      <c r="N168" s="159" t="s">
        <v>0</v>
      </c>
      <c r="O168" s="159" t="s">
        <v>0</v>
      </c>
      <c r="P168" s="159" t="s">
        <v>0</v>
      </c>
      <c r="Q168" s="159" t="s">
        <v>0</v>
      </c>
      <c r="R168" s="159">
        <v>30</v>
      </c>
      <c r="S168" s="159">
        <v>30</v>
      </c>
      <c r="T168" s="159">
        <v>120</v>
      </c>
      <c r="U168" s="159">
        <v>120</v>
      </c>
      <c r="V168" s="159">
        <v>800</v>
      </c>
      <c r="W168" s="159">
        <v>480</v>
      </c>
      <c r="X168" s="159" t="s">
        <v>0</v>
      </c>
      <c r="Y168" s="159" t="s">
        <v>0</v>
      </c>
      <c r="Z168" s="159" t="s">
        <v>0</v>
      </c>
      <c r="AA168" s="159" t="s">
        <v>0</v>
      </c>
      <c r="AB168" s="159" t="s">
        <v>0</v>
      </c>
      <c r="AC168" s="159" t="s">
        <v>0</v>
      </c>
    </row>
    <row r="169" spans="2:29" ht="13.5" customHeight="1" x14ac:dyDescent="0.2">
      <c r="B169" s="5">
        <v>161</v>
      </c>
      <c r="C169" s="158" t="s">
        <v>492</v>
      </c>
      <c r="D169" s="159" t="s">
        <v>0</v>
      </c>
      <c r="E169" s="159" t="s">
        <v>0</v>
      </c>
      <c r="F169" s="159" t="s">
        <v>0</v>
      </c>
      <c r="G169" s="159" t="s">
        <v>0</v>
      </c>
      <c r="H169" s="159" t="s">
        <v>0</v>
      </c>
      <c r="I169" s="159" t="s">
        <v>0</v>
      </c>
      <c r="J169" s="159" t="s">
        <v>0</v>
      </c>
      <c r="K169" s="159" t="s">
        <v>0</v>
      </c>
      <c r="L169" s="159" t="s">
        <v>0</v>
      </c>
      <c r="M169" s="159" t="s">
        <v>0</v>
      </c>
      <c r="N169" s="159" t="s">
        <v>0</v>
      </c>
      <c r="O169" s="159" t="s">
        <v>0</v>
      </c>
      <c r="P169" s="159" t="s">
        <v>0</v>
      </c>
      <c r="Q169" s="159" t="s">
        <v>0</v>
      </c>
      <c r="R169" s="159">
        <v>60</v>
      </c>
      <c r="S169" s="159">
        <v>60</v>
      </c>
      <c r="T169" s="159">
        <v>400</v>
      </c>
      <c r="U169" s="159">
        <v>1864</v>
      </c>
      <c r="V169" s="159">
        <v>11000</v>
      </c>
      <c r="W169" s="159">
        <v>11646</v>
      </c>
      <c r="X169" s="159" t="s">
        <v>0</v>
      </c>
      <c r="Y169" s="159" t="s">
        <v>0</v>
      </c>
      <c r="Z169" s="159" t="s">
        <v>0</v>
      </c>
      <c r="AA169" s="159" t="s">
        <v>0</v>
      </c>
      <c r="AB169" s="159" t="s">
        <v>0</v>
      </c>
      <c r="AC169" s="159" t="s">
        <v>0</v>
      </c>
    </row>
    <row r="170" spans="2:29" ht="13.5" customHeight="1" x14ac:dyDescent="0.2">
      <c r="B170" s="5">
        <v>162</v>
      </c>
      <c r="C170" s="158" t="s">
        <v>493</v>
      </c>
      <c r="D170" s="159" t="s">
        <v>0</v>
      </c>
      <c r="E170" s="159" t="s">
        <v>0</v>
      </c>
      <c r="F170" s="159" t="s">
        <v>0</v>
      </c>
      <c r="G170" s="159" t="s">
        <v>0</v>
      </c>
      <c r="H170" s="159" t="s">
        <v>0</v>
      </c>
      <c r="I170" s="159" t="s">
        <v>0</v>
      </c>
      <c r="J170" s="159">
        <v>150</v>
      </c>
      <c r="K170" s="159">
        <v>80</v>
      </c>
      <c r="L170" s="159">
        <v>11279</v>
      </c>
      <c r="M170" s="159">
        <v>13000</v>
      </c>
      <c r="N170" s="159">
        <v>20</v>
      </c>
      <c r="O170" s="159">
        <v>20</v>
      </c>
      <c r="P170" s="159" t="s">
        <v>0</v>
      </c>
      <c r="Q170" s="159" t="s">
        <v>0</v>
      </c>
      <c r="R170" s="159" t="s">
        <v>0</v>
      </c>
      <c r="S170" s="159" t="s">
        <v>0</v>
      </c>
      <c r="T170" s="159">
        <v>1400</v>
      </c>
      <c r="U170" s="159">
        <v>1600</v>
      </c>
      <c r="V170" s="159" t="s">
        <v>0</v>
      </c>
      <c r="W170" s="159" t="s">
        <v>0</v>
      </c>
      <c r="X170" s="159" t="s">
        <v>0</v>
      </c>
      <c r="Y170" s="159" t="s">
        <v>0</v>
      </c>
      <c r="Z170" s="159" t="s">
        <v>0</v>
      </c>
      <c r="AA170" s="159" t="s">
        <v>0</v>
      </c>
      <c r="AB170" s="159" t="s">
        <v>0</v>
      </c>
      <c r="AC170" s="159" t="s">
        <v>0</v>
      </c>
    </row>
    <row r="171" spans="2:29" ht="13.5" customHeight="1" x14ac:dyDescent="0.2">
      <c r="B171" s="5">
        <v>163</v>
      </c>
      <c r="C171" s="158" t="s">
        <v>494</v>
      </c>
      <c r="D171" s="159" t="s">
        <v>0</v>
      </c>
      <c r="E171" s="159" t="s">
        <v>0</v>
      </c>
      <c r="F171" s="159" t="s">
        <v>0</v>
      </c>
      <c r="G171" s="159" t="s">
        <v>0</v>
      </c>
      <c r="H171" s="159" t="s">
        <v>0</v>
      </c>
      <c r="I171" s="159" t="s">
        <v>0</v>
      </c>
      <c r="J171" s="159" t="s">
        <v>0</v>
      </c>
      <c r="K171" s="159" t="s">
        <v>0</v>
      </c>
      <c r="L171" s="159">
        <v>2</v>
      </c>
      <c r="M171" s="159">
        <v>2</v>
      </c>
      <c r="N171" s="159" t="s">
        <v>0</v>
      </c>
      <c r="O171" s="159" t="s">
        <v>0</v>
      </c>
      <c r="P171" s="159" t="s">
        <v>0</v>
      </c>
      <c r="Q171" s="159" t="s">
        <v>0</v>
      </c>
      <c r="R171" s="159">
        <v>9</v>
      </c>
      <c r="S171" s="159">
        <v>9</v>
      </c>
      <c r="T171" s="159">
        <v>100</v>
      </c>
      <c r="U171" s="159">
        <v>80</v>
      </c>
      <c r="V171" s="159" t="s">
        <v>0</v>
      </c>
      <c r="W171" s="159" t="s">
        <v>0</v>
      </c>
      <c r="X171" s="159" t="s">
        <v>0</v>
      </c>
      <c r="Y171" s="159" t="s">
        <v>0</v>
      </c>
      <c r="Z171" s="159" t="s">
        <v>0</v>
      </c>
      <c r="AA171" s="159" t="s">
        <v>0</v>
      </c>
      <c r="AB171" s="159" t="s">
        <v>0</v>
      </c>
      <c r="AC171" s="159" t="s">
        <v>0</v>
      </c>
    </row>
    <row r="172" spans="2:29" ht="13.5" customHeight="1" x14ac:dyDescent="0.2">
      <c r="B172" s="5">
        <v>164</v>
      </c>
      <c r="C172" s="158" t="s">
        <v>495</v>
      </c>
      <c r="D172" s="159" t="s">
        <v>0</v>
      </c>
      <c r="E172" s="159" t="s">
        <v>0</v>
      </c>
      <c r="F172" s="159" t="s">
        <v>0</v>
      </c>
      <c r="G172" s="159" t="s">
        <v>0</v>
      </c>
      <c r="H172" s="159" t="s">
        <v>0</v>
      </c>
      <c r="I172" s="159" t="s">
        <v>0</v>
      </c>
      <c r="J172" s="159">
        <v>15</v>
      </c>
      <c r="K172" s="159" t="s">
        <v>0</v>
      </c>
      <c r="L172" s="159">
        <v>220</v>
      </c>
      <c r="M172" s="159">
        <v>220</v>
      </c>
      <c r="N172" s="159">
        <v>60</v>
      </c>
      <c r="O172" s="159">
        <v>50</v>
      </c>
      <c r="P172" s="159" t="s">
        <v>0</v>
      </c>
      <c r="Q172" s="159" t="s">
        <v>0</v>
      </c>
      <c r="R172" s="159">
        <v>40</v>
      </c>
      <c r="S172" s="159">
        <v>40</v>
      </c>
      <c r="T172" s="159">
        <v>400</v>
      </c>
      <c r="U172" s="159">
        <v>900</v>
      </c>
      <c r="V172" s="159" t="s">
        <v>0</v>
      </c>
      <c r="W172" s="159" t="s">
        <v>0</v>
      </c>
      <c r="X172" s="159" t="s">
        <v>0</v>
      </c>
      <c r="Y172" s="159" t="s">
        <v>0</v>
      </c>
      <c r="Z172" s="159" t="s">
        <v>0</v>
      </c>
      <c r="AA172" s="159" t="s">
        <v>0</v>
      </c>
      <c r="AB172" s="159" t="s">
        <v>0</v>
      </c>
      <c r="AC172" s="159" t="s">
        <v>0</v>
      </c>
    </row>
    <row r="173" spans="2:29" ht="13.5" customHeight="1" x14ac:dyDescent="0.2">
      <c r="B173" s="5">
        <v>165</v>
      </c>
      <c r="C173" s="158" t="s">
        <v>496</v>
      </c>
      <c r="D173" s="159" t="s">
        <v>0</v>
      </c>
      <c r="E173" s="159" t="s">
        <v>0</v>
      </c>
      <c r="F173" s="159" t="s">
        <v>0</v>
      </c>
      <c r="G173" s="159" t="s">
        <v>0</v>
      </c>
      <c r="H173" s="159" t="s">
        <v>0</v>
      </c>
      <c r="I173" s="159" t="s">
        <v>0</v>
      </c>
      <c r="J173" s="159">
        <v>60</v>
      </c>
      <c r="K173" s="159">
        <v>60</v>
      </c>
      <c r="L173" s="159" t="s">
        <v>0</v>
      </c>
      <c r="M173" s="159" t="s">
        <v>0</v>
      </c>
      <c r="N173" s="159" t="s">
        <v>0</v>
      </c>
      <c r="O173" s="159" t="s">
        <v>0</v>
      </c>
      <c r="P173" s="159" t="s">
        <v>0</v>
      </c>
      <c r="Q173" s="159" t="s">
        <v>0</v>
      </c>
      <c r="R173" s="159" t="s">
        <v>0</v>
      </c>
      <c r="S173" s="159" t="s">
        <v>0</v>
      </c>
      <c r="T173" s="159">
        <v>480</v>
      </c>
      <c r="U173" s="159">
        <v>480</v>
      </c>
      <c r="V173" s="159">
        <v>170</v>
      </c>
      <c r="W173" s="159">
        <v>170</v>
      </c>
      <c r="X173" s="159" t="s">
        <v>0</v>
      </c>
      <c r="Y173" s="159" t="s">
        <v>0</v>
      </c>
      <c r="Z173" s="159" t="s">
        <v>0</v>
      </c>
      <c r="AA173" s="159" t="s">
        <v>0</v>
      </c>
      <c r="AB173" s="159" t="s">
        <v>0</v>
      </c>
      <c r="AC173" s="159" t="s">
        <v>0</v>
      </c>
    </row>
    <row r="174" spans="2:29" ht="13.5" customHeight="1" x14ac:dyDescent="0.2">
      <c r="B174" s="5">
        <v>166</v>
      </c>
      <c r="C174" s="158" t="s">
        <v>497</v>
      </c>
      <c r="D174" s="159" t="s">
        <v>0</v>
      </c>
      <c r="E174" s="159" t="s">
        <v>0</v>
      </c>
      <c r="F174" s="159" t="s">
        <v>0</v>
      </c>
      <c r="G174" s="159" t="s">
        <v>0</v>
      </c>
      <c r="H174" s="159" t="s">
        <v>0</v>
      </c>
      <c r="I174" s="159" t="s">
        <v>0</v>
      </c>
      <c r="J174" s="159" t="s">
        <v>0</v>
      </c>
      <c r="K174" s="159">
        <v>60</v>
      </c>
      <c r="L174" s="159" t="s">
        <v>0</v>
      </c>
      <c r="M174" s="159" t="s">
        <v>0</v>
      </c>
      <c r="N174" s="159" t="s">
        <v>0</v>
      </c>
      <c r="O174" s="159" t="s">
        <v>0</v>
      </c>
      <c r="P174" s="159" t="s">
        <v>0</v>
      </c>
      <c r="Q174" s="159" t="s">
        <v>0</v>
      </c>
      <c r="R174" s="159">
        <v>60</v>
      </c>
      <c r="S174" s="159">
        <v>60</v>
      </c>
      <c r="T174" s="159">
        <v>150</v>
      </c>
      <c r="U174" s="159">
        <v>150</v>
      </c>
      <c r="V174" s="159" t="s">
        <v>0</v>
      </c>
      <c r="W174" s="159" t="s">
        <v>0</v>
      </c>
      <c r="X174" s="159" t="s">
        <v>0</v>
      </c>
      <c r="Y174" s="159" t="s">
        <v>0</v>
      </c>
      <c r="Z174" s="159" t="s">
        <v>0</v>
      </c>
      <c r="AA174" s="159" t="s">
        <v>0</v>
      </c>
      <c r="AB174" s="159" t="s">
        <v>0</v>
      </c>
      <c r="AC174" s="159" t="s">
        <v>0</v>
      </c>
    </row>
    <row r="175" spans="2:29" ht="13.5" customHeight="1" x14ac:dyDescent="0.2">
      <c r="B175" s="5">
        <v>167</v>
      </c>
      <c r="C175" s="158" t="s">
        <v>498</v>
      </c>
      <c r="D175" s="159" t="s">
        <v>0</v>
      </c>
      <c r="E175" s="159" t="s">
        <v>499</v>
      </c>
      <c r="F175" s="159" t="s">
        <v>0</v>
      </c>
      <c r="G175" s="159" t="s">
        <v>499</v>
      </c>
      <c r="H175" s="159" t="s">
        <v>0</v>
      </c>
      <c r="I175" s="159" t="s">
        <v>499</v>
      </c>
      <c r="J175" s="159" t="s">
        <v>0</v>
      </c>
      <c r="K175" s="159" t="s">
        <v>499</v>
      </c>
      <c r="L175" s="159" t="s">
        <v>0</v>
      </c>
      <c r="M175" s="159" t="s">
        <v>499</v>
      </c>
      <c r="N175" s="159" t="s">
        <v>0</v>
      </c>
      <c r="O175" s="159" t="s">
        <v>499</v>
      </c>
      <c r="P175" s="159" t="s">
        <v>0</v>
      </c>
      <c r="Q175" s="159" t="s">
        <v>499</v>
      </c>
      <c r="R175" s="159" t="s">
        <v>0</v>
      </c>
      <c r="S175" s="159" t="s">
        <v>499</v>
      </c>
      <c r="T175" s="159" t="s">
        <v>0</v>
      </c>
      <c r="U175" s="159" t="s">
        <v>499</v>
      </c>
      <c r="V175" s="159" t="s">
        <v>0</v>
      </c>
      <c r="W175" s="159" t="s">
        <v>499</v>
      </c>
      <c r="X175" s="159" t="s">
        <v>0</v>
      </c>
      <c r="Y175" s="159" t="s">
        <v>499</v>
      </c>
      <c r="Z175" s="159" t="s">
        <v>0</v>
      </c>
      <c r="AA175" s="159" t="s">
        <v>499</v>
      </c>
      <c r="AB175" s="159" t="s">
        <v>0</v>
      </c>
      <c r="AC175" s="159" t="s">
        <v>499</v>
      </c>
    </row>
    <row r="176" spans="2:29" ht="13.5" customHeight="1" x14ac:dyDescent="0.2">
      <c r="B176" s="5">
        <v>168</v>
      </c>
      <c r="C176" s="158" t="s">
        <v>500</v>
      </c>
      <c r="D176" s="159" t="s">
        <v>0</v>
      </c>
      <c r="E176" s="159" t="s">
        <v>0</v>
      </c>
      <c r="F176" s="159" t="s">
        <v>0</v>
      </c>
      <c r="G176" s="159" t="s">
        <v>0</v>
      </c>
      <c r="H176" s="159" t="s">
        <v>0</v>
      </c>
      <c r="I176" s="159" t="s">
        <v>0</v>
      </c>
      <c r="J176" s="159">
        <v>90</v>
      </c>
      <c r="K176" s="159">
        <v>20</v>
      </c>
      <c r="L176" s="159" t="s">
        <v>0</v>
      </c>
      <c r="M176" s="159" t="s">
        <v>0</v>
      </c>
      <c r="N176" s="159" t="s">
        <v>0</v>
      </c>
      <c r="O176" s="159" t="s">
        <v>0</v>
      </c>
      <c r="P176" s="159" t="s">
        <v>0</v>
      </c>
      <c r="Q176" s="159" t="s">
        <v>0</v>
      </c>
      <c r="R176" s="159">
        <v>60</v>
      </c>
      <c r="S176" s="159">
        <v>45</v>
      </c>
      <c r="T176" s="159">
        <v>400</v>
      </c>
      <c r="U176" s="159">
        <v>400</v>
      </c>
      <c r="V176" s="159">
        <v>6000</v>
      </c>
      <c r="W176" s="159">
        <v>9150</v>
      </c>
      <c r="X176" s="159" t="s">
        <v>0</v>
      </c>
      <c r="Y176" s="159" t="s">
        <v>0</v>
      </c>
      <c r="Z176" s="159" t="s">
        <v>0</v>
      </c>
      <c r="AA176" s="159" t="s">
        <v>0</v>
      </c>
      <c r="AB176" s="159" t="s">
        <v>0</v>
      </c>
      <c r="AC176" s="159" t="s">
        <v>0</v>
      </c>
    </row>
    <row r="177" spans="2:29" ht="13.5" customHeight="1" x14ac:dyDescent="0.2">
      <c r="B177" s="5">
        <v>169</v>
      </c>
      <c r="C177" s="158" t="s">
        <v>501</v>
      </c>
      <c r="D177" s="159" t="s">
        <v>0</v>
      </c>
      <c r="E177" s="159" t="s">
        <v>0</v>
      </c>
      <c r="F177" s="159" t="s">
        <v>0</v>
      </c>
      <c r="G177" s="159" t="s">
        <v>0</v>
      </c>
      <c r="H177" s="159" t="s">
        <v>0</v>
      </c>
      <c r="I177" s="159" t="s">
        <v>0</v>
      </c>
      <c r="J177" s="159">
        <v>110</v>
      </c>
      <c r="K177" s="159">
        <v>110</v>
      </c>
      <c r="L177" s="159" t="s">
        <v>0</v>
      </c>
      <c r="M177" s="159" t="s">
        <v>0</v>
      </c>
      <c r="N177" s="159">
        <v>116</v>
      </c>
      <c r="O177" s="159" t="s">
        <v>0</v>
      </c>
      <c r="P177" s="159" t="s">
        <v>0</v>
      </c>
      <c r="Q177" s="159">
        <v>620</v>
      </c>
      <c r="R177" s="159">
        <v>40</v>
      </c>
      <c r="S177" s="159">
        <v>30</v>
      </c>
      <c r="T177" s="159">
        <v>5500</v>
      </c>
      <c r="U177" s="159">
        <v>5500</v>
      </c>
      <c r="V177" s="159">
        <v>31000</v>
      </c>
      <c r="W177" s="159">
        <v>31000</v>
      </c>
      <c r="X177" s="159">
        <v>500</v>
      </c>
      <c r="Y177" s="159">
        <v>200</v>
      </c>
      <c r="Z177" s="159">
        <v>100</v>
      </c>
      <c r="AA177" s="159">
        <v>100</v>
      </c>
      <c r="AB177" s="159" t="s">
        <v>0</v>
      </c>
      <c r="AC177" s="159" t="s">
        <v>0</v>
      </c>
    </row>
    <row r="178" spans="2:29" ht="13.5" customHeight="1" x14ac:dyDescent="0.2">
      <c r="B178" s="5">
        <v>170</v>
      </c>
      <c r="C178" s="158" t="s">
        <v>502</v>
      </c>
      <c r="D178" s="159" t="s">
        <v>0</v>
      </c>
      <c r="E178" s="159" t="s">
        <v>0</v>
      </c>
      <c r="F178" s="159" t="s">
        <v>0</v>
      </c>
      <c r="G178" s="159" t="s">
        <v>0</v>
      </c>
      <c r="H178" s="159" t="s">
        <v>0</v>
      </c>
      <c r="I178" s="159" t="s">
        <v>0</v>
      </c>
      <c r="J178" s="159" t="s">
        <v>0</v>
      </c>
      <c r="K178" s="159" t="s">
        <v>0</v>
      </c>
      <c r="L178" s="159" t="s">
        <v>0</v>
      </c>
      <c r="M178" s="159" t="s">
        <v>0</v>
      </c>
      <c r="N178" s="159" t="s">
        <v>0</v>
      </c>
      <c r="O178" s="159" t="s">
        <v>0</v>
      </c>
      <c r="P178" s="159" t="s">
        <v>0</v>
      </c>
      <c r="Q178" s="159" t="s">
        <v>0</v>
      </c>
      <c r="R178" s="159">
        <v>5</v>
      </c>
      <c r="S178" s="159">
        <v>15</v>
      </c>
      <c r="T178" s="159">
        <v>850</v>
      </c>
      <c r="U178" s="159">
        <v>800</v>
      </c>
      <c r="V178" s="159" t="s">
        <v>0</v>
      </c>
      <c r="W178" s="159" t="s">
        <v>0</v>
      </c>
      <c r="X178" s="159" t="s">
        <v>0</v>
      </c>
      <c r="Y178" s="159" t="s">
        <v>0</v>
      </c>
      <c r="Z178" s="159">
        <v>15</v>
      </c>
      <c r="AA178" s="159" t="s">
        <v>0</v>
      </c>
      <c r="AB178" s="159" t="s">
        <v>0</v>
      </c>
      <c r="AC178" s="159" t="s">
        <v>0</v>
      </c>
    </row>
    <row r="179" spans="2:29" ht="13.5" customHeight="1" x14ac:dyDescent="0.2">
      <c r="B179" s="5">
        <v>171</v>
      </c>
      <c r="C179" s="158" t="s">
        <v>503</v>
      </c>
      <c r="D179" s="159" t="s">
        <v>0</v>
      </c>
      <c r="E179" s="159" t="s">
        <v>0</v>
      </c>
      <c r="F179" s="159" t="s">
        <v>0</v>
      </c>
      <c r="G179" s="159" t="s">
        <v>0</v>
      </c>
      <c r="H179" s="159" t="s">
        <v>0</v>
      </c>
      <c r="I179" s="159" t="s">
        <v>0</v>
      </c>
      <c r="J179" s="159" t="s">
        <v>0</v>
      </c>
      <c r="K179" s="159" t="s">
        <v>0</v>
      </c>
      <c r="L179" s="159" t="s">
        <v>0</v>
      </c>
      <c r="M179" s="159">
        <v>15</v>
      </c>
      <c r="N179" s="159" t="s">
        <v>0</v>
      </c>
      <c r="O179" s="159" t="s">
        <v>0</v>
      </c>
      <c r="P179" s="159" t="s">
        <v>0</v>
      </c>
      <c r="Q179" s="159" t="s">
        <v>0</v>
      </c>
      <c r="R179" s="159">
        <v>10</v>
      </c>
      <c r="S179" s="159">
        <v>10</v>
      </c>
      <c r="T179" s="159">
        <v>550</v>
      </c>
      <c r="U179" s="159">
        <v>650</v>
      </c>
      <c r="V179" s="159">
        <v>2170</v>
      </c>
      <c r="W179" s="159">
        <v>1520</v>
      </c>
      <c r="X179" s="159">
        <v>400</v>
      </c>
      <c r="Y179" s="159" t="s">
        <v>0</v>
      </c>
      <c r="Z179" s="159" t="s">
        <v>0</v>
      </c>
      <c r="AA179" s="159" t="s">
        <v>0</v>
      </c>
      <c r="AB179" s="159" t="s">
        <v>0</v>
      </c>
      <c r="AC179" s="159" t="s">
        <v>0</v>
      </c>
    </row>
    <row r="180" spans="2:29" ht="13.5" customHeight="1" x14ac:dyDescent="0.2">
      <c r="B180" s="5">
        <v>172</v>
      </c>
      <c r="C180" s="158" t="s">
        <v>504</v>
      </c>
      <c r="D180" s="159" t="s">
        <v>0</v>
      </c>
      <c r="E180" s="159" t="s">
        <v>0</v>
      </c>
      <c r="F180" s="159" t="s">
        <v>0</v>
      </c>
      <c r="G180" s="159" t="s">
        <v>0</v>
      </c>
      <c r="H180" s="159" t="s">
        <v>0</v>
      </c>
      <c r="I180" s="159" t="s">
        <v>0</v>
      </c>
      <c r="J180" s="159">
        <v>120</v>
      </c>
      <c r="K180" s="159">
        <v>120</v>
      </c>
      <c r="L180" s="159" t="s">
        <v>0</v>
      </c>
      <c r="M180" s="159" t="s">
        <v>0</v>
      </c>
      <c r="N180" s="159">
        <v>300</v>
      </c>
      <c r="O180" s="159">
        <v>300</v>
      </c>
      <c r="P180" s="159" t="s">
        <v>0</v>
      </c>
      <c r="Q180" s="159" t="s">
        <v>0</v>
      </c>
      <c r="R180" s="159" t="s">
        <v>0</v>
      </c>
      <c r="S180" s="159" t="s">
        <v>0</v>
      </c>
      <c r="T180" s="159">
        <v>10000</v>
      </c>
      <c r="U180" s="159">
        <v>8000</v>
      </c>
      <c r="V180" s="159">
        <v>55000</v>
      </c>
      <c r="W180" s="159">
        <v>58000</v>
      </c>
      <c r="X180" s="159">
        <v>1700</v>
      </c>
      <c r="Y180" s="159">
        <v>4000</v>
      </c>
      <c r="Z180" s="159" t="s">
        <v>0</v>
      </c>
      <c r="AA180" s="159" t="s">
        <v>0</v>
      </c>
      <c r="AB180" s="159" t="s">
        <v>0</v>
      </c>
      <c r="AC180" s="159" t="s">
        <v>0</v>
      </c>
    </row>
    <row r="181" spans="2:29" ht="13.5" customHeight="1" x14ac:dyDescent="0.2">
      <c r="B181" s="5">
        <v>173</v>
      </c>
      <c r="C181" s="158" t="s">
        <v>505</v>
      </c>
      <c r="D181" s="159" t="s">
        <v>0</v>
      </c>
      <c r="E181" s="159" t="s">
        <v>0</v>
      </c>
      <c r="F181" s="159" t="s">
        <v>0</v>
      </c>
      <c r="G181" s="159" t="s">
        <v>0</v>
      </c>
      <c r="H181" s="159" t="s">
        <v>0</v>
      </c>
      <c r="I181" s="159" t="s">
        <v>0</v>
      </c>
      <c r="J181" s="159" t="s">
        <v>0</v>
      </c>
      <c r="K181" s="159" t="s">
        <v>0</v>
      </c>
      <c r="L181" s="159" t="s">
        <v>0</v>
      </c>
      <c r="M181" s="159" t="s">
        <v>0</v>
      </c>
      <c r="N181" s="159" t="s">
        <v>0</v>
      </c>
      <c r="O181" s="159" t="s">
        <v>0</v>
      </c>
      <c r="P181" s="159" t="s">
        <v>0</v>
      </c>
      <c r="Q181" s="159" t="s">
        <v>0</v>
      </c>
      <c r="R181" s="159" t="s">
        <v>0</v>
      </c>
      <c r="S181" s="159" t="s">
        <v>0</v>
      </c>
      <c r="T181" s="159">
        <v>5000</v>
      </c>
      <c r="U181" s="159">
        <v>5000</v>
      </c>
      <c r="V181" s="159">
        <v>12000</v>
      </c>
      <c r="W181" s="159">
        <v>12000</v>
      </c>
      <c r="X181" s="159" t="s">
        <v>0</v>
      </c>
      <c r="Y181" s="159" t="s">
        <v>0</v>
      </c>
      <c r="Z181" s="159" t="s">
        <v>0</v>
      </c>
      <c r="AA181" s="159" t="s">
        <v>0</v>
      </c>
      <c r="AB181" s="159" t="s">
        <v>0</v>
      </c>
      <c r="AC181" s="159" t="s">
        <v>0</v>
      </c>
    </row>
    <row r="182" spans="2:29" ht="13.5" customHeight="1" x14ac:dyDescent="0.2">
      <c r="B182" s="5">
        <v>174</v>
      </c>
      <c r="C182" s="158" t="s">
        <v>506</v>
      </c>
      <c r="D182" s="159" t="s">
        <v>0</v>
      </c>
      <c r="E182" s="159" t="s">
        <v>0</v>
      </c>
      <c r="F182" s="159">
        <v>360</v>
      </c>
      <c r="G182" s="159">
        <v>300</v>
      </c>
      <c r="H182" s="159" t="s">
        <v>0</v>
      </c>
      <c r="I182" s="159" t="s">
        <v>0</v>
      </c>
      <c r="J182" s="159">
        <v>180</v>
      </c>
      <c r="K182" s="159">
        <v>60</v>
      </c>
      <c r="L182" s="159">
        <v>300</v>
      </c>
      <c r="M182" s="159">
        <v>300</v>
      </c>
      <c r="N182" s="159" t="s">
        <v>0</v>
      </c>
      <c r="O182" s="159" t="s">
        <v>0</v>
      </c>
      <c r="P182" s="159" t="s">
        <v>0</v>
      </c>
      <c r="Q182" s="159" t="s">
        <v>0</v>
      </c>
      <c r="R182" s="159">
        <v>45</v>
      </c>
      <c r="S182" s="159">
        <v>45</v>
      </c>
      <c r="T182" s="159">
        <v>1900</v>
      </c>
      <c r="U182" s="159">
        <v>2000</v>
      </c>
      <c r="V182" s="159">
        <v>23000</v>
      </c>
      <c r="W182" s="159">
        <v>23000</v>
      </c>
      <c r="X182" s="159">
        <v>1000</v>
      </c>
      <c r="Y182" s="159">
        <v>4500</v>
      </c>
      <c r="Z182" s="159" t="s">
        <v>0</v>
      </c>
      <c r="AA182" s="159" t="s">
        <v>0</v>
      </c>
      <c r="AB182" s="159" t="s">
        <v>0</v>
      </c>
      <c r="AC182" s="159" t="s">
        <v>0</v>
      </c>
    </row>
    <row r="183" spans="2:29" ht="13.5" customHeight="1" x14ac:dyDescent="0.2">
      <c r="B183" s="5">
        <v>175</v>
      </c>
      <c r="C183" s="158" t="s">
        <v>507</v>
      </c>
      <c r="D183" s="159" t="s">
        <v>0</v>
      </c>
      <c r="E183" s="159" t="s">
        <v>0</v>
      </c>
      <c r="F183" s="159" t="s">
        <v>0</v>
      </c>
      <c r="G183" s="159" t="s">
        <v>0</v>
      </c>
      <c r="H183" s="159" t="s">
        <v>0</v>
      </c>
      <c r="I183" s="159" t="s">
        <v>0</v>
      </c>
      <c r="J183" s="159" t="s">
        <v>0</v>
      </c>
      <c r="K183" s="159" t="s">
        <v>0</v>
      </c>
      <c r="L183" s="159" t="s">
        <v>0</v>
      </c>
      <c r="M183" s="159" t="s">
        <v>0</v>
      </c>
      <c r="N183" s="159" t="s">
        <v>0</v>
      </c>
      <c r="O183" s="159" t="s">
        <v>0</v>
      </c>
      <c r="P183" s="159" t="s">
        <v>0</v>
      </c>
      <c r="Q183" s="159" t="s">
        <v>0</v>
      </c>
      <c r="R183" s="159">
        <v>8</v>
      </c>
      <c r="S183" s="159">
        <v>13</v>
      </c>
      <c r="T183" s="159">
        <v>200</v>
      </c>
      <c r="U183" s="159">
        <v>250</v>
      </c>
      <c r="V183" s="159">
        <v>200</v>
      </c>
      <c r="W183" s="159">
        <v>200</v>
      </c>
      <c r="X183" s="159" t="s">
        <v>0</v>
      </c>
      <c r="Y183" s="159" t="s">
        <v>0</v>
      </c>
      <c r="Z183" s="159" t="s">
        <v>0</v>
      </c>
      <c r="AA183" s="159" t="s">
        <v>0</v>
      </c>
      <c r="AB183" s="159" t="s">
        <v>0</v>
      </c>
      <c r="AC183" s="159" t="s">
        <v>0</v>
      </c>
    </row>
    <row r="184" spans="2:29" ht="13.5" customHeight="1" x14ac:dyDescent="0.2">
      <c r="B184" s="5">
        <v>176</v>
      </c>
      <c r="C184" s="158" t="s">
        <v>508</v>
      </c>
      <c r="D184" s="159">
        <v>35</v>
      </c>
      <c r="E184" s="159">
        <v>35</v>
      </c>
      <c r="F184" s="159" t="s">
        <v>0</v>
      </c>
      <c r="G184" s="159" t="s">
        <v>0</v>
      </c>
      <c r="H184" s="159" t="s">
        <v>0</v>
      </c>
      <c r="I184" s="159" t="s">
        <v>0</v>
      </c>
      <c r="J184" s="159">
        <v>50</v>
      </c>
      <c r="K184" s="159">
        <v>50</v>
      </c>
      <c r="L184" s="159">
        <v>1100</v>
      </c>
      <c r="M184" s="159">
        <v>1100</v>
      </c>
      <c r="N184" s="159" t="s">
        <v>0</v>
      </c>
      <c r="O184" s="159" t="s">
        <v>0</v>
      </c>
      <c r="P184" s="159" t="s">
        <v>0</v>
      </c>
      <c r="Q184" s="159" t="s">
        <v>0</v>
      </c>
      <c r="R184" s="159">
        <v>35</v>
      </c>
      <c r="S184" s="159">
        <v>35</v>
      </c>
      <c r="T184" s="159">
        <v>500</v>
      </c>
      <c r="U184" s="159">
        <v>850</v>
      </c>
      <c r="V184" s="159">
        <v>1500</v>
      </c>
      <c r="W184" s="159">
        <v>1500</v>
      </c>
      <c r="X184" s="159" t="s">
        <v>0</v>
      </c>
      <c r="Y184" s="159" t="s">
        <v>0</v>
      </c>
      <c r="Z184" s="159">
        <v>80</v>
      </c>
      <c r="AA184" s="159">
        <v>80</v>
      </c>
      <c r="AB184" s="159" t="s">
        <v>0</v>
      </c>
      <c r="AC184" s="159" t="s">
        <v>0</v>
      </c>
    </row>
    <row r="185" spans="2:29" ht="13.5" customHeight="1" x14ac:dyDescent="0.2">
      <c r="B185" s="5">
        <v>177</v>
      </c>
      <c r="C185" s="158" t="s">
        <v>509</v>
      </c>
      <c r="D185" s="159" t="s">
        <v>0</v>
      </c>
      <c r="E185" s="159" t="s">
        <v>0</v>
      </c>
      <c r="F185" s="159" t="s">
        <v>0</v>
      </c>
      <c r="G185" s="159" t="s">
        <v>0</v>
      </c>
      <c r="H185" s="159" t="s">
        <v>0</v>
      </c>
      <c r="I185" s="159" t="s">
        <v>0</v>
      </c>
      <c r="J185" s="159">
        <v>80</v>
      </c>
      <c r="K185" s="159">
        <v>100</v>
      </c>
      <c r="L185" s="159">
        <v>4250</v>
      </c>
      <c r="M185" s="159">
        <v>4250</v>
      </c>
      <c r="N185" s="159" t="s">
        <v>0</v>
      </c>
      <c r="O185" s="159" t="s">
        <v>0</v>
      </c>
      <c r="P185" s="159" t="s">
        <v>0</v>
      </c>
      <c r="Q185" s="159" t="s">
        <v>0</v>
      </c>
      <c r="R185" s="159">
        <v>50</v>
      </c>
      <c r="S185" s="159">
        <v>50</v>
      </c>
      <c r="T185" s="159">
        <v>1100</v>
      </c>
      <c r="U185" s="159">
        <v>1140</v>
      </c>
      <c r="V185" s="159">
        <v>5000</v>
      </c>
      <c r="W185" s="159">
        <v>5800</v>
      </c>
      <c r="X185" s="159">
        <v>2000</v>
      </c>
      <c r="Y185" s="159">
        <v>600</v>
      </c>
      <c r="Z185" s="159" t="s">
        <v>0</v>
      </c>
      <c r="AA185" s="159" t="s">
        <v>0</v>
      </c>
      <c r="AB185" s="159" t="s">
        <v>0</v>
      </c>
      <c r="AC185" s="159" t="s">
        <v>0</v>
      </c>
    </row>
    <row r="186" spans="2:29" ht="13.5" customHeight="1" x14ac:dyDescent="0.2">
      <c r="B186" s="5">
        <v>178</v>
      </c>
      <c r="C186" s="158" t="s">
        <v>510</v>
      </c>
      <c r="D186" s="159" t="s">
        <v>0</v>
      </c>
      <c r="E186" s="159" t="s">
        <v>0</v>
      </c>
      <c r="F186" s="159" t="s">
        <v>0</v>
      </c>
      <c r="G186" s="159" t="s">
        <v>0</v>
      </c>
      <c r="H186" s="159" t="s">
        <v>0</v>
      </c>
      <c r="I186" s="159" t="s">
        <v>0</v>
      </c>
      <c r="J186" s="159" t="s">
        <v>0</v>
      </c>
      <c r="K186" s="159" t="s">
        <v>0</v>
      </c>
      <c r="L186" s="159">
        <v>13849</v>
      </c>
      <c r="M186" s="159">
        <v>17012</v>
      </c>
      <c r="N186" s="159">
        <v>250</v>
      </c>
      <c r="O186" s="159">
        <v>330</v>
      </c>
      <c r="P186" s="159" t="s">
        <v>0</v>
      </c>
      <c r="Q186" s="159" t="s">
        <v>0</v>
      </c>
      <c r="R186" s="159">
        <v>15</v>
      </c>
      <c r="S186" s="159">
        <v>15</v>
      </c>
      <c r="T186" s="159">
        <v>470</v>
      </c>
      <c r="U186" s="159">
        <v>480</v>
      </c>
      <c r="V186" s="159">
        <v>1150</v>
      </c>
      <c r="W186" s="159">
        <v>1100</v>
      </c>
      <c r="X186" s="159" t="s">
        <v>0</v>
      </c>
      <c r="Y186" s="159" t="s">
        <v>0</v>
      </c>
      <c r="Z186" s="159" t="s">
        <v>0</v>
      </c>
      <c r="AA186" s="159" t="s">
        <v>0</v>
      </c>
      <c r="AB186" s="159" t="s">
        <v>0</v>
      </c>
      <c r="AC186" s="159" t="s">
        <v>0</v>
      </c>
    </row>
    <row r="187" spans="2:29" ht="13.5" customHeight="1" x14ac:dyDescent="0.2">
      <c r="B187" s="5">
        <v>179</v>
      </c>
      <c r="C187" s="158" t="s">
        <v>511</v>
      </c>
      <c r="D187" s="159">
        <v>15</v>
      </c>
      <c r="E187" s="159" t="s">
        <v>0</v>
      </c>
      <c r="F187" s="159">
        <v>1113</v>
      </c>
      <c r="G187" s="159">
        <v>737</v>
      </c>
      <c r="H187" s="159" t="s">
        <v>0</v>
      </c>
      <c r="I187" s="159" t="s">
        <v>0</v>
      </c>
      <c r="J187" s="159">
        <v>140</v>
      </c>
      <c r="K187" s="159">
        <v>100</v>
      </c>
      <c r="L187" s="159">
        <v>14500</v>
      </c>
      <c r="M187" s="159">
        <v>14560</v>
      </c>
      <c r="N187" s="159">
        <v>1410</v>
      </c>
      <c r="O187" s="159">
        <v>2200</v>
      </c>
      <c r="P187" s="159">
        <v>340</v>
      </c>
      <c r="Q187" s="159">
        <v>977</v>
      </c>
      <c r="R187" s="159">
        <v>30</v>
      </c>
      <c r="S187" s="159">
        <v>30</v>
      </c>
      <c r="T187" s="159">
        <v>40800</v>
      </c>
      <c r="U187" s="159">
        <v>31570</v>
      </c>
      <c r="V187" s="159">
        <v>103500</v>
      </c>
      <c r="W187" s="159">
        <v>100000</v>
      </c>
      <c r="X187" s="159">
        <v>25000</v>
      </c>
      <c r="Y187" s="159">
        <v>15000</v>
      </c>
      <c r="Z187" s="159">
        <v>210</v>
      </c>
      <c r="AA187" s="159">
        <v>17</v>
      </c>
      <c r="AB187" s="159" t="s">
        <v>0</v>
      </c>
      <c r="AC187" s="159" t="s">
        <v>0</v>
      </c>
    </row>
    <row r="188" spans="2:29" ht="13.5" customHeight="1" x14ac:dyDescent="0.2">
      <c r="B188" s="5">
        <v>180</v>
      </c>
      <c r="C188" s="158" t="s">
        <v>512</v>
      </c>
      <c r="D188" s="159" t="s">
        <v>0</v>
      </c>
      <c r="E188" s="159" t="s">
        <v>0</v>
      </c>
      <c r="F188" s="159">
        <v>2540</v>
      </c>
      <c r="G188" s="159">
        <v>1000</v>
      </c>
      <c r="H188" s="159" t="s">
        <v>0</v>
      </c>
      <c r="I188" s="159" t="s">
        <v>0</v>
      </c>
      <c r="J188" s="159" t="s">
        <v>0</v>
      </c>
      <c r="K188" s="159" t="s">
        <v>0</v>
      </c>
      <c r="L188" s="159">
        <v>7000</v>
      </c>
      <c r="M188" s="159">
        <v>7000</v>
      </c>
      <c r="N188" s="159">
        <v>1400</v>
      </c>
      <c r="O188" s="159">
        <v>1400</v>
      </c>
      <c r="P188" s="159" t="s">
        <v>0</v>
      </c>
      <c r="Q188" s="159" t="s">
        <v>0</v>
      </c>
      <c r="R188" s="159" t="s">
        <v>0</v>
      </c>
      <c r="S188" s="159" t="s">
        <v>0</v>
      </c>
      <c r="T188" s="159">
        <v>36000</v>
      </c>
      <c r="U188" s="159">
        <v>36000</v>
      </c>
      <c r="V188" s="159">
        <v>55000</v>
      </c>
      <c r="W188" s="159">
        <v>55000</v>
      </c>
      <c r="X188" s="159">
        <v>4000</v>
      </c>
      <c r="Y188" s="159">
        <v>4000</v>
      </c>
      <c r="Z188" s="159" t="s">
        <v>0</v>
      </c>
      <c r="AA188" s="159" t="s">
        <v>0</v>
      </c>
      <c r="AB188" s="159" t="s">
        <v>0</v>
      </c>
      <c r="AC188" s="159" t="s">
        <v>0</v>
      </c>
    </row>
    <row r="189" spans="2:29" ht="13.5" customHeight="1" x14ac:dyDescent="0.2">
      <c r="B189" s="5">
        <v>181</v>
      </c>
      <c r="C189" s="158" t="s">
        <v>513</v>
      </c>
      <c r="D189" s="159" t="s">
        <v>0</v>
      </c>
      <c r="E189" s="159" t="s">
        <v>0</v>
      </c>
      <c r="F189" s="159" t="s">
        <v>0</v>
      </c>
      <c r="G189" s="159" t="s">
        <v>0</v>
      </c>
      <c r="H189" s="159" t="s">
        <v>0</v>
      </c>
      <c r="I189" s="159" t="s">
        <v>0</v>
      </c>
      <c r="J189" s="159">
        <v>35</v>
      </c>
      <c r="K189" s="159">
        <v>40</v>
      </c>
      <c r="L189" s="159" t="s">
        <v>0</v>
      </c>
      <c r="M189" s="159" t="s">
        <v>0</v>
      </c>
      <c r="N189" s="159">
        <v>200</v>
      </c>
      <c r="O189" s="159">
        <v>200</v>
      </c>
      <c r="P189" s="159" t="s">
        <v>0</v>
      </c>
      <c r="Q189" s="159" t="s">
        <v>0</v>
      </c>
      <c r="R189" s="159">
        <v>200</v>
      </c>
      <c r="S189" s="159">
        <v>210</v>
      </c>
      <c r="T189" s="159">
        <v>1800</v>
      </c>
      <c r="U189" s="159">
        <v>1000</v>
      </c>
      <c r="V189" s="159">
        <v>360</v>
      </c>
      <c r="W189" s="159">
        <v>400</v>
      </c>
      <c r="X189" s="159" t="s">
        <v>0</v>
      </c>
      <c r="Y189" s="159" t="s">
        <v>0</v>
      </c>
      <c r="Z189" s="159">
        <v>40</v>
      </c>
      <c r="AA189" s="159">
        <v>40</v>
      </c>
      <c r="AB189" s="159" t="s">
        <v>0</v>
      </c>
      <c r="AC189" s="159" t="s">
        <v>0</v>
      </c>
    </row>
    <row r="190" spans="2:29" ht="13.5" customHeight="1" x14ac:dyDescent="0.2">
      <c r="B190" s="5">
        <v>182</v>
      </c>
      <c r="C190" s="158" t="s">
        <v>514</v>
      </c>
      <c r="D190" s="159" t="s">
        <v>0</v>
      </c>
      <c r="E190" s="159" t="s">
        <v>0</v>
      </c>
      <c r="F190" s="159" t="s">
        <v>0</v>
      </c>
      <c r="G190" s="159" t="s">
        <v>0</v>
      </c>
      <c r="H190" s="159" t="s">
        <v>0</v>
      </c>
      <c r="I190" s="159" t="s">
        <v>0</v>
      </c>
      <c r="J190" s="159">
        <v>20</v>
      </c>
      <c r="K190" s="159">
        <v>20</v>
      </c>
      <c r="L190" s="159" t="s">
        <v>0</v>
      </c>
      <c r="M190" s="159" t="s">
        <v>0</v>
      </c>
      <c r="N190" s="159" t="s">
        <v>0</v>
      </c>
      <c r="O190" s="159" t="s">
        <v>0</v>
      </c>
      <c r="P190" s="159" t="s">
        <v>0</v>
      </c>
      <c r="Q190" s="159" t="s">
        <v>0</v>
      </c>
      <c r="R190" s="159" t="s">
        <v>0</v>
      </c>
      <c r="S190" s="159" t="s">
        <v>0</v>
      </c>
      <c r="T190" s="159">
        <v>60</v>
      </c>
      <c r="U190" s="159">
        <v>60</v>
      </c>
      <c r="V190" s="159" t="s">
        <v>0</v>
      </c>
      <c r="W190" s="159" t="s">
        <v>0</v>
      </c>
      <c r="X190" s="159" t="s">
        <v>0</v>
      </c>
      <c r="Y190" s="159" t="s">
        <v>0</v>
      </c>
      <c r="Z190" s="159" t="s">
        <v>0</v>
      </c>
      <c r="AA190" s="159" t="s">
        <v>0</v>
      </c>
      <c r="AB190" s="159" t="s">
        <v>0</v>
      </c>
      <c r="AC190" s="159" t="s">
        <v>0</v>
      </c>
    </row>
    <row r="191" spans="2:29" ht="13.5" customHeight="1" x14ac:dyDescent="0.2">
      <c r="B191" s="5">
        <v>183</v>
      </c>
      <c r="C191" s="158" t="s">
        <v>515</v>
      </c>
      <c r="D191" s="159">
        <v>15</v>
      </c>
      <c r="E191" s="159">
        <v>15</v>
      </c>
      <c r="F191" s="159" t="s">
        <v>0</v>
      </c>
      <c r="G191" s="159" t="s">
        <v>0</v>
      </c>
      <c r="H191" s="159" t="s">
        <v>0</v>
      </c>
      <c r="I191" s="159" t="s">
        <v>0</v>
      </c>
      <c r="J191" s="159">
        <v>500</v>
      </c>
      <c r="K191" s="159">
        <v>500</v>
      </c>
      <c r="L191" s="159" t="s">
        <v>0</v>
      </c>
      <c r="M191" s="159" t="s">
        <v>0</v>
      </c>
      <c r="N191" s="159" t="s">
        <v>0</v>
      </c>
      <c r="O191" s="159" t="s">
        <v>0</v>
      </c>
      <c r="P191" s="159">
        <v>600</v>
      </c>
      <c r="Q191" s="159">
        <v>2550</v>
      </c>
      <c r="R191" s="159">
        <v>50</v>
      </c>
      <c r="S191" s="159">
        <v>50</v>
      </c>
      <c r="T191" s="159">
        <v>10500</v>
      </c>
      <c r="U191" s="159">
        <v>3500</v>
      </c>
      <c r="V191" s="159">
        <v>60000</v>
      </c>
      <c r="W191" s="159">
        <v>65000</v>
      </c>
      <c r="X191" s="159">
        <v>5000</v>
      </c>
      <c r="Y191" s="159">
        <v>1500</v>
      </c>
      <c r="Z191" s="159">
        <v>500</v>
      </c>
      <c r="AA191" s="159">
        <v>800</v>
      </c>
      <c r="AB191" s="159" t="s">
        <v>0</v>
      </c>
      <c r="AC191" s="159" t="s">
        <v>0</v>
      </c>
    </row>
    <row r="192" spans="2:29" ht="13.5" customHeight="1" x14ac:dyDescent="0.2">
      <c r="B192" s="5">
        <v>184</v>
      </c>
      <c r="C192" s="158" t="s">
        <v>516</v>
      </c>
      <c r="D192" s="159" t="s">
        <v>0</v>
      </c>
      <c r="E192" s="159" t="s">
        <v>0</v>
      </c>
      <c r="F192" s="159" t="s">
        <v>0</v>
      </c>
      <c r="G192" s="159" t="s">
        <v>0</v>
      </c>
      <c r="H192" s="159" t="s">
        <v>0</v>
      </c>
      <c r="I192" s="159" t="s">
        <v>0</v>
      </c>
      <c r="J192" s="159">
        <v>108</v>
      </c>
      <c r="K192" s="159" t="s">
        <v>0</v>
      </c>
      <c r="L192" s="159">
        <v>8</v>
      </c>
      <c r="M192" s="159">
        <v>8</v>
      </c>
      <c r="N192" s="159" t="s">
        <v>0</v>
      </c>
      <c r="O192" s="159" t="s">
        <v>0</v>
      </c>
      <c r="P192" s="159" t="s">
        <v>0</v>
      </c>
      <c r="Q192" s="159" t="s">
        <v>0</v>
      </c>
      <c r="R192" s="159">
        <v>80</v>
      </c>
      <c r="S192" s="159">
        <v>80</v>
      </c>
      <c r="T192" s="159">
        <v>200</v>
      </c>
      <c r="U192" s="159">
        <v>100</v>
      </c>
      <c r="V192" s="159">
        <v>12000</v>
      </c>
      <c r="W192" s="159">
        <v>12000</v>
      </c>
      <c r="X192" s="159" t="s">
        <v>0</v>
      </c>
      <c r="Y192" s="159" t="s">
        <v>0</v>
      </c>
      <c r="Z192" s="159" t="s">
        <v>0</v>
      </c>
      <c r="AA192" s="159" t="s">
        <v>0</v>
      </c>
      <c r="AB192" s="159" t="s">
        <v>0</v>
      </c>
      <c r="AC192" s="159" t="s">
        <v>0</v>
      </c>
    </row>
    <row r="193" spans="2:29" ht="13.5" customHeight="1" x14ac:dyDescent="0.2">
      <c r="B193" s="5">
        <v>185</v>
      </c>
      <c r="C193" s="158" t="s">
        <v>517</v>
      </c>
      <c r="D193" s="159" t="s">
        <v>0</v>
      </c>
      <c r="E193" s="159" t="s">
        <v>0</v>
      </c>
      <c r="F193" s="159" t="s">
        <v>0</v>
      </c>
      <c r="G193" s="159" t="s">
        <v>0</v>
      </c>
      <c r="H193" s="159" t="s">
        <v>0</v>
      </c>
      <c r="I193" s="159" t="s">
        <v>0</v>
      </c>
      <c r="J193" s="159">
        <v>150</v>
      </c>
      <c r="K193" s="159">
        <v>100</v>
      </c>
      <c r="L193" s="159">
        <v>5</v>
      </c>
      <c r="M193" s="159" t="s">
        <v>0</v>
      </c>
      <c r="N193" s="159" t="s">
        <v>0</v>
      </c>
      <c r="O193" s="159" t="s">
        <v>0</v>
      </c>
      <c r="P193" s="159" t="s">
        <v>0</v>
      </c>
      <c r="Q193" s="159" t="s">
        <v>0</v>
      </c>
      <c r="R193" s="159">
        <v>100</v>
      </c>
      <c r="S193" s="159">
        <v>120</v>
      </c>
      <c r="T193" s="159">
        <v>3500</v>
      </c>
      <c r="U193" s="159">
        <v>1500</v>
      </c>
      <c r="V193" s="159">
        <v>2000</v>
      </c>
      <c r="W193" s="159">
        <v>1800</v>
      </c>
      <c r="X193" s="159" t="s">
        <v>0</v>
      </c>
      <c r="Y193" s="159" t="s">
        <v>0</v>
      </c>
      <c r="Z193" s="159">
        <v>35</v>
      </c>
      <c r="AA193" s="159" t="s">
        <v>0</v>
      </c>
      <c r="AB193" s="159" t="s">
        <v>0</v>
      </c>
      <c r="AC193" s="159" t="s">
        <v>0</v>
      </c>
    </row>
    <row r="194" spans="2:29" ht="13.5" customHeight="1" x14ac:dyDescent="0.2">
      <c r="B194" s="5">
        <v>186</v>
      </c>
      <c r="C194" s="158" t="s">
        <v>518</v>
      </c>
      <c r="D194" s="159" t="s">
        <v>0</v>
      </c>
      <c r="E194" s="159" t="s">
        <v>0</v>
      </c>
      <c r="F194" s="159" t="s">
        <v>0</v>
      </c>
      <c r="G194" s="159" t="s">
        <v>0</v>
      </c>
      <c r="H194" s="159" t="s">
        <v>0</v>
      </c>
      <c r="I194" s="159" t="s">
        <v>0</v>
      </c>
      <c r="J194" s="159" t="s">
        <v>0</v>
      </c>
      <c r="K194" s="159" t="s">
        <v>0</v>
      </c>
      <c r="L194" s="159" t="s">
        <v>0</v>
      </c>
      <c r="M194" s="159" t="s">
        <v>0</v>
      </c>
      <c r="N194" s="159" t="s">
        <v>0</v>
      </c>
      <c r="O194" s="159" t="s">
        <v>0</v>
      </c>
      <c r="P194" s="159" t="s">
        <v>0</v>
      </c>
      <c r="Q194" s="159" t="s">
        <v>0</v>
      </c>
      <c r="R194" s="159">
        <v>25</v>
      </c>
      <c r="S194" s="159">
        <v>20</v>
      </c>
      <c r="T194" s="159">
        <v>1000</v>
      </c>
      <c r="U194" s="159">
        <v>1000</v>
      </c>
      <c r="V194" s="159">
        <v>5000</v>
      </c>
      <c r="W194" s="159">
        <v>5000</v>
      </c>
      <c r="X194" s="159">
        <v>150</v>
      </c>
      <c r="Y194" s="159">
        <v>90</v>
      </c>
      <c r="Z194" s="159" t="s">
        <v>0</v>
      </c>
      <c r="AA194" s="159" t="s">
        <v>0</v>
      </c>
      <c r="AB194" s="159" t="s">
        <v>0</v>
      </c>
      <c r="AC194" s="159" t="s">
        <v>0</v>
      </c>
    </row>
    <row r="195" spans="2:29" ht="13.5" customHeight="1" x14ac:dyDescent="0.2">
      <c r="B195" s="5">
        <v>187</v>
      </c>
      <c r="C195" s="158" t="s">
        <v>519</v>
      </c>
      <c r="D195" s="159" t="s">
        <v>0</v>
      </c>
      <c r="E195" s="159" t="s">
        <v>0</v>
      </c>
      <c r="F195" s="159" t="s">
        <v>0</v>
      </c>
      <c r="G195" s="159" t="s">
        <v>0</v>
      </c>
      <c r="H195" s="159" t="s">
        <v>0</v>
      </c>
      <c r="I195" s="159" t="s">
        <v>0</v>
      </c>
      <c r="J195" s="159">
        <v>50</v>
      </c>
      <c r="K195" s="159">
        <v>50</v>
      </c>
      <c r="L195" s="159">
        <v>36</v>
      </c>
      <c r="M195" s="159">
        <v>40</v>
      </c>
      <c r="N195" s="159">
        <v>3000</v>
      </c>
      <c r="O195" s="159">
        <v>4200</v>
      </c>
      <c r="P195" s="159" t="s">
        <v>0</v>
      </c>
      <c r="Q195" s="159" t="s">
        <v>0</v>
      </c>
      <c r="R195" s="159">
        <v>200</v>
      </c>
      <c r="S195" s="159">
        <v>200</v>
      </c>
      <c r="T195" s="159">
        <v>5000</v>
      </c>
      <c r="U195" s="159">
        <v>2700</v>
      </c>
      <c r="V195" s="159">
        <v>13000</v>
      </c>
      <c r="W195" s="159">
        <v>15000</v>
      </c>
      <c r="X195" s="159">
        <v>600</v>
      </c>
      <c r="Y195" s="159">
        <v>600</v>
      </c>
      <c r="Z195" s="159" t="s">
        <v>0</v>
      </c>
      <c r="AA195" s="159" t="s">
        <v>0</v>
      </c>
      <c r="AB195" s="159" t="s">
        <v>0</v>
      </c>
      <c r="AC195" s="159" t="s">
        <v>0</v>
      </c>
    </row>
    <row r="196" spans="2:29" ht="13.5" customHeight="1" x14ac:dyDescent="0.2">
      <c r="B196" s="5">
        <v>188</v>
      </c>
      <c r="C196" s="158" t="s">
        <v>520</v>
      </c>
      <c r="D196" s="159">
        <v>5</v>
      </c>
      <c r="E196" s="159">
        <v>6</v>
      </c>
      <c r="F196" s="159" t="s">
        <v>0</v>
      </c>
      <c r="G196" s="159" t="s">
        <v>0</v>
      </c>
      <c r="H196" s="159" t="s">
        <v>0</v>
      </c>
      <c r="I196" s="159" t="s">
        <v>0</v>
      </c>
      <c r="J196" s="159" t="s">
        <v>0</v>
      </c>
      <c r="K196" s="159" t="s">
        <v>0</v>
      </c>
      <c r="L196" s="159">
        <v>4000</v>
      </c>
      <c r="M196" s="159">
        <v>4500</v>
      </c>
      <c r="N196" s="159" t="s">
        <v>0</v>
      </c>
      <c r="O196" s="159" t="s">
        <v>0</v>
      </c>
      <c r="P196" s="159" t="s">
        <v>0</v>
      </c>
      <c r="Q196" s="159">
        <v>170</v>
      </c>
      <c r="R196" s="159">
        <v>75</v>
      </c>
      <c r="S196" s="159">
        <v>75</v>
      </c>
      <c r="T196" s="159">
        <v>1770</v>
      </c>
      <c r="U196" s="159">
        <v>255</v>
      </c>
      <c r="V196" s="159">
        <v>30000</v>
      </c>
      <c r="W196" s="159">
        <v>30000</v>
      </c>
      <c r="X196" s="159">
        <v>1500</v>
      </c>
      <c r="Y196" s="159">
        <v>150</v>
      </c>
      <c r="Z196" s="159" t="s">
        <v>0</v>
      </c>
      <c r="AA196" s="159" t="s">
        <v>0</v>
      </c>
      <c r="AB196" s="159" t="s">
        <v>0</v>
      </c>
      <c r="AC196" s="159" t="s">
        <v>0</v>
      </c>
    </row>
    <row r="197" spans="2:29" ht="13.5" customHeight="1" x14ac:dyDescent="0.2">
      <c r="B197" s="5">
        <v>189</v>
      </c>
      <c r="C197" s="158" t="s">
        <v>521</v>
      </c>
      <c r="D197" s="159" t="s">
        <v>0</v>
      </c>
      <c r="E197" s="159" t="s">
        <v>0</v>
      </c>
      <c r="F197" s="159" t="s">
        <v>0</v>
      </c>
      <c r="G197" s="159" t="s">
        <v>0</v>
      </c>
      <c r="H197" s="159" t="s">
        <v>0</v>
      </c>
      <c r="I197" s="159" t="s">
        <v>0</v>
      </c>
      <c r="J197" s="159">
        <v>390</v>
      </c>
      <c r="K197" s="159">
        <v>50</v>
      </c>
      <c r="L197" s="159" t="s">
        <v>0</v>
      </c>
      <c r="M197" s="159" t="s">
        <v>0</v>
      </c>
      <c r="N197" s="159" t="s">
        <v>0</v>
      </c>
      <c r="O197" s="159" t="s">
        <v>0</v>
      </c>
      <c r="P197" s="159" t="s">
        <v>0</v>
      </c>
      <c r="Q197" s="159" t="s">
        <v>0</v>
      </c>
      <c r="R197" s="159">
        <v>100</v>
      </c>
      <c r="S197" s="159">
        <v>80</v>
      </c>
      <c r="T197" s="159">
        <v>900</v>
      </c>
      <c r="U197" s="159">
        <v>700</v>
      </c>
      <c r="V197" s="159">
        <v>10000</v>
      </c>
      <c r="W197" s="159">
        <v>13900</v>
      </c>
      <c r="X197" s="159" t="s">
        <v>0</v>
      </c>
      <c r="Y197" s="159" t="s">
        <v>0</v>
      </c>
      <c r="Z197" s="159" t="s">
        <v>0</v>
      </c>
      <c r="AA197" s="159" t="s">
        <v>0</v>
      </c>
      <c r="AB197" s="159" t="s">
        <v>0</v>
      </c>
      <c r="AC197" s="159" t="s">
        <v>0</v>
      </c>
    </row>
    <row r="198" spans="2:29" ht="13.5" customHeight="1" x14ac:dyDescent="0.2">
      <c r="B198" s="5">
        <v>190</v>
      </c>
      <c r="C198" s="158" t="s">
        <v>522</v>
      </c>
      <c r="D198" s="159" t="s">
        <v>0</v>
      </c>
      <c r="E198" s="159" t="s">
        <v>0</v>
      </c>
      <c r="F198" s="159" t="s">
        <v>0</v>
      </c>
      <c r="G198" s="159" t="s">
        <v>0</v>
      </c>
      <c r="H198" s="159" t="s">
        <v>0</v>
      </c>
      <c r="I198" s="159" t="s">
        <v>0</v>
      </c>
      <c r="J198" s="159">
        <v>10</v>
      </c>
      <c r="K198" s="159">
        <v>5</v>
      </c>
      <c r="L198" s="159">
        <v>23800</v>
      </c>
      <c r="M198" s="159">
        <v>23400</v>
      </c>
      <c r="N198" s="159" t="s">
        <v>0</v>
      </c>
      <c r="O198" s="159" t="s">
        <v>0</v>
      </c>
      <c r="P198" s="159" t="s">
        <v>0</v>
      </c>
      <c r="Q198" s="159" t="s">
        <v>0</v>
      </c>
      <c r="R198" s="159" t="s">
        <v>0</v>
      </c>
      <c r="S198" s="159" t="s">
        <v>0</v>
      </c>
      <c r="T198" s="159">
        <v>4000</v>
      </c>
      <c r="U198" s="159">
        <v>3080</v>
      </c>
      <c r="V198" s="159">
        <v>11300</v>
      </c>
      <c r="W198" s="159">
        <v>14000</v>
      </c>
      <c r="X198" s="159">
        <v>3200</v>
      </c>
      <c r="Y198" s="159">
        <v>4200</v>
      </c>
      <c r="Z198" s="159" t="s">
        <v>0</v>
      </c>
      <c r="AA198" s="159" t="s">
        <v>0</v>
      </c>
      <c r="AB198" s="159" t="s">
        <v>0</v>
      </c>
      <c r="AC198" s="159" t="s">
        <v>0</v>
      </c>
    </row>
    <row r="199" spans="2:29" ht="13.5" customHeight="1" x14ac:dyDescent="0.2">
      <c r="B199" s="5">
        <v>191</v>
      </c>
      <c r="C199" s="158" t="s">
        <v>523</v>
      </c>
      <c r="D199" s="159" t="s">
        <v>0</v>
      </c>
      <c r="E199" s="159" t="s">
        <v>0</v>
      </c>
      <c r="F199" s="159" t="s">
        <v>0</v>
      </c>
      <c r="G199" s="159" t="s">
        <v>0</v>
      </c>
      <c r="H199" s="159" t="s">
        <v>0</v>
      </c>
      <c r="I199" s="159" t="s">
        <v>0</v>
      </c>
      <c r="J199" s="159" t="s">
        <v>0</v>
      </c>
      <c r="K199" s="159" t="s">
        <v>0</v>
      </c>
      <c r="L199" s="159" t="s">
        <v>0</v>
      </c>
      <c r="M199" s="159" t="s">
        <v>0</v>
      </c>
      <c r="N199" s="159" t="s">
        <v>0</v>
      </c>
      <c r="O199" s="159" t="s">
        <v>0</v>
      </c>
      <c r="P199" s="159" t="s">
        <v>0</v>
      </c>
      <c r="Q199" s="159" t="s">
        <v>0</v>
      </c>
      <c r="R199" s="159" t="s">
        <v>0</v>
      </c>
      <c r="S199" s="159" t="s">
        <v>0</v>
      </c>
      <c r="T199" s="159">
        <v>15000</v>
      </c>
      <c r="U199" s="159">
        <v>5700</v>
      </c>
      <c r="V199" s="159">
        <v>24000</v>
      </c>
      <c r="W199" s="159">
        <v>24000</v>
      </c>
      <c r="X199" s="159" t="s">
        <v>0</v>
      </c>
      <c r="Y199" s="159" t="s">
        <v>0</v>
      </c>
      <c r="Z199" s="159" t="s">
        <v>0</v>
      </c>
      <c r="AA199" s="159" t="s">
        <v>0</v>
      </c>
      <c r="AB199" s="159" t="s">
        <v>0</v>
      </c>
      <c r="AC199" s="159" t="s">
        <v>0</v>
      </c>
    </row>
    <row r="200" spans="2:29" ht="13.5" customHeight="1" x14ac:dyDescent="0.2">
      <c r="B200" s="5">
        <v>192</v>
      </c>
      <c r="C200" s="158" t="s">
        <v>524</v>
      </c>
      <c r="D200" s="159" t="s">
        <v>0</v>
      </c>
      <c r="E200" s="159" t="s">
        <v>0</v>
      </c>
      <c r="F200" s="159" t="s">
        <v>0</v>
      </c>
      <c r="G200" s="159" t="s">
        <v>0</v>
      </c>
      <c r="H200" s="159" t="s">
        <v>0</v>
      </c>
      <c r="I200" s="159" t="s">
        <v>0</v>
      </c>
      <c r="J200" s="159" t="s">
        <v>0</v>
      </c>
      <c r="K200" s="159" t="s">
        <v>0</v>
      </c>
      <c r="L200" s="159">
        <v>200</v>
      </c>
      <c r="M200" s="159">
        <v>200</v>
      </c>
      <c r="N200" s="159">
        <v>32</v>
      </c>
      <c r="O200" s="159">
        <v>50</v>
      </c>
      <c r="P200" s="159" t="s">
        <v>0</v>
      </c>
      <c r="Q200" s="159" t="s">
        <v>0</v>
      </c>
      <c r="R200" s="159">
        <v>40</v>
      </c>
      <c r="S200" s="159">
        <v>40</v>
      </c>
      <c r="T200" s="159">
        <v>508</v>
      </c>
      <c r="U200" s="159">
        <v>1400</v>
      </c>
      <c r="V200" s="159">
        <v>2807</v>
      </c>
      <c r="W200" s="159">
        <v>3170</v>
      </c>
      <c r="X200" s="159" t="s">
        <v>0</v>
      </c>
      <c r="Y200" s="159">
        <v>330</v>
      </c>
      <c r="Z200" s="159" t="s">
        <v>0</v>
      </c>
      <c r="AA200" s="159" t="s">
        <v>0</v>
      </c>
      <c r="AB200" s="159" t="s">
        <v>0</v>
      </c>
      <c r="AC200" s="159" t="s">
        <v>0</v>
      </c>
    </row>
    <row r="201" spans="2:29" ht="13.5" customHeight="1" x14ac:dyDescent="0.2">
      <c r="B201" s="5">
        <v>193</v>
      </c>
      <c r="C201" s="158" t="s">
        <v>525</v>
      </c>
      <c r="D201" s="159" t="s">
        <v>0</v>
      </c>
      <c r="E201" s="159" t="s">
        <v>0</v>
      </c>
      <c r="F201" s="159" t="s">
        <v>0</v>
      </c>
      <c r="G201" s="159" t="s">
        <v>0</v>
      </c>
      <c r="H201" s="159" t="s">
        <v>0</v>
      </c>
      <c r="I201" s="159" t="s">
        <v>0</v>
      </c>
      <c r="J201" s="159" t="s">
        <v>0</v>
      </c>
      <c r="K201" s="159" t="s">
        <v>0</v>
      </c>
      <c r="L201" s="159" t="s">
        <v>0</v>
      </c>
      <c r="M201" s="159" t="s">
        <v>0</v>
      </c>
      <c r="N201" s="159" t="s">
        <v>0</v>
      </c>
      <c r="O201" s="159" t="s">
        <v>0</v>
      </c>
      <c r="P201" s="159" t="s">
        <v>0</v>
      </c>
      <c r="Q201" s="159" t="s">
        <v>0</v>
      </c>
      <c r="R201" s="159" t="s">
        <v>0</v>
      </c>
      <c r="S201" s="159" t="s">
        <v>0</v>
      </c>
      <c r="T201" s="159">
        <v>290</v>
      </c>
      <c r="U201" s="159">
        <v>60</v>
      </c>
      <c r="V201" s="159">
        <v>340</v>
      </c>
      <c r="W201" s="159">
        <v>350</v>
      </c>
      <c r="X201" s="159" t="s">
        <v>0</v>
      </c>
      <c r="Y201" s="159" t="s">
        <v>0</v>
      </c>
      <c r="Z201" s="159" t="s">
        <v>0</v>
      </c>
      <c r="AA201" s="159" t="s">
        <v>0</v>
      </c>
      <c r="AB201" s="159" t="s">
        <v>0</v>
      </c>
      <c r="AC201" s="159" t="s">
        <v>0</v>
      </c>
    </row>
    <row r="202" spans="2:29" ht="13.5" customHeight="1" x14ac:dyDescent="0.2">
      <c r="B202" s="5">
        <v>194</v>
      </c>
      <c r="C202" s="158" t="s">
        <v>526</v>
      </c>
      <c r="D202" s="159">
        <v>16</v>
      </c>
      <c r="E202" s="159">
        <v>16</v>
      </c>
      <c r="F202" s="159" t="s">
        <v>0</v>
      </c>
      <c r="G202" s="159" t="s">
        <v>0</v>
      </c>
      <c r="H202" s="159" t="s">
        <v>0</v>
      </c>
      <c r="I202" s="159" t="s">
        <v>0</v>
      </c>
      <c r="J202" s="159" t="s">
        <v>0</v>
      </c>
      <c r="K202" s="159" t="s">
        <v>0</v>
      </c>
      <c r="L202" s="159">
        <v>74396</v>
      </c>
      <c r="M202" s="159">
        <v>66247</v>
      </c>
      <c r="N202" s="159">
        <v>180</v>
      </c>
      <c r="O202" s="159">
        <v>270</v>
      </c>
      <c r="P202" s="159" t="s">
        <v>0</v>
      </c>
      <c r="Q202" s="159" t="s">
        <v>0</v>
      </c>
      <c r="R202" s="159">
        <v>150</v>
      </c>
      <c r="S202" s="159">
        <v>150</v>
      </c>
      <c r="T202" s="159">
        <v>11700</v>
      </c>
      <c r="U202" s="159">
        <v>6875</v>
      </c>
      <c r="V202" s="159">
        <v>20000</v>
      </c>
      <c r="W202" s="159">
        <v>22000</v>
      </c>
      <c r="X202" s="159">
        <v>1800</v>
      </c>
      <c r="Y202" s="159">
        <v>1800</v>
      </c>
      <c r="Z202" s="159" t="s">
        <v>0</v>
      </c>
      <c r="AA202" s="159" t="s">
        <v>0</v>
      </c>
      <c r="AB202" s="159" t="s">
        <v>0</v>
      </c>
      <c r="AC202" s="159" t="s">
        <v>0</v>
      </c>
    </row>
    <row r="203" spans="2:29" ht="13.5" customHeight="1" x14ac:dyDescent="0.2">
      <c r="B203" s="5">
        <v>195</v>
      </c>
      <c r="C203" s="158" t="s">
        <v>527</v>
      </c>
      <c r="D203" s="159" t="s">
        <v>0</v>
      </c>
      <c r="E203" s="159" t="s">
        <v>0</v>
      </c>
      <c r="F203" s="159" t="s">
        <v>0</v>
      </c>
      <c r="G203" s="159" t="s">
        <v>0</v>
      </c>
      <c r="H203" s="159" t="s">
        <v>0</v>
      </c>
      <c r="I203" s="159" t="s">
        <v>0</v>
      </c>
      <c r="J203" s="159">
        <v>80</v>
      </c>
      <c r="K203" s="159">
        <v>80</v>
      </c>
      <c r="L203" s="159">
        <v>4511</v>
      </c>
      <c r="M203" s="159">
        <v>2800</v>
      </c>
      <c r="N203" s="159" t="s">
        <v>0</v>
      </c>
      <c r="O203" s="159" t="s">
        <v>0</v>
      </c>
      <c r="P203" s="159" t="s">
        <v>0</v>
      </c>
      <c r="Q203" s="159" t="s">
        <v>0</v>
      </c>
      <c r="R203" s="159" t="s">
        <v>0</v>
      </c>
      <c r="S203" s="159" t="s">
        <v>0</v>
      </c>
      <c r="T203" s="159">
        <v>500</v>
      </c>
      <c r="U203" s="159">
        <v>540</v>
      </c>
      <c r="V203" s="159">
        <v>350</v>
      </c>
      <c r="W203" s="159">
        <v>350</v>
      </c>
      <c r="X203" s="159" t="s">
        <v>0</v>
      </c>
      <c r="Y203" s="159" t="s">
        <v>0</v>
      </c>
      <c r="Z203" s="159" t="s">
        <v>0</v>
      </c>
      <c r="AA203" s="159" t="s">
        <v>0</v>
      </c>
      <c r="AB203" s="159" t="s">
        <v>0</v>
      </c>
      <c r="AC203" s="159" t="s">
        <v>0</v>
      </c>
    </row>
    <row r="204" spans="2:29" ht="13.5" customHeight="1" x14ac:dyDescent="0.2">
      <c r="B204" s="5">
        <v>196</v>
      </c>
      <c r="C204" s="158" t="s">
        <v>528</v>
      </c>
      <c r="D204" s="159" t="s">
        <v>0</v>
      </c>
      <c r="E204" s="159" t="s">
        <v>0</v>
      </c>
      <c r="F204" s="159" t="s">
        <v>0</v>
      </c>
      <c r="G204" s="159" t="s">
        <v>0</v>
      </c>
      <c r="H204" s="159" t="s">
        <v>0</v>
      </c>
      <c r="I204" s="159" t="s">
        <v>0</v>
      </c>
      <c r="J204" s="159" t="s">
        <v>0</v>
      </c>
      <c r="K204" s="159" t="s">
        <v>0</v>
      </c>
      <c r="L204" s="159">
        <v>2073</v>
      </c>
      <c r="M204" s="159">
        <v>850</v>
      </c>
      <c r="N204" s="159">
        <v>150</v>
      </c>
      <c r="O204" s="159">
        <v>150</v>
      </c>
      <c r="P204" s="159" t="s">
        <v>0</v>
      </c>
      <c r="Q204" s="159" t="s">
        <v>0</v>
      </c>
      <c r="R204" s="159">
        <v>15</v>
      </c>
      <c r="S204" s="159">
        <v>30</v>
      </c>
      <c r="T204" s="159">
        <v>120</v>
      </c>
      <c r="U204" s="159">
        <v>80</v>
      </c>
      <c r="V204" s="159">
        <v>120</v>
      </c>
      <c r="W204" s="159">
        <v>230</v>
      </c>
      <c r="X204" s="159" t="s">
        <v>0</v>
      </c>
      <c r="Y204" s="159" t="s">
        <v>0</v>
      </c>
      <c r="Z204" s="159" t="s">
        <v>0</v>
      </c>
      <c r="AA204" s="159" t="s">
        <v>0</v>
      </c>
      <c r="AB204" s="159" t="s">
        <v>0</v>
      </c>
      <c r="AC204" s="159" t="s">
        <v>0</v>
      </c>
    </row>
    <row r="205" spans="2:29" ht="13.5" customHeight="1" x14ac:dyDescent="0.2">
      <c r="B205" s="5">
        <v>197</v>
      </c>
      <c r="C205" s="158" t="s">
        <v>529</v>
      </c>
      <c r="D205" s="159" t="s">
        <v>0</v>
      </c>
      <c r="E205" s="159" t="s">
        <v>0</v>
      </c>
      <c r="F205" s="159" t="s">
        <v>0</v>
      </c>
      <c r="G205" s="159" t="s">
        <v>0</v>
      </c>
      <c r="H205" s="159" t="s">
        <v>0</v>
      </c>
      <c r="I205" s="159" t="s">
        <v>0</v>
      </c>
      <c r="J205" s="159" t="s">
        <v>0</v>
      </c>
      <c r="K205" s="159" t="s">
        <v>0</v>
      </c>
      <c r="L205" s="159" t="s">
        <v>0</v>
      </c>
      <c r="M205" s="159" t="s">
        <v>0</v>
      </c>
      <c r="N205" s="159" t="s">
        <v>0</v>
      </c>
      <c r="O205" s="159" t="s">
        <v>0</v>
      </c>
      <c r="P205" s="159" t="s">
        <v>0</v>
      </c>
      <c r="Q205" s="159" t="s">
        <v>0</v>
      </c>
      <c r="R205" s="159" t="s">
        <v>0</v>
      </c>
      <c r="S205" s="159" t="s">
        <v>0</v>
      </c>
      <c r="T205" s="159">
        <v>70</v>
      </c>
      <c r="U205" s="159">
        <v>3</v>
      </c>
      <c r="V205" s="159">
        <v>400</v>
      </c>
      <c r="W205" s="159">
        <v>160</v>
      </c>
      <c r="X205" s="159">
        <v>15</v>
      </c>
      <c r="Y205" s="159" t="s">
        <v>0</v>
      </c>
      <c r="Z205" s="159" t="s">
        <v>0</v>
      </c>
      <c r="AA205" s="159" t="s">
        <v>0</v>
      </c>
      <c r="AB205" s="159" t="s">
        <v>0</v>
      </c>
      <c r="AC205" s="159" t="s">
        <v>0</v>
      </c>
    </row>
    <row r="206" spans="2:29" ht="13.5" customHeight="1" x14ac:dyDescent="0.2">
      <c r="B206" s="5">
        <v>198</v>
      </c>
      <c r="C206" s="158" t="s">
        <v>530</v>
      </c>
      <c r="D206" s="159" t="s">
        <v>0</v>
      </c>
      <c r="E206" s="159" t="s">
        <v>0</v>
      </c>
      <c r="F206" s="159">
        <v>550</v>
      </c>
      <c r="G206" s="159">
        <v>810</v>
      </c>
      <c r="H206" s="159" t="s">
        <v>0</v>
      </c>
      <c r="I206" s="159" t="s">
        <v>0</v>
      </c>
      <c r="J206" s="159">
        <v>100</v>
      </c>
      <c r="K206" s="159">
        <v>50</v>
      </c>
      <c r="L206" s="159">
        <v>31000</v>
      </c>
      <c r="M206" s="159">
        <v>35000</v>
      </c>
      <c r="N206" s="159">
        <v>3400</v>
      </c>
      <c r="O206" s="159">
        <v>11300</v>
      </c>
      <c r="P206" s="159">
        <v>300</v>
      </c>
      <c r="Q206" s="159">
        <v>74</v>
      </c>
      <c r="R206" s="159">
        <v>130</v>
      </c>
      <c r="S206" s="159">
        <v>110</v>
      </c>
      <c r="T206" s="159">
        <v>219000</v>
      </c>
      <c r="U206" s="159">
        <v>202700</v>
      </c>
      <c r="V206" s="159">
        <v>310000</v>
      </c>
      <c r="W206" s="159">
        <v>315000</v>
      </c>
      <c r="X206" s="159">
        <v>20000</v>
      </c>
      <c r="Y206" s="159">
        <v>22000</v>
      </c>
      <c r="Z206" s="159" t="s">
        <v>0</v>
      </c>
      <c r="AA206" s="159" t="s">
        <v>0</v>
      </c>
      <c r="AB206" s="159">
        <v>600</v>
      </c>
      <c r="AC206" s="159" t="s">
        <v>0</v>
      </c>
    </row>
    <row r="207" spans="2:29" ht="13.5" customHeight="1" x14ac:dyDescent="0.2">
      <c r="B207" s="5">
        <v>199</v>
      </c>
      <c r="C207" s="158" t="s">
        <v>531</v>
      </c>
      <c r="D207" s="159" t="s">
        <v>0</v>
      </c>
      <c r="E207" s="159" t="s">
        <v>0</v>
      </c>
      <c r="F207" s="159" t="s">
        <v>0</v>
      </c>
      <c r="G207" s="159" t="s">
        <v>0</v>
      </c>
      <c r="H207" s="159" t="s">
        <v>0</v>
      </c>
      <c r="I207" s="159" t="s">
        <v>0</v>
      </c>
      <c r="J207" s="159">
        <v>30</v>
      </c>
      <c r="K207" s="159">
        <v>30</v>
      </c>
      <c r="L207" s="159">
        <v>5683</v>
      </c>
      <c r="M207" s="159">
        <v>6500</v>
      </c>
      <c r="N207" s="159" t="s">
        <v>0</v>
      </c>
      <c r="O207" s="159" t="s">
        <v>0</v>
      </c>
      <c r="P207" s="159" t="s">
        <v>0</v>
      </c>
      <c r="Q207" s="159" t="s">
        <v>0</v>
      </c>
      <c r="R207" s="159" t="s">
        <v>0</v>
      </c>
      <c r="S207" s="159" t="s">
        <v>0</v>
      </c>
      <c r="T207" s="159">
        <v>250</v>
      </c>
      <c r="U207" s="159">
        <v>200</v>
      </c>
      <c r="V207" s="159" t="s">
        <v>0</v>
      </c>
      <c r="W207" s="159" t="s">
        <v>0</v>
      </c>
      <c r="X207" s="159" t="s">
        <v>0</v>
      </c>
      <c r="Y207" s="159" t="s">
        <v>0</v>
      </c>
      <c r="Z207" s="159" t="s">
        <v>0</v>
      </c>
      <c r="AA207" s="159" t="s">
        <v>0</v>
      </c>
      <c r="AB207" s="159" t="s">
        <v>0</v>
      </c>
      <c r="AC207" s="159" t="s">
        <v>0</v>
      </c>
    </row>
    <row r="208" spans="2:29" ht="13.5" customHeight="1" x14ac:dyDescent="0.2">
      <c r="B208" s="5">
        <v>200</v>
      </c>
      <c r="C208" s="158" t="s">
        <v>532</v>
      </c>
      <c r="D208" s="159" t="s">
        <v>0</v>
      </c>
      <c r="E208" s="159" t="s">
        <v>0</v>
      </c>
      <c r="F208" s="159" t="s">
        <v>0</v>
      </c>
      <c r="G208" s="159" t="s">
        <v>0</v>
      </c>
      <c r="H208" s="159" t="s">
        <v>0</v>
      </c>
      <c r="I208" s="159" t="s">
        <v>0</v>
      </c>
      <c r="J208" s="159">
        <v>50</v>
      </c>
      <c r="K208" s="159">
        <v>50</v>
      </c>
      <c r="L208" s="159" t="s">
        <v>0</v>
      </c>
      <c r="M208" s="159" t="s">
        <v>0</v>
      </c>
      <c r="N208" s="159" t="s">
        <v>0</v>
      </c>
      <c r="O208" s="159" t="s">
        <v>0</v>
      </c>
      <c r="P208" s="159" t="s">
        <v>0</v>
      </c>
      <c r="Q208" s="159" t="s">
        <v>0</v>
      </c>
      <c r="R208" s="159">
        <v>80</v>
      </c>
      <c r="S208" s="159">
        <v>50</v>
      </c>
      <c r="T208" s="159">
        <v>240</v>
      </c>
      <c r="U208" s="159">
        <v>240</v>
      </c>
      <c r="V208" s="159" t="s">
        <v>0</v>
      </c>
      <c r="W208" s="159" t="s">
        <v>0</v>
      </c>
      <c r="X208" s="159" t="s">
        <v>0</v>
      </c>
      <c r="Y208" s="159" t="s">
        <v>0</v>
      </c>
      <c r="Z208" s="159" t="s">
        <v>0</v>
      </c>
      <c r="AA208" s="159" t="s">
        <v>0</v>
      </c>
      <c r="AB208" s="159" t="s">
        <v>0</v>
      </c>
      <c r="AC208" s="159" t="s">
        <v>0</v>
      </c>
    </row>
    <row r="209" spans="2:29" ht="13.5" customHeight="1" x14ac:dyDescent="0.2">
      <c r="B209" s="5">
        <v>201</v>
      </c>
      <c r="C209" s="158" t="s">
        <v>533</v>
      </c>
      <c r="D209" s="159" t="s">
        <v>0</v>
      </c>
      <c r="E209" s="159" t="s">
        <v>0</v>
      </c>
      <c r="F209" s="159" t="s">
        <v>0</v>
      </c>
      <c r="G209" s="159" t="s">
        <v>0</v>
      </c>
      <c r="H209" s="159" t="s">
        <v>0</v>
      </c>
      <c r="I209" s="159" t="s">
        <v>0</v>
      </c>
      <c r="J209" s="159" t="s">
        <v>0</v>
      </c>
      <c r="K209" s="159" t="s">
        <v>0</v>
      </c>
      <c r="L209" s="159">
        <v>450</v>
      </c>
      <c r="M209" s="159">
        <v>450</v>
      </c>
      <c r="N209" s="159" t="s">
        <v>0</v>
      </c>
      <c r="O209" s="159" t="s">
        <v>0</v>
      </c>
      <c r="P209" s="159" t="s">
        <v>0</v>
      </c>
      <c r="Q209" s="159" t="s">
        <v>0</v>
      </c>
      <c r="R209" s="159" t="s">
        <v>0</v>
      </c>
      <c r="S209" s="159" t="s">
        <v>0</v>
      </c>
      <c r="T209" s="159">
        <v>1000</v>
      </c>
      <c r="U209" s="159">
        <v>1000</v>
      </c>
      <c r="V209" s="159" t="s">
        <v>0</v>
      </c>
      <c r="W209" s="159">
        <v>310</v>
      </c>
      <c r="X209" s="159" t="s">
        <v>0</v>
      </c>
      <c r="Y209" s="159" t="s">
        <v>0</v>
      </c>
      <c r="Z209" s="159" t="s">
        <v>0</v>
      </c>
      <c r="AA209" s="159" t="s">
        <v>0</v>
      </c>
      <c r="AB209" s="159" t="s">
        <v>0</v>
      </c>
      <c r="AC209" s="159" t="s">
        <v>0</v>
      </c>
    </row>
    <row r="210" spans="2:29" ht="13.5" customHeight="1" x14ac:dyDescent="0.2">
      <c r="B210" s="5">
        <v>202</v>
      </c>
      <c r="C210" s="158" t="s">
        <v>534</v>
      </c>
      <c r="D210" s="159" t="s">
        <v>0</v>
      </c>
      <c r="E210" s="159" t="s">
        <v>0</v>
      </c>
      <c r="F210" s="159" t="s">
        <v>0</v>
      </c>
      <c r="G210" s="159" t="s">
        <v>0</v>
      </c>
      <c r="H210" s="159" t="s">
        <v>0</v>
      </c>
      <c r="I210" s="159" t="s">
        <v>0</v>
      </c>
      <c r="J210" s="159">
        <v>20</v>
      </c>
      <c r="K210" s="159">
        <v>20</v>
      </c>
      <c r="L210" s="159" t="s">
        <v>0</v>
      </c>
      <c r="M210" s="159" t="s">
        <v>0</v>
      </c>
      <c r="N210" s="159">
        <v>120</v>
      </c>
      <c r="O210" s="159">
        <v>100</v>
      </c>
      <c r="P210" s="159" t="s">
        <v>0</v>
      </c>
      <c r="Q210" s="159" t="s">
        <v>0</v>
      </c>
      <c r="R210" s="159">
        <v>37</v>
      </c>
      <c r="S210" s="159">
        <v>35</v>
      </c>
      <c r="T210" s="159">
        <v>1100</v>
      </c>
      <c r="U210" s="159">
        <v>1250</v>
      </c>
      <c r="V210" s="159">
        <v>16000</v>
      </c>
      <c r="W210" s="159">
        <v>16000</v>
      </c>
      <c r="X210" s="159">
        <v>500</v>
      </c>
      <c r="Y210" s="159">
        <v>150</v>
      </c>
      <c r="Z210" s="159" t="s">
        <v>0</v>
      </c>
      <c r="AA210" s="159" t="s">
        <v>0</v>
      </c>
      <c r="AB210" s="159" t="s">
        <v>0</v>
      </c>
      <c r="AC210" s="159" t="s">
        <v>0</v>
      </c>
    </row>
    <row r="211" spans="2:29" ht="13.5" customHeight="1" x14ac:dyDescent="0.2">
      <c r="B211" s="5">
        <v>203</v>
      </c>
      <c r="C211" s="158" t="s">
        <v>535</v>
      </c>
      <c r="D211" s="159" t="s">
        <v>0</v>
      </c>
      <c r="E211" s="159" t="s">
        <v>0</v>
      </c>
      <c r="F211" s="159" t="s">
        <v>0</v>
      </c>
      <c r="G211" s="159" t="s">
        <v>0</v>
      </c>
      <c r="H211" s="159" t="s">
        <v>0</v>
      </c>
      <c r="I211" s="159" t="s">
        <v>0</v>
      </c>
      <c r="J211" s="159" t="s">
        <v>0</v>
      </c>
      <c r="K211" s="159" t="s">
        <v>0</v>
      </c>
      <c r="L211" s="159" t="s">
        <v>0</v>
      </c>
      <c r="M211" s="159" t="s">
        <v>0</v>
      </c>
      <c r="N211" s="159">
        <v>1160</v>
      </c>
      <c r="O211" s="159">
        <v>1160</v>
      </c>
      <c r="P211" s="159" t="s">
        <v>0</v>
      </c>
      <c r="Q211" s="159" t="s">
        <v>0</v>
      </c>
      <c r="R211" s="159">
        <v>40</v>
      </c>
      <c r="S211" s="159">
        <v>40</v>
      </c>
      <c r="T211" s="159">
        <v>200</v>
      </c>
      <c r="U211" s="159">
        <v>200</v>
      </c>
      <c r="V211" s="159">
        <v>1788</v>
      </c>
      <c r="W211" s="159">
        <v>2070</v>
      </c>
      <c r="X211" s="159" t="s">
        <v>0</v>
      </c>
      <c r="Y211" s="159" t="s">
        <v>0</v>
      </c>
      <c r="Z211" s="159" t="s">
        <v>0</v>
      </c>
      <c r="AA211" s="159" t="s">
        <v>0</v>
      </c>
      <c r="AB211" s="159" t="s">
        <v>0</v>
      </c>
      <c r="AC211" s="159" t="s">
        <v>0</v>
      </c>
    </row>
    <row r="212" spans="2:29" ht="13.5" customHeight="1" x14ac:dyDescent="0.2">
      <c r="B212" s="5">
        <v>204</v>
      </c>
      <c r="C212" s="158" t="s">
        <v>536</v>
      </c>
      <c r="D212" s="159">
        <v>22</v>
      </c>
      <c r="E212" s="159" t="s">
        <v>0</v>
      </c>
      <c r="F212" s="159" t="s">
        <v>0</v>
      </c>
      <c r="G212" s="159" t="s">
        <v>0</v>
      </c>
      <c r="H212" s="159" t="s">
        <v>0</v>
      </c>
      <c r="I212" s="159" t="s">
        <v>0</v>
      </c>
      <c r="J212" s="159" t="s">
        <v>0</v>
      </c>
      <c r="K212" s="159" t="s">
        <v>0</v>
      </c>
      <c r="L212" s="159">
        <v>28500</v>
      </c>
      <c r="M212" s="159">
        <v>30300</v>
      </c>
      <c r="N212" s="159">
        <v>500</v>
      </c>
      <c r="O212" s="159">
        <v>970</v>
      </c>
      <c r="P212" s="159">
        <v>420</v>
      </c>
      <c r="Q212" s="159">
        <v>410</v>
      </c>
      <c r="R212" s="159">
        <v>35</v>
      </c>
      <c r="S212" s="159">
        <v>30</v>
      </c>
      <c r="T212" s="159">
        <v>29000</v>
      </c>
      <c r="U212" s="159">
        <v>27500</v>
      </c>
      <c r="V212" s="159">
        <v>42000</v>
      </c>
      <c r="W212" s="159">
        <v>45000</v>
      </c>
      <c r="X212" s="159">
        <v>10000</v>
      </c>
      <c r="Y212" s="159">
        <v>1500</v>
      </c>
      <c r="Z212" s="159" t="s">
        <v>0</v>
      </c>
      <c r="AA212" s="159" t="s">
        <v>0</v>
      </c>
      <c r="AB212" s="159" t="s">
        <v>0</v>
      </c>
      <c r="AC212" s="159" t="s">
        <v>0</v>
      </c>
    </row>
    <row r="213" spans="2:29" ht="13.5" customHeight="1" x14ac:dyDescent="0.2">
      <c r="B213" s="5">
        <v>205</v>
      </c>
      <c r="C213" s="158" t="s">
        <v>537</v>
      </c>
      <c r="D213" s="159">
        <v>35</v>
      </c>
      <c r="E213" s="159">
        <v>35</v>
      </c>
      <c r="F213" s="159" t="s">
        <v>0</v>
      </c>
      <c r="G213" s="159" t="s">
        <v>0</v>
      </c>
      <c r="H213" s="159" t="s">
        <v>0</v>
      </c>
      <c r="I213" s="159" t="s">
        <v>0</v>
      </c>
      <c r="J213" s="159">
        <v>150</v>
      </c>
      <c r="K213" s="159">
        <v>200</v>
      </c>
      <c r="L213" s="159">
        <v>7897</v>
      </c>
      <c r="M213" s="159">
        <v>6800</v>
      </c>
      <c r="N213" s="159" t="s">
        <v>0</v>
      </c>
      <c r="O213" s="159" t="s">
        <v>0</v>
      </c>
      <c r="P213" s="159" t="s">
        <v>0</v>
      </c>
      <c r="Q213" s="159" t="s">
        <v>0</v>
      </c>
      <c r="R213" s="159" t="s">
        <v>0</v>
      </c>
      <c r="S213" s="159" t="s">
        <v>0</v>
      </c>
      <c r="T213" s="159">
        <v>600</v>
      </c>
      <c r="U213" s="159">
        <v>600</v>
      </c>
      <c r="V213" s="159">
        <v>700</v>
      </c>
      <c r="W213" s="159">
        <v>700</v>
      </c>
      <c r="X213" s="159" t="s">
        <v>0</v>
      </c>
      <c r="Y213" s="159" t="s">
        <v>0</v>
      </c>
      <c r="Z213" s="159" t="s">
        <v>0</v>
      </c>
      <c r="AA213" s="159" t="s">
        <v>0</v>
      </c>
      <c r="AB213" s="159" t="s">
        <v>0</v>
      </c>
      <c r="AC213" s="159" t="s">
        <v>0</v>
      </c>
    </row>
    <row r="214" spans="2:29" ht="13.5" customHeight="1" x14ac:dyDescent="0.2">
      <c r="B214" s="5">
        <v>206</v>
      </c>
      <c r="C214" s="158" t="s">
        <v>538</v>
      </c>
      <c r="D214" s="159" t="s">
        <v>0</v>
      </c>
      <c r="E214" s="159" t="s">
        <v>0</v>
      </c>
      <c r="F214" s="159" t="s">
        <v>0</v>
      </c>
      <c r="G214" s="159" t="s">
        <v>0</v>
      </c>
      <c r="H214" s="159" t="s">
        <v>0</v>
      </c>
      <c r="I214" s="159" t="s">
        <v>0</v>
      </c>
      <c r="J214" s="159" t="s">
        <v>0</v>
      </c>
      <c r="K214" s="159" t="s">
        <v>0</v>
      </c>
      <c r="L214" s="159" t="s">
        <v>0</v>
      </c>
      <c r="M214" s="159" t="s">
        <v>0</v>
      </c>
      <c r="N214" s="159" t="s">
        <v>0</v>
      </c>
      <c r="O214" s="159" t="s">
        <v>0</v>
      </c>
      <c r="P214" s="159" t="s">
        <v>0</v>
      </c>
      <c r="Q214" s="159" t="s">
        <v>0</v>
      </c>
      <c r="R214" s="159" t="s">
        <v>0</v>
      </c>
      <c r="S214" s="159" t="s">
        <v>0</v>
      </c>
      <c r="T214" s="159">
        <v>500</v>
      </c>
      <c r="U214" s="159">
        <v>9500</v>
      </c>
      <c r="V214" s="159">
        <v>9000</v>
      </c>
      <c r="W214" s="159">
        <v>9000</v>
      </c>
      <c r="X214" s="159" t="s">
        <v>0</v>
      </c>
      <c r="Y214" s="159" t="s">
        <v>0</v>
      </c>
      <c r="Z214" s="159" t="s">
        <v>0</v>
      </c>
      <c r="AA214" s="159" t="s">
        <v>0</v>
      </c>
      <c r="AB214" s="159" t="s">
        <v>0</v>
      </c>
      <c r="AC214" s="159" t="s">
        <v>0</v>
      </c>
    </row>
    <row r="215" spans="2:29" ht="13.5" customHeight="1" x14ac:dyDescent="0.2">
      <c r="B215" s="5">
        <v>207</v>
      </c>
      <c r="C215" s="158" t="s">
        <v>539</v>
      </c>
      <c r="D215" s="159">
        <v>40</v>
      </c>
      <c r="E215" s="159">
        <v>43</v>
      </c>
      <c r="F215" s="159" t="s">
        <v>0</v>
      </c>
      <c r="G215" s="159" t="s">
        <v>0</v>
      </c>
      <c r="H215" s="159" t="s">
        <v>0</v>
      </c>
      <c r="I215" s="159" t="s">
        <v>0</v>
      </c>
      <c r="J215" s="159">
        <v>60</v>
      </c>
      <c r="K215" s="159">
        <v>30</v>
      </c>
      <c r="L215" s="159">
        <v>3000</v>
      </c>
      <c r="M215" s="159">
        <v>3100</v>
      </c>
      <c r="N215" s="159" t="s">
        <v>0</v>
      </c>
      <c r="O215" s="159" t="s">
        <v>0</v>
      </c>
      <c r="P215" s="159" t="s">
        <v>0</v>
      </c>
      <c r="Q215" s="159" t="s">
        <v>0</v>
      </c>
      <c r="R215" s="159">
        <v>40</v>
      </c>
      <c r="S215" s="159">
        <v>45</v>
      </c>
      <c r="T215" s="159">
        <v>650</v>
      </c>
      <c r="U215" s="159">
        <v>700</v>
      </c>
      <c r="V215" s="159">
        <v>7000</v>
      </c>
      <c r="W215" s="159">
        <v>6000</v>
      </c>
      <c r="X215" s="159" t="s">
        <v>0</v>
      </c>
      <c r="Y215" s="159" t="s">
        <v>0</v>
      </c>
      <c r="Z215" s="159" t="s">
        <v>0</v>
      </c>
      <c r="AA215" s="159" t="s">
        <v>0</v>
      </c>
      <c r="AB215" s="159" t="s">
        <v>0</v>
      </c>
      <c r="AC215" s="159" t="s">
        <v>0</v>
      </c>
    </row>
    <row r="216" spans="2:29" ht="13.5" customHeight="1" x14ac:dyDescent="0.2">
      <c r="B216" s="5">
        <v>208</v>
      </c>
      <c r="C216" s="158" t="s">
        <v>540</v>
      </c>
      <c r="D216" s="159" t="s">
        <v>0</v>
      </c>
      <c r="E216" s="159" t="s">
        <v>0</v>
      </c>
      <c r="F216" s="159" t="s">
        <v>0</v>
      </c>
      <c r="G216" s="159" t="s">
        <v>0</v>
      </c>
      <c r="H216" s="159" t="s">
        <v>0</v>
      </c>
      <c r="I216" s="159" t="s">
        <v>0</v>
      </c>
      <c r="J216" s="159" t="s">
        <v>0</v>
      </c>
      <c r="K216" s="159">
        <v>20</v>
      </c>
      <c r="L216" s="159" t="s">
        <v>0</v>
      </c>
      <c r="M216" s="159" t="s">
        <v>0</v>
      </c>
      <c r="N216" s="159">
        <v>400</v>
      </c>
      <c r="O216" s="159">
        <v>400</v>
      </c>
      <c r="P216" s="159" t="s">
        <v>0</v>
      </c>
      <c r="Q216" s="159" t="s">
        <v>0</v>
      </c>
      <c r="R216" s="159">
        <v>240</v>
      </c>
      <c r="S216" s="159">
        <v>395</v>
      </c>
      <c r="T216" s="159">
        <v>100</v>
      </c>
      <c r="U216" s="159">
        <v>100</v>
      </c>
      <c r="V216" s="159">
        <v>550</v>
      </c>
      <c r="W216" s="159">
        <v>600</v>
      </c>
      <c r="X216" s="159" t="s">
        <v>0</v>
      </c>
      <c r="Y216" s="159" t="s">
        <v>0</v>
      </c>
      <c r="Z216" s="159">
        <v>100</v>
      </c>
      <c r="AA216" s="159">
        <v>100</v>
      </c>
      <c r="AB216" s="159" t="s">
        <v>0</v>
      </c>
      <c r="AC216" s="159" t="s">
        <v>0</v>
      </c>
    </row>
    <row r="217" spans="2:29" ht="13.5" customHeight="1" x14ac:dyDescent="0.2">
      <c r="B217" s="5">
        <v>209</v>
      </c>
      <c r="C217" s="158" t="s">
        <v>541</v>
      </c>
      <c r="D217" s="159" t="s">
        <v>0</v>
      </c>
      <c r="E217" s="159" t="s">
        <v>0</v>
      </c>
      <c r="F217" s="159" t="s">
        <v>0</v>
      </c>
      <c r="G217" s="159" t="s">
        <v>0</v>
      </c>
      <c r="H217" s="159" t="s">
        <v>0</v>
      </c>
      <c r="I217" s="159" t="s">
        <v>0</v>
      </c>
      <c r="J217" s="159">
        <v>190</v>
      </c>
      <c r="K217" s="159">
        <v>85</v>
      </c>
      <c r="L217" s="159" t="s">
        <v>0</v>
      </c>
      <c r="M217" s="159" t="s">
        <v>0</v>
      </c>
      <c r="N217" s="159" t="s">
        <v>0</v>
      </c>
      <c r="O217" s="159" t="s">
        <v>0</v>
      </c>
      <c r="P217" s="159" t="s">
        <v>0</v>
      </c>
      <c r="Q217" s="159" t="s">
        <v>0</v>
      </c>
      <c r="R217" s="159">
        <v>70</v>
      </c>
      <c r="S217" s="159">
        <v>50</v>
      </c>
      <c r="T217" s="159">
        <v>200</v>
      </c>
      <c r="U217" s="159">
        <v>70</v>
      </c>
      <c r="V217" s="159">
        <v>1200</v>
      </c>
      <c r="W217" s="159">
        <v>3070</v>
      </c>
      <c r="X217" s="159" t="s">
        <v>0</v>
      </c>
      <c r="Y217" s="159" t="s">
        <v>0</v>
      </c>
      <c r="Z217" s="159" t="s">
        <v>0</v>
      </c>
      <c r="AA217" s="159" t="s">
        <v>0</v>
      </c>
      <c r="AB217" s="159" t="s">
        <v>0</v>
      </c>
      <c r="AC217" s="159" t="s">
        <v>0</v>
      </c>
    </row>
    <row r="218" spans="2:29" ht="13.5" customHeight="1" x14ac:dyDescent="0.2">
      <c r="B218" s="5">
        <v>210</v>
      </c>
      <c r="C218" s="158" t="s">
        <v>542</v>
      </c>
      <c r="D218" s="159" t="s">
        <v>0</v>
      </c>
      <c r="E218" s="159" t="s">
        <v>0</v>
      </c>
      <c r="F218" s="159" t="s">
        <v>0</v>
      </c>
      <c r="G218" s="159" t="s">
        <v>0</v>
      </c>
      <c r="H218" s="159" t="s">
        <v>0</v>
      </c>
      <c r="I218" s="159" t="s">
        <v>0</v>
      </c>
      <c r="J218" s="159">
        <v>20</v>
      </c>
      <c r="K218" s="159" t="s">
        <v>0</v>
      </c>
      <c r="L218" s="159">
        <v>3</v>
      </c>
      <c r="M218" s="159">
        <v>3</v>
      </c>
      <c r="N218" s="159" t="s">
        <v>0</v>
      </c>
      <c r="O218" s="159" t="s">
        <v>0</v>
      </c>
      <c r="P218" s="159" t="s">
        <v>0</v>
      </c>
      <c r="Q218" s="159" t="s">
        <v>0</v>
      </c>
      <c r="R218" s="159">
        <v>13</v>
      </c>
      <c r="S218" s="159">
        <v>13</v>
      </c>
      <c r="T218" s="159">
        <v>150</v>
      </c>
      <c r="U218" s="159">
        <v>30</v>
      </c>
      <c r="V218" s="159">
        <v>450</v>
      </c>
      <c r="W218" s="159">
        <v>390</v>
      </c>
      <c r="X218" s="159" t="s">
        <v>0</v>
      </c>
      <c r="Y218" s="159" t="s">
        <v>0</v>
      </c>
      <c r="Z218" s="159" t="s">
        <v>0</v>
      </c>
      <c r="AA218" s="159" t="s">
        <v>0</v>
      </c>
      <c r="AB218" s="159" t="s">
        <v>0</v>
      </c>
      <c r="AC218" s="159" t="s">
        <v>0</v>
      </c>
    </row>
    <row r="219" spans="2:29" ht="13.5" customHeight="1" x14ac:dyDescent="0.2">
      <c r="B219" s="5">
        <v>211</v>
      </c>
      <c r="C219" s="158" t="s">
        <v>543</v>
      </c>
      <c r="D219" s="159" t="s">
        <v>0</v>
      </c>
      <c r="E219" s="159" t="s">
        <v>0</v>
      </c>
      <c r="F219" s="159" t="s">
        <v>0</v>
      </c>
      <c r="G219" s="159" t="s">
        <v>0</v>
      </c>
      <c r="H219" s="159" t="s">
        <v>0</v>
      </c>
      <c r="I219" s="159" t="s">
        <v>0</v>
      </c>
      <c r="J219" s="159" t="s">
        <v>0</v>
      </c>
      <c r="K219" s="159" t="s">
        <v>0</v>
      </c>
      <c r="L219" s="159">
        <v>6000</v>
      </c>
      <c r="M219" s="159">
        <v>6667</v>
      </c>
      <c r="N219" s="159" t="s">
        <v>0</v>
      </c>
      <c r="O219" s="159" t="s">
        <v>0</v>
      </c>
      <c r="P219" s="159" t="s">
        <v>0</v>
      </c>
      <c r="Q219" s="159" t="s">
        <v>0</v>
      </c>
      <c r="R219" s="159">
        <v>50</v>
      </c>
      <c r="S219" s="159">
        <v>50</v>
      </c>
      <c r="T219" s="159">
        <v>2900</v>
      </c>
      <c r="U219" s="159">
        <v>2000</v>
      </c>
      <c r="V219" s="159">
        <v>5600</v>
      </c>
      <c r="W219" s="159">
        <v>5000</v>
      </c>
      <c r="X219" s="159">
        <v>1100</v>
      </c>
      <c r="Y219" s="159">
        <v>1000</v>
      </c>
      <c r="Z219" s="159" t="s">
        <v>0</v>
      </c>
      <c r="AA219" s="159" t="s">
        <v>0</v>
      </c>
      <c r="AB219" s="159" t="s">
        <v>0</v>
      </c>
      <c r="AC219" s="159" t="s">
        <v>0</v>
      </c>
    </row>
    <row r="220" spans="2:29" ht="13.5" customHeight="1" x14ac:dyDescent="0.2">
      <c r="B220" s="5">
        <v>212</v>
      </c>
      <c r="C220" s="158" t="s">
        <v>544</v>
      </c>
      <c r="D220" s="159" t="s">
        <v>0</v>
      </c>
      <c r="E220" s="159" t="s">
        <v>0</v>
      </c>
      <c r="F220" s="159" t="s">
        <v>0</v>
      </c>
      <c r="G220" s="159" t="s">
        <v>0</v>
      </c>
      <c r="H220" s="159" t="s">
        <v>0</v>
      </c>
      <c r="I220" s="159" t="s">
        <v>0</v>
      </c>
      <c r="J220" s="159">
        <v>60</v>
      </c>
      <c r="K220" s="159">
        <v>60</v>
      </c>
      <c r="L220" s="159" t="s">
        <v>0</v>
      </c>
      <c r="M220" s="159" t="s">
        <v>0</v>
      </c>
      <c r="N220" s="159" t="s">
        <v>0</v>
      </c>
      <c r="O220" s="159" t="s">
        <v>0</v>
      </c>
      <c r="P220" s="159" t="s">
        <v>0</v>
      </c>
      <c r="Q220" s="159" t="s">
        <v>0</v>
      </c>
      <c r="R220" s="159" t="s">
        <v>0</v>
      </c>
      <c r="S220" s="159" t="s">
        <v>0</v>
      </c>
      <c r="T220" s="159">
        <v>670</v>
      </c>
      <c r="U220" s="159">
        <v>670</v>
      </c>
      <c r="V220" s="159">
        <v>1000</v>
      </c>
      <c r="W220" s="159">
        <v>550</v>
      </c>
      <c r="X220" s="159" t="s">
        <v>0</v>
      </c>
      <c r="Y220" s="159" t="s">
        <v>0</v>
      </c>
      <c r="Z220" s="159" t="s">
        <v>0</v>
      </c>
      <c r="AA220" s="159" t="s">
        <v>0</v>
      </c>
      <c r="AB220" s="159" t="s">
        <v>0</v>
      </c>
      <c r="AC220" s="159" t="s">
        <v>0</v>
      </c>
    </row>
    <row r="221" spans="2:29" ht="13.5" customHeight="1" x14ac:dyDescent="0.2">
      <c r="B221" s="5">
        <v>213</v>
      </c>
      <c r="C221" s="158" t="s">
        <v>545</v>
      </c>
      <c r="D221" s="159" t="s">
        <v>0</v>
      </c>
      <c r="E221" s="159" t="s">
        <v>0</v>
      </c>
      <c r="F221" s="159" t="s">
        <v>0</v>
      </c>
      <c r="G221" s="159" t="s">
        <v>0</v>
      </c>
      <c r="H221" s="159" t="s">
        <v>0</v>
      </c>
      <c r="I221" s="159" t="s">
        <v>0</v>
      </c>
      <c r="J221" s="159" t="s">
        <v>0</v>
      </c>
      <c r="K221" s="159" t="s">
        <v>0</v>
      </c>
      <c r="L221" s="159" t="s">
        <v>0</v>
      </c>
      <c r="M221" s="159" t="s">
        <v>0</v>
      </c>
      <c r="N221" s="159">
        <v>100</v>
      </c>
      <c r="O221" s="159">
        <v>150</v>
      </c>
      <c r="P221" s="159" t="s">
        <v>0</v>
      </c>
      <c r="Q221" s="159" t="s">
        <v>0</v>
      </c>
      <c r="R221" s="159" t="s">
        <v>0</v>
      </c>
      <c r="S221" s="159" t="s">
        <v>0</v>
      </c>
      <c r="T221" s="159">
        <v>600</v>
      </c>
      <c r="U221" s="159">
        <v>600</v>
      </c>
      <c r="V221" s="159">
        <v>1100</v>
      </c>
      <c r="W221" s="159">
        <v>1100</v>
      </c>
      <c r="X221" s="159">
        <v>180</v>
      </c>
      <c r="Y221" s="159">
        <v>200</v>
      </c>
      <c r="Z221" s="159" t="s">
        <v>0</v>
      </c>
      <c r="AA221" s="159" t="s">
        <v>0</v>
      </c>
      <c r="AB221" s="159" t="s">
        <v>0</v>
      </c>
      <c r="AC221" s="159" t="s">
        <v>0</v>
      </c>
    </row>
    <row r="222" spans="2:29" ht="13.5" customHeight="1" x14ac:dyDescent="0.2">
      <c r="B222" s="5">
        <v>214</v>
      </c>
      <c r="C222" s="158" t="s">
        <v>546</v>
      </c>
      <c r="D222" s="159" t="s">
        <v>0</v>
      </c>
      <c r="E222" s="159" t="s">
        <v>0</v>
      </c>
      <c r="F222" s="159" t="s">
        <v>0</v>
      </c>
      <c r="G222" s="159" t="s">
        <v>0</v>
      </c>
      <c r="H222" s="159" t="s">
        <v>0</v>
      </c>
      <c r="I222" s="159" t="s">
        <v>0</v>
      </c>
      <c r="J222" s="159">
        <v>20</v>
      </c>
      <c r="K222" s="159" t="s">
        <v>0</v>
      </c>
      <c r="L222" s="159">
        <v>30</v>
      </c>
      <c r="M222" s="159">
        <v>30</v>
      </c>
      <c r="N222" s="159">
        <v>54</v>
      </c>
      <c r="O222" s="159">
        <v>90</v>
      </c>
      <c r="P222" s="159" t="s">
        <v>0</v>
      </c>
      <c r="Q222" s="159" t="s">
        <v>0</v>
      </c>
      <c r="R222" s="159">
        <v>40</v>
      </c>
      <c r="S222" s="159">
        <v>40</v>
      </c>
      <c r="T222" s="159">
        <v>500</v>
      </c>
      <c r="U222" s="159">
        <v>800</v>
      </c>
      <c r="V222" s="159" t="s">
        <v>0</v>
      </c>
      <c r="W222" s="159" t="s">
        <v>0</v>
      </c>
      <c r="X222" s="159" t="s">
        <v>0</v>
      </c>
      <c r="Y222" s="159" t="s">
        <v>0</v>
      </c>
      <c r="Z222" s="159" t="s">
        <v>0</v>
      </c>
      <c r="AA222" s="159" t="s">
        <v>0</v>
      </c>
      <c r="AB222" s="159" t="s">
        <v>0</v>
      </c>
      <c r="AC222" s="159" t="s">
        <v>0</v>
      </c>
    </row>
    <row r="223" spans="2:29" ht="13.5" customHeight="1" x14ac:dyDescent="0.2">
      <c r="B223" s="5">
        <v>215</v>
      </c>
      <c r="C223" s="158" t="s">
        <v>547</v>
      </c>
      <c r="D223" s="159" t="s">
        <v>0</v>
      </c>
      <c r="E223" s="159" t="s">
        <v>0</v>
      </c>
      <c r="F223" s="159" t="s">
        <v>0</v>
      </c>
      <c r="G223" s="159" t="s">
        <v>0</v>
      </c>
      <c r="H223" s="159" t="s">
        <v>0</v>
      </c>
      <c r="I223" s="159" t="s">
        <v>0</v>
      </c>
      <c r="J223" s="159">
        <v>45</v>
      </c>
      <c r="K223" s="159">
        <v>35</v>
      </c>
      <c r="L223" s="159" t="s">
        <v>0</v>
      </c>
      <c r="M223" s="159" t="s">
        <v>0</v>
      </c>
      <c r="N223" s="159" t="s">
        <v>0</v>
      </c>
      <c r="O223" s="159" t="s">
        <v>0</v>
      </c>
      <c r="P223" s="159" t="s">
        <v>0</v>
      </c>
      <c r="Q223" s="159" t="s">
        <v>0</v>
      </c>
      <c r="R223" s="159">
        <v>190</v>
      </c>
      <c r="S223" s="159">
        <v>197</v>
      </c>
      <c r="T223" s="159">
        <v>380</v>
      </c>
      <c r="U223" s="159">
        <v>400</v>
      </c>
      <c r="V223" s="159">
        <v>820</v>
      </c>
      <c r="W223" s="159">
        <v>760</v>
      </c>
      <c r="X223" s="159" t="s">
        <v>0</v>
      </c>
      <c r="Y223" s="159" t="s">
        <v>0</v>
      </c>
      <c r="Z223" s="159">
        <v>15</v>
      </c>
      <c r="AA223" s="159">
        <v>15</v>
      </c>
      <c r="AB223" s="159" t="s">
        <v>0</v>
      </c>
      <c r="AC223" s="159" t="s">
        <v>0</v>
      </c>
    </row>
    <row r="224" spans="2:29" ht="13.5" customHeight="1" x14ac:dyDescent="0.2">
      <c r="B224" s="5">
        <v>216</v>
      </c>
      <c r="C224" s="158" t="s">
        <v>548</v>
      </c>
      <c r="D224" s="159" t="s">
        <v>0</v>
      </c>
      <c r="E224" s="159" t="s">
        <v>0</v>
      </c>
      <c r="F224" s="159" t="s">
        <v>0</v>
      </c>
      <c r="G224" s="159" t="s">
        <v>0</v>
      </c>
      <c r="H224" s="159" t="s">
        <v>0</v>
      </c>
      <c r="I224" s="159" t="s">
        <v>0</v>
      </c>
      <c r="J224" s="159">
        <v>1860</v>
      </c>
      <c r="K224" s="159">
        <v>2030</v>
      </c>
      <c r="L224" s="159">
        <v>70</v>
      </c>
      <c r="M224" s="159">
        <v>80</v>
      </c>
      <c r="N224" s="159">
        <v>8900</v>
      </c>
      <c r="O224" s="159">
        <v>8800</v>
      </c>
      <c r="P224" s="159" t="s">
        <v>0</v>
      </c>
      <c r="Q224" s="159" t="s">
        <v>0</v>
      </c>
      <c r="R224" s="159">
        <v>200</v>
      </c>
      <c r="S224" s="159">
        <v>200</v>
      </c>
      <c r="T224" s="159">
        <v>6700</v>
      </c>
      <c r="U224" s="159">
        <v>7900</v>
      </c>
      <c r="V224" s="159">
        <v>34300</v>
      </c>
      <c r="W224" s="159">
        <v>35000</v>
      </c>
      <c r="X224" s="159">
        <v>1300</v>
      </c>
      <c r="Y224" s="159">
        <v>4000</v>
      </c>
      <c r="Z224" s="159">
        <v>5</v>
      </c>
      <c r="AA224" s="159">
        <v>12</v>
      </c>
      <c r="AB224" s="159" t="s">
        <v>0</v>
      </c>
      <c r="AC224" s="159" t="s">
        <v>0</v>
      </c>
    </row>
    <row r="225" spans="2:29" ht="13.5" customHeight="1" x14ac:dyDescent="0.2">
      <c r="B225" s="5">
        <v>217</v>
      </c>
      <c r="C225" s="158" t="s">
        <v>549</v>
      </c>
      <c r="D225" s="159" t="s">
        <v>0</v>
      </c>
      <c r="E225" s="159" t="s">
        <v>0</v>
      </c>
      <c r="F225" s="159" t="s">
        <v>0</v>
      </c>
      <c r="G225" s="159" t="s">
        <v>0</v>
      </c>
      <c r="H225" s="159" t="s">
        <v>0</v>
      </c>
      <c r="I225" s="159" t="s">
        <v>0</v>
      </c>
      <c r="J225" s="159">
        <v>30</v>
      </c>
      <c r="K225" s="159">
        <v>30</v>
      </c>
      <c r="L225" s="159" t="s">
        <v>0</v>
      </c>
      <c r="M225" s="159" t="s">
        <v>0</v>
      </c>
      <c r="N225" s="159" t="s">
        <v>0</v>
      </c>
      <c r="O225" s="159" t="s">
        <v>0</v>
      </c>
      <c r="P225" s="159" t="s">
        <v>0</v>
      </c>
      <c r="Q225" s="159" t="s">
        <v>0</v>
      </c>
      <c r="R225" s="159">
        <v>10</v>
      </c>
      <c r="S225" s="159">
        <v>10</v>
      </c>
      <c r="T225" s="159">
        <v>800</v>
      </c>
      <c r="U225" s="159">
        <v>1100</v>
      </c>
      <c r="V225" s="159">
        <v>4500</v>
      </c>
      <c r="W225" s="159">
        <v>4500</v>
      </c>
      <c r="X225" s="159" t="s">
        <v>0</v>
      </c>
      <c r="Y225" s="159">
        <v>300</v>
      </c>
      <c r="Z225" s="159" t="s">
        <v>0</v>
      </c>
      <c r="AA225" s="159" t="s">
        <v>0</v>
      </c>
      <c r="AB225" s="159" t="s">
        <v>0</v>
      </c>
      <c r="AC225" s="159" t="s">
        <v>0</v>
      </c>
    </row>
    <row r="226" spans="2:29" ht="13.5" customHeight="1" x14ac:dyDescent="0.2">
      <c r="B226" s="5">
        <v>218</v>
      </c>
      <c r="C226" s="158" t="s">
        <v>550</v>
      </c>
      <c r="D226" s="159" t="s">
        <v>0</v>
      </c>
      <c r="E226" s="159" t="s">
        <v>0</v>
      </c>
      <c r="F226" s="159" t="s">
        <v>0</v>
      </c>
      <c r="G226" s="159" t="s">
        <v>0</v>
      </c>
      <c r="H226" s="159" t="s">
        <v>0</v>
      </c>
      <c r="I226" s="159" t="s">
        <v>0</v>
      </c>
      <c r="J226" s="159" t="s">
        <v>0</v>
      </c>
      <c r="K226" s="159" t="s">
        <v>0</v>
      </c>
      <c r="L226" s="159" t="s">
        <v>0</v>
      </c>
      <c r="M226" s="159" t="s">
        <v>0</v>
      </c>
      <c r="N226" s="159" t="s">
        <v>0</v>
      </c>
      <c r="O226" s="159" t="s">
        <v>0</v>
      </c>
      <c r="P226" s="159" t="s">
        <v>0</v>
      </c>
      <c r="Q226" s="159" t="s">
        <v>0</v>
      </c>
      <c r="R226" s="159">
        <v>60</v>
      </c>
      <c r="S226" s="159">
        <v>60</v>
      </c>
      <c r="T226" s="159">
        <v>500</v>
      </c>
      <c r="U226" s="159" t="s">
        <v>0</v>
      </c>
      <c r="V226" s="159">
        <v>500</v>
      </c>
      <c r="W226" s="159">
        <v>420</v>
      </c>
      <c r="X226" s="159" t="s">
        <v>0</v>
      </c>
      <c r="Y226" s="159" t="s">
        <v>0</v>
      </c>
      <c r="Z226" s="159" t="s">
        <v>0</v>
      </c>
      <c r="AA226" s="159" t="s">
        <v>0</v>
      </c>
      <c r="AB226" s="159" t="s">
        <v>0</v>
      </c>
      <c r="AC226" s="159" t="s">
        <v>0</v>
      </c>
    </row>
    <row r="227" spans="2:29" ht="13.5" customHeight="1" x14ac:dyDescent="0.2">
      <c r="B227" s="5">
        <v>219</v>
      </c>
      <c r="C227" s="158" t="s">
        <v>551</v>
      </c>
      <c r="D227" s="159">
        <v>250</v>
      </c>
      <c r="E227" s="159">
        <v>250</v>
      </c>
      <c r="F227" s="159" t="s">
        <v>0</v>
      </c>
      <c r="G227" s="159" t="s">
        <v>0</v>
      </c>
      <c r="H227" s="159" t="s">
        <v>0</v>
      </c>
      <c r="I227" s="159" t="s">
        <v>0</v>
      </c>
      <c r="J227" s="159" t="s">
        <v>0</v>
      </c>
      <c r="K227" s="159" t="s">
        <v>0</v>
      </c>
      <c r="L227" s="159">
        <v>12000</v>
      </c>
      <c r="M227" s="159">
        <v>12000</v>
      </c>
      <c r="N227" s="159">
        <v>68</v>
      </c>
      <c r="O227" s="159" t="s">
        <v>0</v>
      </c>
      <c r="P227" s="159" t="s">
        <v>0</v>
      </c>
      <c r="Q227" s="159" t="s">
        <v>0</v>
      </c>
      <c r="R227" s="159">
        <v>8</v>
      </c>
      <c r="S227" s="159">
        <v>8</v>
      </c>
      <c r="T227" s="159">
        <v>115</v>
      </c>
      <c r="U227" s="159">
        <v>50</v>
      </c>
      <c r="V227" s="159">
        <v>1800</v>
      </c>
      <c r="W227" s="159">
        <v>1500</v>
      </c>
      <c r="X227" s="159">
        <v>400</v>
      </c>
      <c r="Y227" s="159">
        <v>200</v>
      </c>
      <c r="Z227" s="159" t="s">
        <v>0</v>
      </c>
      <c r="AA227" s="159" t="s">
        <v>0</v>
      </c>
      <c r="AB227" s="159" t="s">
        <v>0</v>
      </c>
      <c r="AC227" s="159" t="s">
        <v>0</v>
      </c>
    </row>
    <row r="228" spans="2:29" ht="13.5" customHeight="1" x14ac:dyDescent="0.2">
      <c r="B228" s="5">
        <v>220</v>
      </c>
      <c r="C228" s="158" t="s">
        <v>552</v>
      </c>
      <c r="D228" s="159" t="s">
        <v>0</v>
      </c>
      <c r="E228" s="159" t="s">
        <v>0</v>
      </c>
      <c r="F228" s="159" t="s">
        <v>0</v>
      </c>
      <c r="G228" s="159" t="s">
        <v>0</v>
      </c>
      <c r="H228" s="159" t="s">
        <v>0</v>
      </c>
      <c r="I228" s="159" t="s">
        <v>0</v>
      </c>
      <c r="J228" s="159">
        <v>2970</v>
      </c>
      <c r="K228" s="159">
        <v>2890</v>
      </c>
      <c r="L228" s="159" t="s">
        <v>0</v>
      </c>
      <c r="M228" s="159" t="s">
        <v>0</v>
      </c>
      <c r="N228" s="159" t="s">
        <v>0</v>
      </c>
      <c r="O228" s="159" t="s">
        <v>0</v>
      </c>
      <c r="P228" s="159" t="s">
        <v>0</v>
      </c>
      <c r="Q228" s="159" t="s">
        <v>0</v>
      </c>
      <c r="R228" s="159">
        <v>150</v>
      </c>
      <c r="S228" s="159">
        <v>120</v>
      </c>
      <c r="T228" s="159">
        <v>170</v>
      </c>
      <c r="U228" s="159">
        <v>197</v>
      </c>
      <c r="V228" s="159">
        <v>1500</v>
      </c>
      <c r="W228" s="159">
        <v>4425</v>
      </c>
      <c r="X228" s="159" t="s">
        <v>0</v>
      </c>
      <c r="Y228" s="159" t="s">
        <v>0</v>
      </c>
      <c r="Z228" s="159" t="s">
        <v>0</v>
      </c>
      <c r="AA228" s="159" t="s">
        <v>0</v>
      </c>
      <c r="AB228" s="159" t="s">
        <v>0</v>
      </c>
      <c r="AC228" s="159" t="s">
        <v>0</v>
      </c>
    </row>
    <row r="229" spans="2:29" ht="13.5" customHeight="1" x14ac:dyDescent="0.2">
      <c r="B229" s="5">
        <v>221</v>
      </c>
      <c r="C229" s="158" t="s">
        <v>553</v>
      </c>
      <c r="D229" s="159" t="s">
        <v>0</v>
      </c>
      <c r="E229" s="159" t="s">
        <v>0</v>
      </c>
      <c r="F229" s="159" t="s">
        <v>0</v>
      </c>
      <c r="G229" s="159" t="s">
        <v>0</v>
      </c>
      <c r="H229" s="159" t="s">
        <v>0</v>
      </c>
      <c r="I229" s="159" t="s">
        <v>0</v>
      </c>
      <c r="J229" s="159" t="s">
        <v>0</v>
      </c>
      <c r="K229" s="159" t="s">
        <v>0</v>
      </c>
      <c r="L229" s="159" t="s">
        <v>0</v>
      </c>
      <c r="M229" s="159" t="s">
        <v>0</v>
      </c>
      <c r="N229" s="159">
        <v>150</v>
      </c>
      <c r="O229" s="159">
        <v>220</v>
      </c>
      <c r="P229" s="159" t="s">
        <v>0</v>
      </c>
      <c r="Q229" s="159" t="s">
        <v>0</v>
      </c>
      <c r="R229" s="159">
        <v>35</v>
      </c>
      <c r="S229" s="159">
        <v>15</v>
      </c>
      <c r="T229" s="159">
        <v>3500</v>
      </c>
      <c r="U229" s="159">
        <v>4200</v>
      </c>
      <c r="V229" s="159">
        <v>9500</v>
      </c>
      <c r="W229" s="159">
        <v>9500</v>
      </c>
      <c r="X229" s="159">
        <v>400</v>
      </c>
      <c r="Y229" s="159">
        <v>120</v>
      </c>
      <c r="Z229" s="159" t="s">
        <v>0</v>
      </c>
      <c r="AA229" s="159" t="s">
        <v>0</v>
      </c>
      <c r="AB229" s="159" t="s">
        <v>0</v>
      </c>
      <c r="AC229" s="159" t="s">
        <v>0</v>
      </c>
    </row>
    <row r="230" spans="2:29" ht="13.5" customHeight="1" x14ac:dyDescent="0.2">
      <c r="B230" s="5">
        <v>222</v>
      </c>
      <c r="C230" s="158" t="s">
        <v>554</v>
      </c>
      <c r="D230" s="159" t="s">
        <v>0</v>
      </c>
      <c r="E230" s="159" t="s">
        <v>0</v>
      </c>
      <c r="F230" s="159" t="s">
        <v>0</v>
      </c>
      <c r="G230" s="159" t="s">
        <v>0</v>
      </c>
      <c r="H230" s="159" t="s">
        <v>0</v>
      </c>
      <c r="I230" s="159" t="s">
        <v>0</v>
      </c>
      <c r="J230" s="159">
        <v>130</v>
      </c>
      <c r="K230" s="159">
        <v>130</v>
      </c>
      <c r="L230" s="159">
        <v>2352</v>
      </c>
      <c r="M230" s="159">
        <v>1500</v>
      </c>
      <c r="N230" s="159" t="s">
        <v>0</v>
      </c>
      <c r="O230" s="159" t="s">
        <v>0</v>
      </c>
      <c r="P230" s="159" t="s">
        <v>0</v>
      </c>
      <c r="Q230" s="159" t="s">
        <v>0</v>
      </c>
      <c r="R230" s="159" t="s">
        <v>0</v>
      </c>
      <c r="S230" s="159" t="s">
        <v>0</v>
      </c>
      <c r="T230" s="159">
        <v>400</v>
      </c>
      <c r="U230" s="159">
        <v>400</v>
      </c>
      <c r="V230" s="159" t="s">
        <v>0</v>
      </c>
      <c r="W230" s="159" t="s">
        <v>0</v>
      </c>
      <c r="X230" s="159" t="s">
        <v>0</v>
      </c>
      <c r="Y230" s="159" t="s">
        <v>0</v>
      </c>
      <c r="Z230" s="159" t="s">
        <v>0</v>
      </c>
      <c r="AA230" s="159" t="s">
        <v>0</v>
      </c>
      <c r="AB230" s="159" t="s">
        <v>0</v>
      </c>
      <c r="AC230" s="159" t="s">
        <v>0</v>
      </c>
    </row>
    <row r="231" spans="2:29" ht="13.5" customHeight="1" x14ac:dyDescent="0.2">
      <c r="B231" s="5">
        <v>223</v>
      </c>
      <c r="C231" s="158" t="s">
        <v>555</v>
      </c>
      <c r="D231" s="159" t="s">
        <v>0</v>
      </c>
      <c r="E231" s="159" t="s">
        <v>0</v>
      </c>
      <c r="F231" s="159" t="s">
        <v>0</v>
      </c>
      <c r="G231" s="159" t="s">
        <v>0</v>
      </c>
      <c r="H231" s="159" t="s">
        <v>0</v>
      </c>
      <c r="I231" s="159" t="s">
        <v>0</v>
      </c>
      <c r="J231" s="159" t="s">
        <v>0</v>
      </c>
      <c r="K231" s="159" t="s">
        <v>0</v>
      </c>
      <c r="L231" s="159">
        <v>5655</v>
      </c>
      <c r="M231" s="159">
        <v>6441</v>
      </c>
      <c r="N231" s="159" t="s">
        <v>0</v>
      </c>
      <c r="O231" s="159" t="s">
        <v>0</v>
      </c>
      <c r="P231" s="159" t="s">
        <v>0</v>
      </c>
      <c r="Q231" s="159" t="s">
        <v>0</v>
      </c>
      <c r="R231" s="159" t="s">
        <v>0</v>
      </c>
      <c r="S231" s="159" t="s">
        <v>0</v>
      </c>
      <c r="T231" s="159">
        <v>300</v>
      </c>
      <c r="U231" s="159">
        <v>300</v>
      </c>
      <c r="V231" s="159" t="s">
        <v>0</v>
      </c>
      <c r="W231" s="159" t="s">
        <v>0</v>
      </c>
      <c r="X231" s="159" t="s">
        <v>0</v>
      </c>
      <c r="Y231" s="159" t="s">
        <v>0</v>
      </c>
      <c r="Z231" s="159" t="s">
        <v>0</v>
      </c>
      <c r="AA231" s="159" t="s">
        <v>0</v>
      </c>
      <c r="AB231" s="159" t="s">
        <v>0</v>
      </c>
      <c r="AC231" s="159" t="s">
        <v>0</v>
      </c>
    </row>
    <row r="232" spans="2:29" ht="13.5" customHeight="1" x14ac:dyDescent="0.2">
      <c r="B232" s="5">
        <v>224</v>
      </c>
      <c r="C232" s="158" t="s">
        <v>556</v>
      </c>
      <c r="D232" s="159" t="s">
        <v>0</v>
      </c>
      <c r="E232" s="159" t="s">
        <v>0</v>
      </c>
      <c r="F232" s="159" t="s">
        <v>0</v>
      </c>
      <c r="G232" s="159" t="s">
        <v>0</v>
      </c>
      <c r="H232" s="159" t="s">
        <v>0</v>
      </c>
      <c r="I232" s="159" t="s">
        <v>0</v>
      </c>
      <c r="J232" s="159">
        <v>124</v>
      </c>
      <c r="K232" s="159">
        <v>100</v>
      </c>
      <c r="L232" s="159" t="s">
        <v>0</v>
      </c>
      <c r="M232" s="159" t="s">
        <v>0</v>
      </c>
      <c r="N232" s="159" t="s">
        <v>0</v>
      </c>
      <c r="O232" s="159" t="s">
        <v>0</v>
      </c>
      <c r="P232" s="159" t="s">
        <v>0</v>
      </c>
      <c r="Q232" s="159" t="s">
        <v>0</v>
      </c>
      <c r="R232" s="159">
        <v>25</v>
      </c>
      <c r="S232" s="159">
        <v>25</v>
      </c>
      <c r="T232" s="159">
        <v>500</v>
      </c>
      <c r="U232" s="159">
        <v>620</v>
      </c>
      <c r="V232" s="159">
        <v>400</v>
      </c>
      <c r="W232" s="159">
        <v>100</v>
      </c>
      <c r="X232" s="159" t="s">
        <v>0</v>
      </c>
      <c r="Y232" s="159" t="s">
        <v>0</v>
      </c>
      <c r="Z232" s="159" t="s">
        <v>0</v>
      </c>
      <c r="AA232" s="159" t="s">
        <v>0</v>
      </c>
      <c r="AB232" s="159" t="s">
        <v>0</v>
      </c>
      <c r="AC232" s="159" t="s">
        <v>0</v>
      </c>
    </row>
    <row r="233" spans="2:29" ht="13.5" customHeight="1" x14ac:dyDescent="0.2">
      <c r="B233" s="5">
        <v>225</v>
      </c>
      <c r="C233" s="158" t="s">
        <v>557</v>
      </c>
      <c r="D233" s="159" t="s">
        <v>0</v>
      </c>
      <c r="E233" s="159" t="s">
        <v>0</v>
      </c>
      <c r="F233" s="159" t="s">
        <v>0</v>
      </c>
      <c r="G233" s="159" t="s">
        <v>0</v>
      </c>
      <c r="H233" s="159" t="s">
        <v>0</v>
      </c>
      <c r="I233" s="159" t="s">
        <v>0</v>
      </c>
      <c r="J233" s="159" t="s">
        <v>0</v>
      </c>
      <c r="K233" s="159" t="s">
        <v>0</v>
      </c>
      <c r="L233" s="159">
        <v>14000</v>
      </c>
      <c r="M233" s="159">
        <v>14000</v>
      </c>
      <c r="N233" s="159" t="s">
        <v>0</v>
      </c>
      <c r="O233" s="159" t="s">
        <v>0</v>
      </c>
      <c r="P233" s="159" t="s">
        <v>0</v>
      </c>
      <c r="Q233" s="159" t="s">
        <v>0</v>
      </c>
      <c r="R233" s="159" t="s">
        <v>0</v>
      </c>
      <c r="S233" s="159" t="s">
        <v>0</v>
      </c>
      <c r="T233" s="159">
        <v>25500</v>
      </c>
      <c r="U233" s="159">
        <v>25500</v>
      </c>
      <c r="V233" s="159">
        <v>40000</v>
      </c>
      <c r="W233" s="159">
        <v>40000</v>
      </c>
      <c r="X233" s="159">
        <v>500</v>
      </c>
      <c r="Y233" s="159">
        <v>500</v>
      </c>
      <c r="Z233" s="159" t="s">
        <v>0</v>
      </c>
      <c r="AA233" s="159" t="s">
        <v>0</v>
      </c>
      <c r="AB233" s="159" t="s">
        <v>0</v>
      </c>
      <c r="AC233" s="159" t="s">
        <v>0</v>
      </c>
    </row>
    <row r="234" spans="2:29" ht="13.5" customHeight="1" x14ac:dyDescent="0.2">
      <c r="B234" s="5">
        <v>226</v>
      </c>
      <c r="C234" s="158" t="s">
        <v>558</v>
      </c>
      <c r="D234" s="159" t="s">
        <v>0</v>
      </c>
      <c r="E234" s="159" t="s">
        <v>0</v>
      </c>
      <c r="F234" s="159" t="s">
        <v>0</v>
      </c>
      <c r="G234" s="159" t="s">
        <v>0</v>
      </c>
      <c r="H234" s="159" t="s">
        <v>0</v>
      </c>
      <c r="I234" s="159" t="s">
        <v>0</v>
      </c>
      <c r="J234" s="159">
        <v>150</v>
      </c>
      <c r="K234" s="159" t="s">
        <v>0</v>
      </c>
      <c r="L234" s="159" t="s">
        <v>0</v>
      </c>
      <c r="M234" s="159" t="s">
        <v>0</v>
      </c>
      <c r="N234" s="159">
        <v>4008</v>
      </c>
      <c r="O234" s="159">
        <v>3550</v>
      </c>
      <c r="P234" s="159">
        <v>140</v>
      </c>
      <c r="Q234" s="159">
        <v>150</v>
      </c>
      <c r="R234" s="159">
        <v>35</v>
      </c>
      <c r="S234" s="159">
        <v>60</v>
      </c>
      <c r="T234" s="159">
        <v>19000</v>
      </c>
      <c r="U234" s="159">
        <v>30000</v>
      </c>
      <c r="V234" s="159">
        <v>67000</v>
      </c>
      <c r="W234" s="159">
        <v>68000</v>
      </c>
      <c r="X234" s="159">
        <v>7000</v>
      </c>
      <c r="Y234" s="159">
        <v>1700</v>
      </c>
      <c r="Z234" s="159">
        <v>497</v>
      </c>
      <c r="AA234" s="159">
        <v>335</v>
      </c>
      <c r="AB234" s="159" t="s">
        <v>0</v>
      </c>
      <c r="AC234" s="159" t="s">
        <v>0</v>
      </c>
    </row>
    <row r="235" spans="2:29" ht="13.5" customHeight="1" x14ac:dyDescent="0.2">
      <c r="B235" s="5">
        <v>227</v>
      </c>
      <c r="C235" s="158" t="s">
        <v>559</v>
      </c>
      <c r="D235" s="159" t="s">
        <v>0</v>
      </c>
      <c r="E235" s="159" t="s">
        <v>0</v>
      </c>
      <c r="F235" s="159" t="s">
        <v>0</v>
      </c>
      <c r="G235" s="159" t="s">
        <v>0</v>
      </c>
      <c r="H235" s="159" t="s">
        <v>0</v>
      </c>
      <c r="I235" s="159" t="s">
        <v>0</v>
      </c>
      <c r="J235" s="159" t="s">
        <v>0</v>
      </c>
      <c r="K235" s="159" t="s">
        <v>0</v>
      </c>
      <c r="L235" s="159">
        <v>35</v>
      </c>
      <c r="M235" s="159">
        <v>35</v>
      </c>
      <c r="N235" s="159">
        <v>5</v>
      </c>
      <c r="O235" s="159">
        <v>10</v>
      </c>
      <c r="P235" s="159" t="s">
        <v>0</v>
      </c>
      <c r="Q235" s="159" t="s">
        <v>0</v>
      </c>
      <c r="R235" s="159">
        <v>20</v>
      </c>
      <c r="S235" s="159">
        <v>20</v>
      </c>
      <c r="T235" s="159">
        <v>300</v>
      </c>
      <c r="U235" s="159">
        <v>1200</v>
      </c>
      <c r="V235" s="159" t="s">
        <v>0</v>
      </c>
      <c r="W235" s="159">
        <v>750</v>
      </c>
      <c r="X235" s="159" t="s">
        <v>0</v>
      </c>
      <c r="Y235" s="159" t="s">
        <v>0</v>
      </c>
      <c r="Z235" s="159" t="s">
        <v>0</v>
      </c>
      <c r="AA235" s="159" t="s">
        <v>0</v>
      </c>
      <c r="AB235" s="159" t="s">
        <v>0</v>
      </c>
      <c r="AC235" s="159" t="s">
        <v>0</v>
      </c>
    </row>
    <row r="236" spans="2:29" ht="13.5" customHeight="1" x14ac:dyDescent="0.2">
      <c r="B236" s="5">
        <v>228</v>
      </c>
      <c r="C236" s="158" t="s">
        <v>560</v>
      </c>
      <c r="D236" s="159" t="s">
        <v>0</v>
      </c>
      <c r="E236" s="159" t="s">
        <v>0</v>
      </c>
      <c r="F236" s="159" t="s">
        <v>0</v>
      </c>
      <c r="G236" s="159" t="s">
        <v>0</v>
      </c>
      <c r="H236" s="159" t="s">
        <v>0</v>
      </c>
      <c r="I236" s="159" t="s">
        <v>0</v>
      </c>
      <c r="J236" s="159">
        <v>10</v>
      </c>
      <c r="K236" s="159">
        <v>10</v>
      </c>
      <c r="L236" s="159">
        <v>60</v>
      </c>
      <c r="M236" s="159">
        <v>60</v>
      </c>
      <c r="N236" s="159">
        <v>592</v>
      </c>
      <c r="O236" s="159">
        <v>927</v>
      </c>
      <c r="P236" s="159" t="s">
        <v>0</v>
      </c>
      <c r="Q236" s="159" t="s">
        <v>0</v>
      </c>
      <c r="R236" s="159">
        <v>30</v>
      </c>
      <c r="S236" s="159">
        <v>30</v>
      </c>
      <c r="T236" s="159">
        <v>1580</v>
      </c>
      <c r="U236" s="159">
        <v>1214</v>
      </c>
      <c r="V236" s="159">
        <v>6200</v>
      </c>
      <c r="W236" s="159">
        <v>4165</v>
      </c>
      <c r="X236" s="159">
        <v>50</v>
      </c>
      <c r="Y236" s="159" t="s">
        <v>0</v>
      </c>
      <c r="Z236" s="159" t="s">
        <v>0</v>
      </c>
      <c r="AA236" s="159" t="s">
        <v>0</v>
      </c>
      <c r="AB236" s="159" t="s">
        <v>0</v>
      </c>
      <c r="AC236" s="159" t="s">
        <v>0</v>
      </c>
    </row>
    <row r="237" spans="2:29" ht="13.5" customHeight="1" x14ac:dyDescent="0.2">
      <c r="B237" s="5">
        <v>229</v>
      </c>
      <c r="C237" s="158" t="s">
        <v>561</v>
      </c>
      <c r="D237" s="159" t="s">
        <v>0</v>
      </c>
      <c r="E237" s="159" t="s">
        <v>0</v>
      </c>
      <c r="F237" s="159" t="s">
        <v>0</v>
      </c>
      <c r="G237" s="159" t="s">
        <v>0</v>
      </c>
      <c r="H237" s="159" t="s">
        <v>0</v>
      </c>
      <c r="I237" s="159" t="s">
        <v>0</v>
      </c>
      <c r="J237" s="159">
        <v>19</v>
      </c>
      <c r="K237" s="159">
        <v>19</v>
      </c>
      <c r="L237" s="159" t="s">
        <v>0</v>
      </c>
      <c r="M237" s="159" t="s">
        <v>0</v>
      </c>
      <c r="N237" s="159" t="s">
        <v>0</v>
      </c>
      <c r="O237" s="159" t="s">
        <v>0</v>
      </c>
      <c r="P237" s="159" t="s">
        <v>0</v>
      </c>
      <c r="Q237" s="159" t="s">
        <v>0</v>
      </c>
      <c r="R237" s="159" t="s">
        <v>0</v>
      </c>
      <c r="S237" s="159" t="s">
        <v>0</v>
      </c>
      <c r="T237" s="159">
        <v>600</v>
      </c>
      <c r="U237" s="159">
        <v>600</v>
      </c>
      <c r="V237" s="159">
        <v>500</v>
      </c>
      <c r="W237" s="159">
        <v>500</v>
      </c>
      <c r="X237" s="159" t="s">
        <v>0</v>
      </c>
      <c r="Y237" s="159" t="s">
        <v>0</v>
      </c>
      <c r="Z237" s="159">
        <v>3</v>
      </c>
      <c r="AA237" s="159" t="s">
        <v>0</v>
      </c>
      <c r="AB237" s="159" t="s">
        <v>0</v>
      </c>
      <c r="AC237" s="159" t="s">
        <v>0</v>
      </c>
    </row>
    <row r="238" spans="2:29" ht="13.5" customHeight="1" x14ac:dyDescent="0.2">
      <c r="B238" s="5">
        <v>230</v>
      </c>
      <c r="C238" s="158" t="s">
        <v>562</v>
      </c>
      <c r="D238" s="159" t="s">
        <v>0</v>
      </c>
      <c r="E238" s="159" t="s">
        <v>0</v>
      </c>
      <c r="F238" s="159" t="s">
        <v>0</v>
      </c>
      <c r="G238" s="159" t="s">
        <v>0</v>
      </c>
      <c r="H238" s="159" t="s">
        <v>0</v>
      </c>
      <c r="I238" s="159" t="s">
        <v>0</v>
      </c>
      <c r="J238" s="159">
        <v>20</v>
      </c>
      <c r="K238" s="159">
        <v>20</v>
      </c>
      <c r="L238" s="159">
        <v>12</v>
      </c>
      <c r="M238" s="159">
        <v>12</v>
      </c>
      <c r="N238" s="159">
        <v>20</v>
      </c>
      <c r="O238" s="159">
        <v>20</v>
      </c>
      <c r="P238" s="159" t="s">
        <v>0</v>
      </c>
      <c r="Q238" s="159" t="s">
        <v>0</v>
      </c>
      <c r="R238" s="159">
        <v>30</v>
      </c>
      <c r="S238" s="159">
        <v>35</v>
      </c>
      <c r="T238" s="159">
        <v>80</v>
      </c>
      <c r="U238" s="159">
        <v>80</v>
      </c>
      <c r="V238" s="159" t="s">
        <v>0</v>
      </c>
      <c r="W238" s="159" t="s">
        <v>0</v>
      </c>
      <c r="X238" s="159" t="s">
        <v>0</v>
      </c>
      <c r="Y238" s="159" t="s">
        <v>0</v>
      </c>
      <c r="Z238" s="159" t="s">
        <v>0</v>
      </c>
      <c r="AA238" s="159" t="s">
        <v>0</v>
      </c>
      <c r="AB238" s="159" t="s">
        <v>0</v>
      </c>
      <c r="AC238" s="159" t="s">
        <v>0</v>
      </c>
    </row>
    <row r="239" spans="2:29" ht="13.5" customHeight="1" x14ac:dyDescent="0.2">
      <c r="B239" s="5">
        <v>231</v>
      </c>
      <c r="C239" s="158" t="s">
        <v>563</v>
      </c>
      <c r="D239" s="159" t="s">
        <v>0</v>
      </c>
      <c r="E239" s="159" t="s">
        <v>0</v>
      </c>
      <c r="F239" s="159" t="s">
        <v>0</v>
      </c>
      <c r="G239" s="159" t="s">
        <v>0</v>
      </c>
      <c r="H239" s="159" t="s">
        <v>0</v>
      </c>
      <c r="I239" s="159" t="s">
        <v>0</v>
      </c>
      <c r="J239" s="159">
        <v>20</v>
      </c>
      <c r="K239" s="159">
        <v>20</v>
      </c>
      <c r="L239" s="159" t="s">
        <v>0</v>
      </c>
      <c r="M239" s="159" t="s">
        <v>0</v>
      </c>
      <c r="N239" s="159" t="s">
        <v>0</v>
      </c>
      <c r="O239" s="159" t="s">
        <v>0</v>
      </c>
      <c r="P239" s="159" t="s">
        <v>0</v>
      </c>
      <c r="Q239" s="159" t="s">
        <v>0</v>
      </c>
      <c r="R239" s="159">
        <v>135</v>
      </c>
      <c r="S239" s="159">
        <v>145</v>
      </c>
      <c r="T239" s="159">
        <v>280</v>
      </c>
      <c r="U239" s="159">
        <v>200</v>
      </c>
      <c r="V239" s="159">
        <v>280</v>
      </c>
      <c r="W239" s="159">
        <v>290</v>
      </c>
      <c r="X239" s="159" t="s">
        <v>0</v>
      </c>
      <c r="Y239" s="159" t="s">
        <v>0</v>
      </c>
      <c r="Z239" s="159">
        <v>15</v>
      </c>
      <c r="AA239" s="159" t="s">
        <v>0</v>
      </c>
      <c r="AB239" s="159" t="s">
        <v>0</v>
      </c>
      <c r="AC239" s="159" t="s">
        <v>0</v>
      </c>
    </row>
    <row r="240" spans="2:29" ht="13.5" customHeight="1" x14ac:dyDescent="0.2">
      <c r="B240" s="5">
        <v>232</v>
      </c>
      <c r="C240" s="158" t="s">
        <v>564</v>
      </c>
      <c r="D240" s="159" t="s">
        <v>0</v>
      </c>
      <c r="E240" s="159" t="s">
        <v>0</v>
      </c>
      <c r="F240" s="159" t="s">
        <v>0</v>
      </c>
      <c r="G240" s="159" t="s">
        <v>0</v>
      </c>
      <c r="H240" s="159" t="s">
        <v>0</v>
      </c>
      <c r="I240" s="159" t="s">
        <v>0</v>
      </c>
      <c r="J240" s="159" t="s">
        <v>0</v>
      </c>
      <c r="K240" s="159" t="s">
        <v>0</v>
      </c>
      <c r="L240" s="159" t="s">
        <v>0</v>
      </c>
      <c r="M240" s="159">
        <v>5</v>
      </c>
      <c r="N240" s="159" t="s">
        <v>0</v>
      </c>
      <c r="O240" s="159" t="s">
        <v>0</v>
      </c>
      <c r="P240" s="159" t="s">
        <v>0</v>
      </c>
      <c r="Q240" s="159" t="s">
        <v>0</v>
      </c>
      <c r="R240" s="159" t="s">
        <v>0</v>
      </c>
      <c r="S240" s="159">
        <v>5</v>
      </c>
      <c r="T240" s="159">
        <v>150</v>
      </c>
      <c r="U240" s="159">
        <v>150</v>
      </c>
      <c r="V240" s="159">
        <v>400</v>
      </c>
      <c r="W240" s="159">
        <v>400</v>
      </c>
      <c r="X240" s="159" t="s">
        <v>0</v>
      </c>
      <c r="Y240" s="159" t="s">
        <v>0</v>
      </c>
      <c r="Z240" s="159">
        <v>4</v>
      </c>
      <c r="AA240" s="159" t="s">
        <v>0</v>
      </c>
      <c r="AB240" s="159" t="s">
        <v>0</v>
      </c>
      <c r="AC240" s="159" t="s">
        <v>0</v>
      </c>
    </row>
    <row r="241" spans="2:29" ht="13.5" customHeight="1" x14ac:dyDescent="0.2">
      <c r="B241" s="5">
        <v>233</v>
      </c>
      <c r="C241" s="158" t="s">
        <v>565</v>
      </c>
      <c r="D241" s="159" t="s">
        <v>0</v>
      </c>
      <c r="E241" s="159" t="s">
        <v>0</v>
      </c>
      <c r="F241" s="159" t="s">
        <v>0</v>
      </c>
      <c r="G241" s="159" t="s">
        <v>0</v>
      </c>
      <c r="H241" s="159" t="s">
        <v>0</v>
      </c>
      <c r="I241" s="159" t="s">
        <v>0</v>
      </c>
      <c r="J241" s="159" t="s">
        <v>0</v>
      </c>
      <c r="K241" s="159" t="s">
        <v>0</v>
      </c>
      <c r="L241" s="159">
        <v>300</v>
      </c>
      <c r="M241" s="159">
        <v>300</v>
      </c>
      <c r="N241" s="159" t="s">
        <v>0</v>
      </c>
      <c r="O241" s="159" t="s">
        <v>0</v>
      </c>
      <c r="P241" s="159" t="s">
        <v>0</v>
      </c>
      <c r="Q241" s="159" t="s">
        <v>0</v>
      </c>
      <c r="R241" s="159" t="s">
        <v>0</v>
      </c>
      <c r="S241" s="159" t="s">
        <v>0</v>
      </c>
      <c r="T241" s="159">
        <v>2400</v>
      </c>
      <c r="U241" s="159">
        <v>2700</v>
      </c>
      <c r="V241" s="159">
        <v>1900</v>
      </c>
      <c r="W241" s="159">
        <v>3000</v>
      </c>
      <c r="X241" s="159">
        <v>1300</v>
      </c>
      <c r="Y241" s="159">
        <v>2000</v>
      </c>
      <c r="Z241" s="159" t="s">
        <v>0</v>
      </c>
      <c r="AA241" s="159" t="s">
        <v>0</v>
      </c>
      <c r="AB241" s="159" t="s">
        <v>0</v>
      </c>
      <c r="AC241" s="159" t="s">
        <v>0</v>
      </c>
    </row>
    <row r="242" spans="2:29" ht="13.5" customHeight="1" x14ac:dyDescent="0.2">
      <c r="B242" s="5">
        <v>234</v>
      </c>
      <c r="C242" s="158" t="s">
        <v>566</v>
      </c>
      <c r="D242" s="159" t="s">
        <v>0</v>
      </c>
      <c r="E242" s="159" t="s">
        <v>0</v>
      </c>
      <c r="F242" s="159" t="s">
        <v>0</v>
      </c>
      <c r="G242" s="159" t="s">
        <v>0</v>
      </c>
      <c r="H242" s="159" t="s">
        <v>0</v>
      </c>
      <c r="I242" s="159" t="s">
        <v>0</v>
      </c>
      <c r="J242" s="159">
        <v>190</v>
      </c>
      <c r="K242" s="159">
        <v>130</v>
      </c>
      <c r="L242" s="159" t="s">
        <v>0</v>
      </c>
      <c r="M242" s="159" t="s">
        <v>0</v>
      </c>
      <c r="N242" s="159" t="s">
        <v>0</v>
      </c>
      <c r="O242" s="159" t="s">
        <v>0</v>
      </c>
      <c r="P242" s="159" t="s">
        <v>0</v>
      </c>
      <c r="Q242" s="159" t="s">
        <v>0</v>
      </c>
      <c r="R242" s="159">
        <v>110</v>
      </c>
      <c r="S242" s="159">
        <v>80</v>
      </c>
      <c r="T242" s="159">
        <v>200</v>
      </c>
      <c r="U242" s="159">
        <v>164</v>
      </c>
      <c r="V242" s="159">
        <v>1000</v>
      </c>
      <c r="W242" s="159">
        <v>1700</v>
      </c>
      <c r="X242" s="159" t="s">
        <v>0</v>
      </c>
      <c r="Y242" s="159" t="s">
        <v>0</v>
      </c>
      <c r="Z242" s="159" t="s">
        <v>0</v>
      </c>
      <c r="AA242" s="159" t="s">
        <v>0</v>
      </c>
      <c r="AB242" s="159" t="s">
        <v>0</v>
      </c>
      <c r="AC242" s="159" t="s">
        <v>0</v>
      </c>
    </row>
    <row r="243" spans="2:29" ht="13.5" customHeight="1" x14ac:dyDescent="0.2">
      <c r="B243" s="5">
        <v>235</v>
      </c>
      <c r="C243" s="158" t="s">
        <v>567</v>
      </c>
      <c r="D243" s="159" t="s">
        <v>0</v>
      </c>
      <c r="E243" s="159" t="s">
        <v>0</v>
      </c>
      <c r="F243" s="159" t="s">
        <v>0</v>
      </c>
      <c r="G243" s="159" t="s">
        <v>0</v>
      </c>
      <c r="H243" s="159" t="s">
        <v>0</v>
      </c>
      <c r="I243" s="159" t="s">
        <v>0</v>
      </c>
      <c r="J243" s="159">
        <v>300</v>
      </c>
      <c r="K243" s="159" t="s">
        <v>0</v>
      </c>
      <c r="L243" s="159">
        <v>3500</v>
      </c>
      <c r="M243" s="159">
        <v>3500</v>
      </c>
      <c r="N243" s="159" t="s">
        <v>0</v>
      </c>
      <c r="O243" s="159" t="s">
        <v>0</v>
      </c>
      <c r="P243" s="159" t="s">
        <v>0</v>
      </c>
      <c r="Q243" s="159" t="s">
        <v>0</v>
      </c>
      <c r="R243" s="159">
        <v>55</v>
      </c>
      <c r="S243" s="159">
        <v>55</v>
      </c>
      <c r="T243" s="159">
        <v>500</v>
      </c>
      <c r="U243" s="159">
        <v>2000</v>
      </c>
      <c r="V243" s="159">
        <v>5600</v>
      </c>
      <c r="W243" s="159">
        <v>5600</v>
      </c>
      <c r="X243" s="159" t="s">
        <v>0</v>
      </c>
      <c r="Y243" s="159" t="s">
        <v>0</v>
      </c>
      <c r="Z243" s="159" t="s">
        <v>0</v>
      </c>
      <c r="AA243" s="159" t="s">
        <v>0</v>
      </c>
      <c r="AB243" s="159" t="s">
        <v>0</v>
      </c>
      <c r="AC243" s="159" t="s">
        <v>0</v>
      </c>
    </row>
    <row r="244" spans="2:29" ht="13.5" customHeight="1" x14ac:dyDescent="0.2">
      <c r="B244" s="5">
        <v>236</v>
      </c>
      <c r="C244" s="158" t="s">
        <v>568</v>
      </c>
      <c r="D244" s="159" t="s">
        <v>0</v>
      </c>
      <c r="E244" s="159" t="s">
        <v>0</v>
      </c>
      <c r="F244" s="159">
        <v>700</v>
      </c>
      <c r="G244" s="159">
        <v>1066</v>
      </c>
      <c r="H244" s="159" t="s">
        <v>0</v>
      </c>
      <c r="I244" s="159" t="s">
        <v>0</v>
      </c>
      <c r="J244" s="159" t="s">
        <v>0</v>
      </c>
      <c r="K244" s="159" t="s">
        <v>0</v>
      </c>
      <c r="L244" s="159">
        <v>20000</v>
      </c>
      <c r="M244" s="159">
        <v>19500</v>
      </c>
      <c r="N244" s="159" t="s">
        <v>0</v>
      </c>
      <c r="O244" s="159" t="s">
        <v>0</v>
      </c>
      <c r="P244" s="159" t="s">
        <v>0</v>
      </c>
      <c r="Q244" s="159" t="s">
        <v>0</v>
      </c>
      <c r="R244" s="159">
        <v>40</v>
      </c>
      <c r="S244" s="159">
        <v>40</v>
      </c>
      <c r="T244" s="159">
        <v>4000</v>
      </c>
      <c r="U244" s="159">
        <v>2000</v>
      </c>
      <c r="V244" s="159">
        <v>30000</v>
      </c>
      <c r="W244" s="159">
        <v>25000</v>
      </c>
      <c r="X244" s="159">
        <v>2100</v>
      </c>
      <c r="Y244" s="159">
        <v>2000</v>
      </c>
      <c r="Z244" s="159" t="s">
        <v>0</v>
      </c>
      <c r="AA244" s="159" t="s">
        <v>0</v>
      </c>
      <c r="AB244" s="159" t="s">
        <v>0</v>
      </c>
      <c r="AC244" s="159" t="s">
        <v>0</v>
      </c>
    </row>
    <row r="245" spans="2:29" ht="13.5" customHeight="1" x14ac:dyDescent="0.2">
      <c r="B245" s="5">
        <v>237</v>
      </c>
      <c r="C245" s="158" t="s">
        <v>569</v>
      </c>
      <c r="D245" s="159" t="s">
        <v>0</v>
      </c>
      <c r="E245" s="159" t="s">
        <v>0</v>
      </c>
      <c r="F245" s="159" t="s">
        <v>0</v>
      </c>
      <c r="G245" s="159" t="s">
        <v>0</v>
      </c>
      <c r="H245" s="159" t="s">
        <v>0</v>
      </c>
      <c r="I245" s="159" t="s">
        <v>0</v>
      </c>
      <c r="J245" s="159">
        <v>10</v>
      </c>
      <c r="K245" s="159" t="s">
        <v>0</v>
      </c>
      <c r="L245" s="159">
        <v>3</v>
      </c>
      <c r="M245" s="159">
        <v>3</v>
      </c>
      <c r="N245" s="159" t="s">
        <v>0</v>
      </c>
      <c r="O245" s="159" t="s">
        <v>0</v>
      </c>
      <c r="P245" s="159" t="s">
        <v>0</v>
      </c>
      <c r="Q245" s="159" t="s">
        <v>0</v>
      </c>
      <c r="R245" s="159">
        <v>21</v>
      </c>
      <c r="S245" s="159">
        <v>22</v>
      </c>
      <c r="T245" s="159">
        <v>150</v>
      </c>
      <c r="U245" s="159">
        <v>100</v>
      </c>
      <c r="V245" s="159" t="s">
        <v>0</v>
      </c>
      <c r="W245" s="159" t="s">
        <v>0</v>
      </c>
      <c r="X245" s="159" t="s">
        <v>0</v>
      </c>
      <c r="Y245" s="159" t="s">
        <v>0</v>
      </c>
      <c r="Z245" s="159" t="s">
        <v>0</v>
      </c>
      <c r="AA245" s="159" t="s">
        <v>0</v>
      </c>
      <c r="AB245" s="159" t="s">
        <v>0</v>
      </c>
      <c r="AC245" s="159" t="s">
        <v>0</v>
      </c>
    </row>
    <row r="246" spans="2:29" ht="13.5" customHeight="1" x14ac:dyDescent="0.2">
      <c r="B246" s="5">
        <v>238</v>
      </c>
      <c r="C246" s="158" t="s">
        <v>570</v>
      </c>
      <c r="D246" s="159">
        <v>3</v>
      </c>
      <c r="E246" s="159">
        <v>3</v>
      </c>
      <c r="F246" s="159" t="s">
        <v>0</v>
      </c>
      <c r="G246" s="159" t="s">
        <v>0</v>
      </c>
      <c r="H246" s="159" t="s">
        <v>0</v>
      </c>
      <c r="I246" s="159" t="s">
        <v>0</v>
      </c>
      <c r="J246" s="159" t="s">
        <v>0</v>
      </c>
      <c r="K246" s="159" t="s">
        <v>0</v>
      </c>
      <c r="L246" s="159">
        <v>7000</v>
      </c>
      <c r="M246" s="159">
        <v>7000</v>
      </c>
      <c r="N246" s="159" t="s">
        <v>0</v>
      </c>
      <c r="O246" s="159" t="s">
        <v>0</v>
      </c>
      <c r="P246" s="159" t="s">
        <v>0</v>
      </c>
      <c r="Q246" s="159" t="s">
        <v>0</v>
      </c>
      <c r="R246" s="159">
        <v>30</v>
      </c>
      <c r="S246" s="159">
        <v>36</v>
      </c>
      <c r="T246" s="159">
        <v>800</v>
      </c>
      <c r="U246" s="159">
        <v>600</v>
      </c>
      <c r="V246" s="159">
        <v>18000</v>
      </c>
      <c r="W246" s="159">
        <v>16000</v>
      </c>
      <c r="X246" s="159">
        <v>1200</v>
      </c>
      <c r="Y246" s="159">
        <v>200</v>
      </c>
      <c r="Z246" s="159" t="s">
        <v>0</v>
      </c>
      <c r="AA246" s="159" t="s">
        <v>0</v>
      </c>
      <c r="AB246" s="159" t="s">
        <v>0</v>
      </c>
      <c r="AC246" s="159" t="s">
        <v>0</v>
      </c>
    </row>
    <row r="247" spans="2:29" ht="13.5" customHeight="1" x14ac:dyDescent="0.2">
      <c r="B247" s="5">
        <v>239</v>
      </c>
      <c r="C247" s="158" t="s">
        <v>571</v>
      </c>
      <c r="D247" s="159" t="s">
        <v>0</v>
      </c>
      <c r="E247" s="159" t="s">
        <v>0</v>
      </c>
      <c r="F247" s="159" t="s">
        <v>0</v>
      </c>
      <c r="G247" s="159" t="s">
        <v>0</v>
      </c>
      <c r="H247" s="159" t="s">
        <v>0</v>
      </c>
      <c r="I247" s="159" t="s">
        <v>0</v>
      </c>
      <c r="J247" s="159">
        <v>300</v>
      </c>
      <c r="K247" s="159">
        <v>300</v>
      </c>
      <c r="L247" s="159">
        <v>4198</v>
      </c>
      <c r="M247" s="159">
        <v>3500</v>
      </c>
      <c r="N247" s="159">
        <v>100</v>
      </c>
      <c r="O247" s="159">
        <v>300</v>
      </c>
      <c r="P247" s="159" t="s">
        <v>0</v>
      </c>
      <c r="Q247" s="159" t="s">
        <v>0</v>
      </c>
      <c r="R247" s="159">
        <v>300</v>
      </c>
      <c r="S247" s="159">
        <v>300</v>
      </c>
      <c r="T247" s="159">
        <v>1500</v>
      </c>
      <c r="U247" s="159">
        <v>1000</v>
      </c>
      <c r="V247" s="159">
        <v>500</v>
      </c>
      <c r="W247" s="159">
        <v>800</v>
      </c>
      <c r="X247" s="159" t="s">
        <v>0</v>
      </c>
      <c r="Y247" s="159" t="s">
        <v>0</v>
      </c>
      <c r="Z247" s="159" t="s">
        <v>0</v>
      </c>
      <c r="AA247" s="159" t="s">
        <v>0</v>
      </c>
      <c r="AB247" s="159" t="s">
        <v>0</v>
      </c>
      <c r="AC247" s="159" t="s">
        <v>0</v>
      </c>
    </row>
    <row r="248" spans="2:29" ht="13.5" customHeight="1" x14ac:dyDescent="0.2">
      <c r="B248" s="5">
        <v>240</v>
      </c>
      <c r="C248" s="158" t="s">
        <v>572</v>
      </c>
      <c r="D248" s="159" t="s">
        <v>0</v>
      </c>
      <c r="E248" s="159" t="s">
        <v>0</v>
      </c>
      <c r="F248" s="159" t="s">
        <v>0</v>
      </c>
      <c r="G248" s="159" t="s">
        <v>0</v>
      </c>
      <c r="H248" s="159" t="s">
        <v>0</v>
      </c>
      <c r="I248" s="159" t="s">
        <v>0</v>
      </c>
      <c r="J248" s="159">
        <v>30</v>
      </c>
      <c r="K248" s="159">
        <v>10</v>
      </c>
      <c r="L248" s="159" t="s">
        <v>0</v>
      </c>
      <c r="M248" s="159" t="s">
        <v>0</v>
      </c>
      <c r="N248" s="159" t="s">
        <v>0</v>
      </c>
      <c r="O248" s="159" t="s">
        <v>0</v>
      </c>
      <c r="P248" s="159" t="s">
        <v>0</v>
      </c>
      <c r="Q248" s="159" t="s">
        <v>0</v>
      </c>
      <c r="R248" s="159">
        <v>10</v>
      </c>
      <c r="S248" s="159">
        <v>15</v>
      </c>
      <c r="T248" s="159">
        <v>1000</v>
      </c>
      <c r="U248" s="159">
        <v>1020</v>
      </c>
      <c r="V248" s="159">
        <v>3000</v>
      </c>
      <c r="W248" s="159">
        <v>3000</v>
      </c>
      <c r="X248" s="159">
        <v>150</v>
      </c>
      <c r="Y248" s="159">
        <v>80</v>
      </c>
      <c r="Z248" s="159" t="s">
        <v>0</v>
      </c>
      <c r="AA248" s="159" t="s">
        <v>0</v>
      </c>
      <c r="AB248" s="159" t="s">
        <v>0</v>
      </c>
      <c r="AC248" s="159" t="s">
        <v>0</v>
      </c>
    </row>
    <row r="249" spans="2:29" ht="13.5" customHeight="1" x14ac:dyDescent="0.2">
      <c r="B249" s="5">
        <v>241</v>
      </c>
      <c r="C249" s="158" t="s">
        <v>573</v>
      </c>
      <c r="D249" s="159" t="s">
        <v>0</v>
      </c>
      <c r="E249" s="159" t="s">
        <v>499</v>
      </c>
      <c r="F249" s="159" t="s">
        <v>0</v>
      </c>
      <c r="G249" s="159" t="s">
        <v>499</v>
      </c>
      <c r="H249" s="159" t="s">
        <v>0</v>
      </c>
      <c r="I249" s="159" t="s">
        <v>499</v>
      </c>
      <c r="J249" s="159" t="s">
        <v>0</v>
      </c>
      <c r="K249" s="159" t="s">
        <v>499</v>
      </c>
      <c r="L249" s="159" t="s">
        <v>0</v>
      </c>
      <c r="M249" s="159" t="s">
        <v>499</v>
      </c>
      <c r="N249" s="159" t="s">
        <v>0</v>
      </c>
      <c r="O249" s="159" t="s">
        <v>499</v>
      </c>
      <c r="P249" s="159" t="s">
        <v>0</v>
      </c>
      <c r="Q249" s="159" t="s">
        <v>499</v>
      </c>
      <c r="R249" s="159">
        <v>5</v>
      </c>
      <c r="S249" s="159" t="s">
        <v>499</v>
      </c>
      <c r="T249" s="159" t="s">
        <v>0</v>
      </c>
      <c r="U249" s="159" t="s">
        <v>499</v>
      </c>
      <c r="V249" s="159" t="s">
        <v>0</v>
      </c>
      <c r="W249" s="159" t="s">
        <v>499</v>
      </c>
      <c r="X249" s="159" t="s">
        <v>0</v>
      </c>
      <c r="Y249" s="159" t="s">
        <v>499</v>
      </c>
      <c r="Z249" s="159" t="s">
        <v>0</v>
      </c>
      <c r="AA249" s="159" t="s">
        <v>499</v>
      </c>
      <c r="AB249" s="159" t="s">
        <v>0</v>
      </c>
      <c r="AC249" s="159" t="s">
        <v>499</v>
      </c>
    </row>
    <row r="250" spans="2:29" ht="13.5" customHeight="1" x14ac:dyDescent="0.2">
      <c r="B250" s="5">
        <v>242</v>
      </c>
      <c r="C250" s="158" t="s">
        <v>574</v>
      </c>
      <c r="D250" s="159" t="s">
        <v>0</v>
      </c>
      <c r="E250" s="159" t="s">
        <v>0</v>
      </c>
      <c r="F250" s="159" t="s">
        <v>0</v>
      </c>
      <c r="G250" s="159" t="s">
        <v>0</v>
      </c>
      <c r="H250" s="159" t="s">
        <v>0</v>
      </c>
      <c r="I250" s="159" t="s">
        <v>0</v>
      </c>
      <c r="J250" s="159">
        <v>30</v>
      </c>
      <c r="K250" s="159">
        <v>30</v>
      </c>
      <c r="L250" s="159">
        <v>35</v>
      </c>
      <c r="M250" s="159">
        <v>35</v>
      </c>
      <c r="N250" s="159" t="s">
        <v>0</v>
      </c>
      <c r="O250" s="159" t="s">
        <v>0</v>
      </c>
      <c r="P250" s="159" t="s">
        <v>0</v>
      </c>
      <c r="Q250" s="159" t="s">
        <v>0</v>
      </c>
      <c r="R250" s="159">
        <v>20</v>
      </c>
      <c r="S250" s="159">
        <v>20</v>
      </c>
      <c r="T250" s="159">
        <v>500</v>
      </c>
      <c r="U250" s="159">
        <v>700</v>
      </c>
      <c r="V250" s="159">
        <v>400</v>
      </c>
      <c r="W250" s="159">
        <v>400</v>
      </c>
      <c r="X250" s="159" t="s">
        <v>0</v>
      </c>
      <c r="Y250" s="159" t="s">
        <v>0</v>
      </c>
      <c r="Z250" s="159" t="s">
        <v>0</v>
      </c>
      <c r="AA250" s="159" t="s">
        <v>0</v>
      </c>
      <c r="AB250" s="159" t="s">
        <v>0</v>
      </c>
      <c r="AC250" s="159" t="s">
        <v>0</v>
      </c>
    </row>
    <row r="251" spans="2:29" ht="13.5" customHeight="1" x14ac:dyDescent="0.2">
      <c r="B251" s="5">
        <v>243</v>
      </c>
      <c r="C251" s="158" t="s">
        <v>575</v>
      </c>
      <c r="D251" s="159" t="s">
        <v>0</v>
      </c>
      <c r="E251" s="159" t="s">
        <v>0</v>
      </c>
      <c r="F251" s="159" t="s">
        <v>0</v>
      </c>
      <c r="G251" s="159" t="s">
        <v>0</v>
      </c>
      <c r="H251" s="159" t="s">
        <v>0</v>
      </c>
      <c r="I251" s="159" t="s">
        <v>0</v>
      </c>
      <c r="J251" s="159">
        <v>30</v>
      </c>
      <c r="K251" s="159">
        <v>30</v>
      </c>
      <c r="L251" s="159" t="s">
        <v>0</v>
      </c>
      <c r="M251" s="159" t="s">
        <v>0</v>
      </c>
      <c r="N251" s="159">
        <v>624</v>
      </c>
      <c r="O251" s="159">
        <v>550</v>
      </c>
      <c r="P251" s="159">
        <v>70</v>
      </c>
      <c r="Q251" s="159">
        <v>130</v>
      </c>
      <c r="R251" s="159">
        <v>40</v>
      </c>
      <c r="S251" s="159">
        <v>40</v>
      </c>
      <c r="T251" s="159">
        <v>8600</v>
      </c>
      <c r="U251" s="159">
        <v>7800</v>
      </c>
      <c r="V251" s="159">
        <v>36500</v>
      </c>
      <c r="W251" s="159">
        <v>37000</v>
      </c>
      <c r="X251" s="159">
        <v>400</v>
      </c>
      <c r="Y251" s="159">
        <v>150</v>
      </c>
      <c r="Z251" s="159">
        <v>700</v>
      </c>
      <c r="AA251" s="159">
        <v>700</v>
      </c>
      <c r="AB251" s="159">
        <v>190</v>
      </c>
      <c r="AC251" s="159">
        <v>190</v>
      </c>
    </row>
    <row r="252" spans="2:29" ht="13.5" customHeight="1" x14ac:dyDescent="0.2">
      <c r="B252" s="5">
        <v>244</v>
      </c>
      <c r="C252" s="158" t="s">
        <v>576</v>
      </c>
      <c r="D252" s="159" t="s">
        <v>0</v>
      </c>
      <c r="E252" s="159" t="s">
        <v>0</v>
      </c>
      <c r="F252" s="159" t="s">
        <v>0</v>
      </c>
      <c r="G252" s="159" t="s">
        <v>0</v>
      </c>
      <c r="H252" s="159" t="s">
        <v>0</v>
      </c>
      <c r="I252" s="159" t="s">
        <v>0</v>
      </c>
      <c r="J252" s="159">
        <v>10</v>
      </c>
      <c r="K252" s="159">
        <v>8</v>
      </c>
      <c r="L252" s="159">
        <v>15800</v>
      </c>
      <c r="M252" s="159">
        <v>15800</v>
      </c>
      <c r="N252" s="159">
        <v>700</v>
      </c>
      <c r="O252" s="159">
        <v>850</v>
      </c>
      <c r="P252" s="159" t="s">
        <v>0</v>
      </c>
      <c r="Q252" s="159" t="s">
        <v>0</v>
      </c>
      <c r="R252" s="159">
        <v>15</v>
      </c>
      <c r="S252" s="159">
        <v>15</v>
      </c>
      <c r="T252" s="159">
        <v>3600</v>
      </c>
      <c r="U252" s="159">
        <v>2900</v>
      </c>
      <c r="V252" s="159">
        <v>22600</v>
      </c>
      <c r="W252" s="159">
        <v>24000</v>
      </c>
      <c r="X252" s="159">
        <v>5300</v>
      </c>
      <c r="Y252" s="159">
        <v>3500</v>
      </c>
      <c r="Z252" s="159">
        <v>120</v>
      </c>
      <c r="AA252" s="159">
        <v>220</v>
      </c>
      <c r="AB252" s="159" t="s">
        <v>0</v>
      </c>
      <c r="AC252" s="159" t="s">
        <v>0</v>
      </c>
    </row>
    <row r="253" spans="2:29" ht="13.5" customHeight="1" x14ac:dyDescent="0.2">
      <c r="B253" s="5">
        <v>245</v>
      </c>
      <c r="C253" s="158" t="s">
        <v>577</v>
      </c>
      <c r="D253" s="159" t="s">
        <v>0</v>
      </c>
      <c r="E253" s="159" t="s">
        <v>0</v>
      </c>
      <c r="F253" s="159" t="s">
        <v>0</v>
      </c>
      <c r="G253" s="159" t="s">
        <v>0</v>
      </c>
      <c r="H253" s="159" t="s">
        <v>0</v>
      </c>
      <c r="I253" s="159" t="s">
        <v>0</v>
      </c>
      <c r="J253" s="159">
        <v>60</v>
      </c>
      <c r="K253" s="159">
        <v>40</v>
      </c>
      <c r="L253" s="159">
        <v>6612</v>
      </c>
      <c r="M253" s="159">
        <v>6612</v>
      </c>
      <c r="N253" s="159">
        <v>80</v>
      </c>
      <c r="O253" s="159">
        <v>60</v>
      </c>
      <c r="P253" s="159" t="s">
        <v>0</v>
      </c>
      <c r="Q253" s="159" t="s">
        <v>0</v>
      </c>
      <c r="R253" s="159">
        <v>45</v>
      </c>
      <c r="S253" s="159">
        <v>47</v>
      </c>
      <c r="T253" s="159">
        <v>2000</v>
      </c>
      <c r="U253" s="159">
        <v>1800</v>
      </c>
      <c r="V253" s="159">
        <v>2400</v>
      </c>
      <c r="W253" s="159">
        <v>2400</v>
      </c>
      <c r="X253" s="159">
        <v>300</v>
      </c>
      <c r="Y253" s="159">
        <v>300</v>
      </c>
      <c r="Z253" s="159" t="s">
        <v>0</v>
      </c>
      <c r="AA253" s="159" t="s">
        <v>0</v>
      </c>
      <c r="AB253" s="159" t="s">
        <v>0</v>
      </c>
      <c r="AC253" s="159" t="s">
        <v>0</v>
      </c>
    </row>
    <row r="254" spans="2:29" ht="13.5" customHeight="1" x14ac:dyDescent="0.2">
      <c r="B254" s="5">
        <v>246</v>
      </c>
      <c r="C254" s="158" t="s">
        <v>578</v>
      </c>
      <c r="D254" s="159" t="s">
        <v>0</v>
      </c>
      <c r="E254" s="159" t="s">
        <v>0</v>
      </c>
      <c r="F254" s="159" t="s">
        <v>0</v>
      </c>
      <c r="G254" s="159" t="s">
        <v>0</v>
      </c>
      <c r="H254" s="159" t="s">
        <v>0</v>
      </c>
      <c r="I254" s="159" t="s">
        <v>0</v>
      </c>
      <c r="J254" s="159">
        <v>220</v>
      </c>
      <c r="K254" s="159">
        <v>180</v>
      </c>
      <c r="L254" s="159">
        <v>25100</v>
      </c>
      <c r="M254" s="159">
        <v>22200</v>
      </c>
      <c r="N254" s="159" t="s">
        <v>0</v>
      </c>
      <c r="O254" s="159" t="s">
        <v>0</v>
      </c>
      <c r="P254" s="159" t="s">
        <v>0</v>
      </c>
      <c r="Q254" s="159" t="s">
        <v>0</v>
      </c>
      <c r="R254" s="159" t="s">
        <v>0</v>
      </c>
      <c r="S254" s="159">
        <v>50</v>
      </c>
      <c r="T254" s="159">
        <v>2700</v>
      </c>
      <c r="U254" s="159">
        <v>2750</v>
      </c>
      <c r="V254" s="159">
        <v>16000</v>
      </c>
      <c r="W254" s="159">
        <v>18000</v>
      </c>
      <c r="X254" s="159" t="s">
        <v>0</v>
      </c>
      <c r="Y254" s="159" t="s">
        <v>0</v>
      </c>
      <c r="Z254" s="159">
        <v>40</v>
      </c>
      <c r="AA254" s="159">
        <v>40</v>
      </c>
      <c r="AB254" s="159" t="s">
        <v>0</v>
      </c>
      <c r="AC254" s="159" t="s">
        <v>0</v>
      </c>
    </row>
    <row r="255" spans="2:29" ht="13.5" customHeight="1" x14ac:dyDescent="0.2">
      <c r="B255" s="14"/>
      <c r="C255" s="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2:29" ht="13.5" customHeight="1" x14ac:dyDescent="0.2">
      <c r="B256" s="126"/>
      <c r="C256" s="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2:29" ht="13.5" customHeight="1" thickBot="1" x14ac:dyDescent="0.25">
      <c r="B257" s="126"/>
      <c r="C257" s="4" t="s">
        <v>17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2:29" ht="13.5" customHeight="1" thickTop="1" x14ac:dyDescent="0.2">
      <c r="B258" s="14"/>
      <c r="C258" s="127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2:29" ht="13.5" customHeight="1" x14ac:dyDescent="0.2">
      <c r="B259" s="14"/>
      <c r="D259" s="9"/>
      <c r="E259" s="9"/>
      <c r="F259" s="9"/>
      <c r="G259" s="9"/>
      <c r="H259" s="9"/>
      <c r="I259" s="9"/>
      <c r="Z259"/>
      <c r="AA259"/>
      <c r="AB259"/>
      <c r="AC259"/>
    </row>
    <row r="260" spans="2:29" ht="13.5" customHeight="1" x14ac:dyDescent="0.2">
      <c r="B260" s="14"/>
      <c r="D260" s="9"/>
      <c r="E260" s="9"/>
      <c r="F260" s="9"/>
      <c r="G260" s="9"/>
      <c r="H260" s="9"/>
      <c r="I260" s="9"/>
      <c r="Z260"/>
      <c r="AA260"/>
      <c r="AB260"/>
      <c r="AC260"/>
    </row>
    <row r="261" spans="2:29" ht="13.5" customHeight="1" x14ac:dyDescent="0.2">
      <c r="B261" s="14"/>
      <c r="D261" s="9"/>
      <c r="E261" s="9"/>
      <c r="F261" s="9"/>
      <c r="G261" s="9"/>
      <c r="H261" s="9"/>
      <c r="I261" s="9"/>
      <c r="Z261"/>
      <c r="AA261"/>
      <c r="AB261"/>
      <c r="AC261"/>
    </row>
    <row r="262" spans="2:29" ht="18" customHeight="1" x14ac:dyDescent="0.2">
      <c r="C262" s="34" t="s">
        <v>29</v>
      </c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40"/>
    </row>
    <row r="263" spans="2:29" ht="18" customHeight="1" x14ac:dyDescent="0.2">
      <c r="C263" s="31" t="s">
        <v>28</v>
      </c>
      <c r="D263" s="32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41"/>
    </row>
    <row r="264" spans="2:29" ht="18" customHeight="1" x14ac:dyDescent="0.2">
      <c r="C264" s="38" t="str">
        <f>C4</f>
        <v>Mês = Dezembro de 2017</v>
      </c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41"/>
    </row>
    <row r="265" spans="2:29" ht="13.5" customHeight="1" x14ac:dyDescent="0.2">
      <c r="C265" s="172" t="s">
        <v>27</v>
      </c>
      <c r="D265" s="36" t="s">
        <v>51</v>
      </c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41"/>
    </row>
    <row r="266" spans="2:29" ht="13.5" customHeight="1" x14ac:dyDescent="0.2">
      <c r="C266" s="173"/>
      <c r="D266" s="38" t="str">
        <f>D6</f>
        <v>Safras 2015 e 2016</v>
      </c>
      <c r="E266" s="39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41"/>
    </row>
    <row r="267" spans="2:29" ht="27" customHeight="1" x14ac:dyDescent="0.2">
      <c r="B267" s="33" t="s">
        <v>53</v>
      </c>
      <c r="C267" s="174"/>
      <c r="D267" s="170" t="s">
        <v>7</v>
      </c>
      <c r="E267" s="171"/>
      <c r="F267" s="170" t="s">
        <v>8</v>
      </c>
      <c r="G267" s="171"/>
      <c r="H267" s="170" t="s">
        <v>301</v>
      </c>
      <c r="I267" s="171"/>
      <c r="J267" s="170" t="s">
        <v>9</v>
      </c>
      <c r="K267" s="171"/>
      <c r="L267" s="170" t="s">
        <v>10</v>
      </c>
      <c r="M267" s="171"/>
      <c r="N267" s="170" t="s">
        <v>54</v>
      </c>
      <c r="O267" s="171"/>
      <c r="P267" s="170" t="s">
        <v>11</v>
      </c>
      <c r="Q267" s="171"/>
      <c r="R267" s="170" t="s">
        <v>12</v>
      </c>
      <c r="S267" s="171"/>
      <c r="T267" s="170" t="s">
        <v>55</v>
      </c>
      <c r="U267" s="171"/>
      <c r="V267" s="170" t="s">
        <v>13</v>
      </c>
      <c r="W267" s="171"/>
      <c r="X267" s="170" t="s">
        <v>14</v>
      </c>
      <c r="Y267" s="171"/>
      <c r="Z267" s="170" t="s">
        <v>15</v>
      </c>
      <c r="AA267" s="171"/>
      <c r="AB267" s="170" t="s">
        <v>16</v>
      </c>
      <c r="AC267" s="175"/>
    </row>
    <row r="268" spans="2:29" ht="13.5" customHeight="1" x14ac:dyDescent="0.2">
      <c r="B268" s="33"/>
      <c r="C268" s="85"/>
      <c r="D268" s="33">
        <f>Tabulação_Prod_Municipios!$I$3</f>
        <v>2015</v>
      </c>
      <c r="E268" s="33">
        <f>Tabulação_Prod_Municipios!$I$4</f>
        <v>2016</v>
      </c>
      <c r="F268" s="33">
        <f>$D$8</f>
        <v>2015</v>
      </c>
      <c r="G268" s="33">
        <f>$E$8</f>
        <v>2016</v>
      </c>
      <c r="H268" s="33">
        <f>$D$8</f>
        <v>2015</v>
      </c>
      <c r="I268" s="33">
        <f>$E$8</f>
        <v>2016</v>
      </c>
      <c r="J268" s="33">
        <f>$D$8</f>
        <v>2015</v>
      </c>
      <c r="K268" s="33">
        <f>$E$8</f>
        <v>2016</v>
      </c>
      <c r="L268" s="33">
        <f>$D$8</f>
        <v>2015</v>
      </c>
      <c r="M268" s="33">
        <f>$E$8</f>
        <v>2016</v>
      </c>
      <c r="N268" s="33">
        <f>$D$8</f>
        <v>2015</v>
      </c>
      <c r="O268" s="33">
        <f>$E$8</f>
        <v>2016</v>
      </c>
      <c r="P268" s="33">
        <f>$D$8</f>
        <v>2015</v>
      </c>
      <c r="Q268" s="33">
        <f>$E$8</f>
        <v>2016</v>
      </c>
      <c r="R268" s="33">
        <f>$D$8</f>
        <v>2015</v>
      </c>
      <c r="S268" s="33">
        <f>$E$8</f>
        <v>2016</v>
      </c>
      <c r="T268" s="33">
        <f>$D$8</f>
        <v>2015</v>
      </c>
      <c r="U268" s="33">
        <f>$E$8</f>
        <v>2016</v>
      </c>
      <c r="V268" s="33">
        <f>$D$8</f>
        <v>2015</v>
      </c>
      <c r="W268" s="33">
        <f>$E$8</f>
        <v>2016</v>
      </c>
      <c r="X268" s="33">
        <f>$D$8</f>
        <v>2015</v>
      </c>
      <c r="Y268" s="33">
        <f>$E$8</f>
        <v>2016</v>
      </c>
      <c r="Z268" s="33">
        <f>$D$8</f>
        <v>2015</v>
      </c>
      <c r="AA268" s="33">
        <f>$E$8</f>
        <v>2016</v>
      </c>
      <c r="AB268" s="33">
        <f>$D$8</f>
        <v>2015</v>
      </c>
      <c r="AC268" s="33">
        <f>$E$8</f>
        <v>2016</v>
      </c>
    </row>
    <row r="269" spans="2:29" ht="13.5" customHeight="1" x14ac:dyDescent="0.2">
      <c r="B269" s="5">
        <v>1</v>
      </c>
      <c r="C269" s="158" t="s">
        <v>332</v>
      </c>
      <c r="D269" s="159" t="s">
        <v>0</v>
      </c>
      <c r="E269" s="159" t="s">
        <v>0</v>
      </c>
      <c r="F269" s="159" t="s">
        <v>0</v>
      </c>
      <c r="G269" s="159" t="s">
        <v>0</v>
      </c>
      <c r="H269" s="159" t="s">
        <v>0</v>
      </c>
      <c r="I269" s="159" t="s">
        <v>0</v>
      </c>
      <c r="J269" s="159">
        <v>72</v>
      </c>
      <c r="K269" s="159">
        <v>70</v>
      </c>
      <c r="L269" s="159" t="s">
        <v>0</v>
      </c>
      <c r="M269" s="159" t="s">
        <v>0</v>
      </c>
      <c r="N269" s="159" t="s">
        <v>0</v>
      </c>
      <c r="O269" s="159" t="s">
        <v>0</v>
      </c>
      <c r="P269" s="159" t="s">
        <v>0</v>
      </c>
      <c r="Q269" s="159" t="s">
        <v>0</v>
      </c>
      <c r="R269" s="159">
        <v>75</v>
      </c>
      <c r="S269" s="159">
        <v>150</v>
      </c>
      <c r="T269" s="159">
        <v>1300</v>
      </c>
      <c r="U269" s="159">
        <v>1900</v>
      </c>
      <c r="V269" s="159">
        <v>1400</v>
      </c>
      <c r="W269" s="159" t="s">
        <v>0</v>
      </c>
      <c r="X269" s="159" t="s">
        <v>0</v>
      </c>
      <c r="Y269" s="159" t="s">
        <v>0</v>
      </c>
      <c r="Z269" s="159" t="s">
        <v>0</v>
      </c>
      <c r="AA269" s="159" t="s">
        <v>0</v>
      </c>
      <c r="AB269" s="159" t="s">
        <v>0</v>
      </c>
      <c r="AC269" s="159" t="s">
        <v>0</v>
      </c>
    </row>
    <row r="270" spans="2:29" ht="13.5" customHeight="1" x14ac:dyDescent="0.2">
      <c r="B270" s="5">
        <v>2</v>
      </c>
      <c r="C270" s="158" t="s">
        <v>333</v>
      </c>
      <c r="D270" s="159" t="s">
        <v>0</v>
      </c>
      <c r="E270" s="159" t="s">
        <v>0</v>
      </c>
      <c r="F270" s="159" t="s">
        <v>0</v>
      </c>
      <c r="G270" s="159" t="s">
        <v>0</v>
      </c>
      <c r="H270" s="159" t="s">
        <v>0</v>
      </c>
      <c r="I270" s="159" t="s">
        <v>0</v>
      </c>
      <c r="J270" s="159" t="s">
        <v>0</v>
      </c>
      <c r="K270" s="159" t="s">
        <v>0</v>
      </c>
      <c r="L270" s="159" t="s">
        <v>0</v>
      </c>
      <c r="M270" s="159" t="s">
        <v>0</v>
      </c>
      <c r="N270" s="159" t="s">
        <v>0</v>
      </c>
      <c r="O270" s="159" t="s">
        <v>0</v>
      </c>
      <c r="P270" s="159" t="s">
        <v>0</v>
      </c>
      <c r="Q270" s="159" t="s">
        <v>0</v>
      </c>
      <c r="R270" s="159">
        <v>4710</v>
      </c>
      <c r="S270" s="159">
        <v>4505</v>
      </c>
      <c r="T270" s="159">
        <v>358</v>
      </c>
      <c r="U270" s="159">
        <v>12480</v>
      </c>
      <c r="V270" s="159">
        <v>37125</v>
      </c>
      <c r="W270" s="159">
        <v>22680</v>
      </c>
      <c r="X270" s="159">
        <v>494</v>
      </c>
      <c r="Y270" s="159">
        <v>2150</v>
      </c>
      <c r="Z270" s="159">
        <v>3280</v>
      </c>
      <c r="AA270" s="159">
        <v>3040</v>
      </c>
      <c r="AB270" s="159" t="s">
        <v>0</v>
      </c>
      <c r="AC270" s="159" t="s">
        <v>0</v>
      </c>
    </row>
    <row r="271" spans="2:29" ht="13.5" customHeight="1" x14ac:dyDescent="0.2">
      <c r="B271" s="5">
        <v>3</v>
      </c>
      <c r="C271" s="158" t="s">
        <v>334</v>
      </c>
      <c r="D271" s="159" t="s">
        <v>0</v>
      </c>
      <c r="E271" s="159" t="s">
        <v>0</v>
      </c>
      <c r="F271" s="159" t="s">
        <v>0</v>
      </c>
      <c r="G271" s="159" t="s">
        <v>0</v>
      </c>
      <c r="H271" s="159" t="s">
        <v>0</v>
      </c>
      <c r="I271" s="159" t="s">
        <v>0</v>
      </c>
      <c r="J271" s="159" t="s">
        <v>0</v>
      </c>
      <c r="K271" s="159" t="s">
        <v>0</v>
      </c>
      <c r="L271" s="159">
        <v>2350000</v>
      </c>
      <c r="M271" s="159">
        <v>2206320</v>
      </c>
      <c r="N271" s="159">
        <v>324</v>
      </c>
      <c r="O271" s="159">
        <v>420</v>
      </c>
      <c r="P271" s="159">
        <v>180</v>
      </c>
      <c r="Q271" s="159">
        <v>300</v>
      </c>
      <c r="R271" s="159">
        <v>620</v>
      </c>
      <c r="S271" s="159">
        <v>620</v>
      </c>
      <c r="T271" s="159">
        <v>67800</v>
      </c>
      <c r="U271" s="159">
        <v>30900</v>
      </c>
      <c r="V271" s="159">
        <v>99000</v>
      </c>
      <c r="W271" s="159">
        <v>158400</v>
      </c>
      <c r="X271" s="159">
        <v>20000</v>
      </c>
      <c r="Y271" s="159">
        <v>1800</v>
      </c>
      <c r="Z271" s="159">
        <v>7200</v>
      </c>
      <c r="AA271" s="159">
        <v>22400</v>
      </c>
      <c r="AB271" s="159" t="s">
        <v>0</v>
      </c>
      <c r="AC271" s="159" t="s">
        <v>0</v>
      </c>
    </row>
    <row r="272" spans="2:29" ht="13.5" customHeight="1" x14ac:dyDescent="0.2">
      <c r="B272" s="5">
        <v>4</v>
      </c>
      <c r="C272" s="158" t="s">
        <v>335</v>
      </c>
      <c r="D272" s="159" t="s">
        <v>0</v>
      </c>
      <c r="E272" s="159" t="s">
        <v>0</v>
      </c>
      <c r="F272" s="159" t="s">
        <v>0</v>
      </c>
      <c r="G272" s="159" t="s">
        <v>0</v>
      </c>
      <c r="H272" s="159" t="s">
        <v>0</v>
      </c>
      <c r="I272" s="159" t="s">
        <v>0</v>
      </c>
      <c r="J272" s="159">
        <v>78</v>
      </c>
      <c r="K272" s="159">
        <v>78</v>
      </c>
      <c r="L272" s="159" t="s">
        <v>0</v>
      </c>
      <c r="M272" s="159" t="s">
        <v>0</v>
      </c>
      <c r="N272" s="159" t="s">
        <v>0</v>
      </c>
      <c r="O272" s="159" t="s">
        <v>0</v>
      </c>
      <c r="P272" s="159" t="s">
        <v>0</v>
      </c>
      <c r="Q272" s="159" t="s">
        <v>0</v>
      </c>
      <c r="R272" s="159" t="s">
        <v>0</v>
      </c>
      <c r="S272" s="159" t="s">
        <v>0</v>
      </c>
      <c r="T272" s="159">
        <v>3200</v>
      </c>
      <c r="U272" s="159">
        <v>2850</v>
      </c>
      <c r="V272" s="159" t="s">
        <v>0</v>
      </c>
      <c r="W272" s="159">
        <v>960</v>
      </c>
      <c r="X272" s="159" t="s">
        <v>0</v>
      </c>
      <c r="Y272" s="159" t="s">
        <v>0</v>
      </c>
      <c r="Z272" s="159" t="s">
        <v>0</v>
      </c>
      <c r="AA272" s="159" t="s">
        <v>0</v>
      </c>
      <c r="AB272" s="159" t="s">
        <v>0</v>
      </c>
      <c r="AC272" s="159" t="s">
        <v>0</v>
      </c>
    </row>
    <row r="273" spans="2:29" ht="13.5" customHeight="1" x14ac:dyDescent="0.2">
      <c r="B273" s="5">
        <v>5</v>
      </c>
      <c r="C273" s="158" t="s">
        <v>336</v>
      </c>
      <c r="D273" s="159" t="s">
        <v>0</v>
      </c>
      <c r="E273" s="159" t="s">
        <v>0</v>
      </c>
      <c r="F273" s="159" t="s">
        <v>0</v>
      </c>
      <c r="G273" s="159" t="s">
        <v>0</v>
      </c>
      <c r="H273" s="159" t="s">
        <v>0</v>
      </c>
      <c r="I273" s="159" t="s">
        <v>0</v>
      </c>
      <c r="J273" s="159">
        <v>27</v>
      </c>
      <c r="K273" s="159">
        <v>30</v>
      </c>
      <c r="L273" s="159">
        <v>900</v>
      </c>
      <c r="M273" s="159">
        <v>960</v>
      </c>
      <c r="N273" s="159">
        <v>28378</v>
      </c>
      <c r="O273" s="159">
        <v>36320</v>
      </c>
      <c r="P273" s="159" t="s">
        <v>0</v>
      </c>
      <c r="Q273" s="159" t="s">
        <v>0</v>
      </c>
      <c r="R273" s="159">
        <v>2070</v>
      </c>
      <c r="S273" s="159">
        <v>1930</v>
      </c>
      <c r="T273" s="159">
        <v>79500</v>
      </c>
      <c r="U273" s="159">
        <v>47250</v>
      </c>
      <c r="V273" s="159">
        <v>117800</v>
      </c>
      <c r="W273" s="159">
        <v>112000</v>
      </c>
      <c r="X273" s="159">
        <v>3000</v>
      </c>
      <c r="Y273" s="159">
        <v>3900</v>
      </c>
      <c r="Z273" s="159">
        <v>4120</v>
      </c>
      <c r="AA273" s="159">
        <v>2369</v>
      </c>
      <c r="AB273" s="159" t="s">
        <v>0</v>
      </c>
      <c r="AC273" s="159">
        <v>1600</v>
      </c>
    </row>
    <row r="274" spans="2:29" ht="13.5" customHeight="1" x14ac:dyDescent="0.2">
      <c r="B274" s="5">
        <v>6</v>
      </c>
      <c r="C274" s="158" t="s">
        <v>337</v>
      </c>
      <c r="D274" s="159" t="s">
        <v>0</v>
      </c>
      <c r="E274" s="159" t="s">
        <v>0</v>
      </c>
      <c r="F274" s="159" t="s">
        <v>0</v>
      </c>
      <c r="G274" s="159" t="s">
        <v>0</v>
      </c>
      <c r="H274" s="159" t="s">
        <v>0</v>
      </c>
      <c r="I274" s="159" t="s">
        <v>0</v>
      </c>
      <c r="J274" s="159" t="s">
        <v>0</v>
      </c>
      <c r="K274" s="159" t="s">
        <v>0</v>
      </c>
      <c r="L274" s="159" t="s">
        <v>0</v>
      </c>
      <c r="M274" s="159" t="s">
        <v>0</v>
      </c>
      <c r="N274" s="159" t="s">
        <v>0</v>
      </c>
      <c r="O274" s="159" t="s">
        <v>0</v>
      </c>
      <c r="P274" s="159" t="s">
        <v>0</v>
      </c>
      <c r="Q274" s="159" t="s">
        <v>0</v>
      </c>
      <c r="R274" s="159" t="s">
        <v>0</v>
      </c>
      <c r="S274" s="159" t="s">
        <v>0</v>
      </c>
      <c r="T274" s="159" t="s">
        <v>0</v>
      </c>
      <c r="U274" s="159">
        <v>22</v>
      </c>
      <c r="V274" s="159">
        <v>178</v>
      </c>
      <c r="W274" s="159">
        <v>291</v>
      </c>
      <c r="X274" s="159">
        <v>233</v>
      </c>
      <c r="Y274" s="159" t="s">
        <v>0</v>
      </c>
      <c r="Z274" s="159" t="s">
        <v>0</v>
      </c>
      <c r="AA274" s="159" t="s">
        <v>0</v>
      </c>
      <c r="AB274" s="159" t="s">
        <v>0</v>
      </c>
      <c r="AC274" s="159" t="s">
        <v>0</v>
      </c>
    </row>
    <row r="275" spans="2:29" ht="13.5" customHeight="1" x14ac:dyDescent="0.2">
      <c r="B275" s="5">
        <v>7</v>
      </c>
      <c r="C275" s="158" t="s">
        <v>338</v>
      </c>
      <c r="D275" s="159" t="s">
        <v>0</v>
      </c>
      <c r="E275" s="159" t="s">
        <v>0</v>
      </c>
      <c r="F275" s="159" t="s">
        <v>0</v>
      </c>
      <c r="G275" s="159" t="s">
        <v>0</v>
      </c>
      <c r="H275" s="159" t="s">
        <v>0</v>
      </c>
      <c r="I275" s="159" t="s">
        <v>0</v>
      </c>
      <c r="J275" s="159">
        <v>126</v>
      </c>
      <c r="K275" s="159" t="s">
        <v>0</v>
      </c>
      <c r="L275" s="159" t="s">
        <v>0</v>
      </c>
      <c r="M275" s="159" t="s">
        <v>0</v>
      </c>
      <c r="N275" s="159">
        <v>26</v>
      </c>
      <c r="O275" s="159">
        <v>11</v>
      </c>
      <c r="P275" s="159" t="s">
        <v>0</v>
      </c>
      <c r="Q275" s="159" t="s">
        <v>0</v>
      </c>
      <c r="R275" s="159">
        <v>350</v>
      </c>
      <c r="S275" s="159">
        <v>490</v>
      </c>
      <c r="T275" s="159">
        <v>1230</v>
      </c>
      <c r="U275" s="159">
        <v>2065</v>
      </c>
      <c r="V275" s="159">
        <v>1368</v>
      </c>
      <c r="W275" s="159">
        <v>1050</v>
      </c>
      <c r="X275" s="159">
        <v>240</v>
      </c>
      <c r="Y275" s="159">
        <v>150</v>
      </c>
      <c r="Z275" s="159" t="s">
        <v>0</v>
      </c>
      <c r="AA275" s="159" t="s">
        <v>0</v>
      </c>
      <c r="AB275" s="159" t="s">
        <v>0</v>
      </c>
      <c r="AC275" s="159" t="s">
        <v>0</v>
      </c>
    </row>
    <row r="276" spans="2:29" ht="13.5" customHeight="1" x14ac:dyDescent="0.2">
      <c r="B276" s="5">
        <v>8</v>
      </c>
      <c r="C276" s="158" t="s">
        <v>339</v>
      </c>
      <c r="D276" s="159" t="s">
        <v>0</v>
      </c>
      <c r="E276" s="159" t="s">
        <v>0</v>
      </c>
      <c r="F276" s="159" t="s">
        <v>0</v>
      </c>
      <c r="G276" s="159" t="s">
        <v>0</v>
      </c>
      <c r="H276" s="159" t="s">
        <v>0</v>
      </c>
      <c r="I276" s="159" t="s">
        <v>0</v>
      </c>
      <c r="J276" s="159" t="s">
        <v>0</v>
      </c>
      <c r="K276" s="159" t="s">
        <v>0</v>
      </c>
      <c r="L276" s="159">
        <v>14500</v>
      </c>
      <c r="M276" s="159" t="s">
        <v>0</v>
      </c>
      <c r="N276" s="159">
        <v>768</v>
      </c>
      <c r="O276" s="159">
        <v>150</v>
      </c>
      <c r="P276" s="159" t="s">
        <v>0</v>
      </c>
      <c r="Q276" s="159" t="s">
        <v>0</v>
      </c>
      <c r="R276" s="159">
        <v>2000</v>
      </c>
      <c r="S276" s="159">
        <v>2760</v>
      </c>
      <c r="T276" s="159">
        <v>6400</v>
      </c>
      <c r="U276" s="159">
        <v>7240</v>
      </c>
      <c r="V276" s="159">
        <v>24000</v>
      </c>
      <c r="W276" s="159">
        <v>16250</v>
      </c>
      <c r="X276" s="159">
        <v>460</v>
      </c>
      <c r="Y276" s="159">
        <v>3075</v>
      </c>
      <c r="Z276" s="159">
        <v>2460</v>
      </c>
      <c r="AA276" s="159">
        <v>12750</v>
      </c>
      <c r="AB276" s="159" t="s">
        <v>0</v>
      </c>
      <c r="AC276" s="159" t="s">
        <v>0</v>
      </c>
    </row>
    <row r="277" spans="2:29" ht="13.5" customHeight="1" x14ac:dyDescent="0.2">
      <c r="B277" s="5">
        <v>9</v>
      </c>
      <c r="C277" s="158" t="s">
        <v>340</v>
      </c>
      <c r="D277" s="159" t="s">
        <v>0</v>
      </c>
      <c r="E277" s="159" t="s">
        <v>0</v>
      </c>
      <c r="F277" s="159" t="s">
        <v>0</v>
      </c>
      <c r="G277" s="159" t="s">
        <v>0</v>
      </c>
      <c r="H277" s="159" t="s">
        <v>0</v>
      </c>
      <c r="I277" s="159" t="s">
        <v>0</v>
      </c>
      <c r="J277" s="159">
        <v>78</v>
      </c>
      <c r="K277" s="159">
        <v>75</v>
      </c>
      <c r="L277" s="159" t="s">
        <v>0</v>
      </c>
      <c r="M277" s="159" t="s">
        <v>0</v>
      </c>
      <c r="N277" s="159" t="s">
        <v>0</v>
      </c>
      <c r="O277" s="159" t="s">
        <v>0</v>
      </c>
      <c r="P277" s="159" t="s">
        <v>0</v>
      </c>
      <c r="Q277" s="159" t="s">
        <v>0</v>
      </c>
      <c r="R277" s="159">
        <v>270</v>
      </c>
      <c r="S277" s="159">
        <v>284</v>
      </c>
      <c r="T277" s="159">
        <v>3605</v>
      </c>
      <c r="U277" s="159">
        <v>4805</v>
      </c>
      <c r="V277" s="159">
        <v>4510</v>
      </c>
      <c r="W277" s="159">
        <v>7310</v>
      </c>
      <c r="X277" s="159">
        <v>2170</v>
      </c>
      <c r="Y277" s="159">
        <v>1240</v>
      </c>
      <c r="Z277" s="159" t="s">
        <v>0</v>
      </c>
      <c r="AA277" s="159" t="s">
        <v>0</v>
      </c>
      <c r="AB277" s="159" t="s">
        <v>0</v>
      </c>
      <c r="AC277" s="159" t="s">
        <v>0</v>
      </c>
    </row>
    <row r="278" spans="2:29" ht="13.5" customHeight="1" x14ac:dyDescent="0.2">
      <c r="B278" s="5">
        <v>10</v>
      </c>
      <c r="C278" s="158" t="s">
        <v>341</v>
      </c>
      <c r="D278" s="159" t="s">
        <v>0</v>
      </c>
      <c r="E278" s="159" t="s">
        <v>0</v>
      </c>
      <c r="F278" s="159" t="s">
        <v>0</v>
      </c>
      <c r="G278" s="159" t="s">
        <v>0</v>
      </c>
      <c r="H278" s="159" t="s">
        <v>0</v>
      </c>
      <c r="I278" s="159" t="s">
        <v>0</v>
      </c>
      <c r="J278" s="159" t="s">
        <v>0</v>
      </c>
      <c r="K278" s="159" t="s">
        <v>0</v>
      </c>
      <c r="L278" s="159">
        <v>270</v>
      </c>
      <c r="M278" s="159">
        <v>270</v>
      </c>
      <c r="N278" s="159" t="s">
        <v>0</v>
      </c>
      <c r="O278" s="159" t="s">
        <v>0</v>
      </c>
      <c r="P278" s="159" t="s">
        <v>0</v>
      </c>
      <c r="Q278" s="159" t="s">
        <v>0</v>
      </c>
      <c r="R278" s="159">
        <v>247</v>
      </c>
      <c r="S278" s="159">
        <v>247</v>
      </c>
      <c r="T278" s="159">
        <v>875</v>
      </c>
      <c r="U278" s="159">
        <v>120</v>
      </c>
      <c r="V278" s="159">
        <v>1575</v>
      </c>
      <c r="W278" s="159">
        <v>800</v>
      </c>
      <c r="X278" s="159" t="s">
        <v>0</v>
      </c>
      <c r="Y278" s="159" t="s">
        <v>0</v>
      </c>
      <c r="Z278" s="159" t="s">
        <v>0</v>
      </c>
      <c r="AA278" s="159" t="s">
        <v>0</v>
      </c>
      <c r="AB278" s="159" t="s">
        <v>0</v>
      </c>
      <c r="AC278" s="159" t="s">
        <v>0</v>
      </c>
    </row>
    <row r="279" spans="2:29" ht="13.5" customHeight="1" x14ac:dyDescent="0.2">
      <c r="B279" s="5">
        <v>11</v>
      </c>
      <c r="C279" s="158" t="s">
        <v>342</v>
      </c>
      <c r="D279" s="159" t="s">
        <v>0</v>
      </c>
      <c r="E279" s="159" t="s">
        <v>0</v>
      </c>
      <c r="F279" s="159" t="s">
        <v>0</v>
      </c>
      <c r="G279" s="159" t="s">
        <v>0</v>
      </c>
      <c r="H279" s="159" t="s">
        <v>0</v>
      </c>
      <c r="I279" s="159" t="s">
        <v>0</v>
      </c>
      <c r="J279" s="159">
        <v>26</v>
      </c>
      <c r="K279" s="159">
        <v>22</v>
      </c>
      <c r="L279" s="159">
        <v>560</v>
      </c>
      <c r="M279" s="159">
        <v>560</v>
      </c>
      <c r="N279" s="159">
        <v>8030</v>
      </c>
      <c r="O279" s="159">
        <v>10100</v>
      </c>
      <c r="P279" s="159" t="s">
        <v>0</v>
      </c>
      <c r="Q279" s="159" t="s">
        <v>0</v>
      </c>
      <c r="R279" s="159">
        <v>1815</v>
      </c>
      <c r="S279" s="159">
        <v>1815</v>
      </c>
      <c r="T279" s="159">
        <v>14688</v>
      </c>
      <c r="U279" s="159">
        <v>16320</v>
      </c>
      <c r="V279" s="159">
        <v>21600</v>
      </c>
      <c r="W279" s="159">
        <v>22400</v>
      </c>
      <c r="X279" s="159" t="s">
        <v>0</v>
      </c>
      <c r="Y279" s="159" t="s">
        <v>0</v>
      </c>
      <c r="Z279" s="159" t="s">
        <v>0</v>
      </c>
      <c r="AA279" s="159" t="s">
        <v>0</v>
      </c>
      <c r="AB279" s="159" t="s">
        <v>0</v>
      </c>
      <c r="AC279" s="159" t="s">
        <v>0</v>
      </c>
    </row>
    <row r="280" spans="2:29" ht="13.5" customHeight="1" x14ac:dyDescent="0.2">
      <c r="B280" s="5">
        <v>12</v>
      </c>
      <c r="C280" s="158" t="s">
        <v>343</v>
      </c>
      <c r="D280" s="159" t="s">
        <v>0</v>
      </c>
      <c r="E280" s="159" t="s">
        <v>0</v>
      </c>
      <c r="F280" s="159" t="s">
        <v>0</v>
      </c>
      <c r="G280" s="159" t="s">
        <v>0</v>
      </c>
      <c r="H280" s="159" t="s">
        <v>0</v>
      </c>
      <c r="I280" s="159" t="s">
        <v>0</v>
      </c>
      <c r="J280" s="159">
        <v>6</v>
      </c>
      <c r="K280" s="159" t="s">
        <v>0</v>
      </c>
      <c r="L280" s="159">
        <v>2450</v>
      </c>
      <c r="M280" s="159">
        <v>2450</v>
      </c>
      <c r="N280" s="159">
        <v>422</v>
      </c>
      <c r="O280" s="159">
        <v>1032</v>
      </c>
      <c r="P280" s="159" t="s">
        <v>0</v>
      </c>
      <c r="Q280" s="159" t="s">
        <v>0</v>
      </c>
      <c r="R280" s="159">
        <v>600</v>
      </c>
      <c r="S280" s="159">
        <v>600</v>
      </c>
      <c r="T280" s="159">
        <v>6210</v>
      </c>
      <c r="U280" s="159">
        <v>8865</v>
      </c>
      <c r="V280" s="159">
        <v>4862</v>
      </c>
      <c r="W280" s="159">
        <v>3729</v>
      </c>
      <c r="X280" s="159" t="s">
        <v>0</v>
      </c>
      <c r="Y280" s="159" t="s">
        <v>0</v>
      </c>
      <c r="Z280" s="159" t="s">
        <v>0</v>
      </c>
      <c r="AA280" s="159" t="s">
        <v>0</v>
      </c>
      <c r="AB280" s="159" t="s">
        <v>0</v>
      </c>
      <c r="AC280" s="159" t="s">
        <v>0</v>
      </c>
    </row>
    <row r="281" spans="2:29" ht="13.5" customHeight="1" x14ac:dyDescent="0.2">
      <c r="B281" s="5">
        <v>13</v>
      </c>
      <c r="C281" s="158" t="s">
        <v>344</v>
      </c>
      <c r="D281" s="159" t="s">
        <v>0</v>
      </c>
      <c r="E281" s="159" t="s">
        <v>0</v>
      </c>
      <c r="F281" s="159" t="s">
        <v>0</v>
      </c>
      <c r="G281" s="159" t="s">
        <v>0</v>
      </c>
      <c r="H281" s="159" t="s">
        <v>0</v>
      </c>
      <c r="I281" s="159" t="s">
        <v>0</v>
      </c>
      <c r="J281" s="159" t="s">
        <v>0</v>
      </c>
      <c r="K281" s="159" t="s">
        <v>0</v>
      </c>
      <c r="L281" s="159">
        <v>180</v>
      </c>
      <c r="M281" s="159">
        <v>180</v>
      </c>
      <c r="N281" s="159" t="s">
        <v>0</v>
      </c>
      <c r="O281" s="159" t="s">
        <v>0</v>
      </c>
      <c r="P281" s="159" t="s">
        <v>0</v>
      </c>
      <c r="Q281" s="159" t="s">
        <v>0</v>
      </c>
      <c r="R281" s="159">
        <v>285</v>
      </c>
      <c r="S281" s="159">
        <v>285</v>
      </c>
      <c r="T281" s="159">
        <v>950</v>
      </c>
      <c r="U281" s="159">
        <v>250</v>
      </c>
      <c r="V281" s="159">
        <v>5400</v>
      </c>
      <c r="W281" s="159">
        <v>3300</v>
      </c>
      <c r="X281" s="159" t="s">
        <v>0</v>
      </c>
      <c r="Y281" s="159" t="s">
        <v>0</v>
      </c>
      <c r="Z281" s="159" t="s">
        <v>0</v>
      </c>
      <c r="AA281" s="159" t="s">
        <v>0</v>
      </c>
      <c r="AB281" s="159" t="s">
        <v>0</v>
      </c>
      <c r="AC281" s="159" t="s">
        <v>0</v>
      </c>
    </row>
    <row r="282" spans="2:29" ht="13.5" customHeight="1" x14ac:dyDescent="0.2">
      <c r="B282" s="5">
        <v>14</v>
      </c>
      <c r="C282" s="158" t="s">
        <v>345</v>
      </c>
      <c r="D282" s="159" t="s">
        <v>0</v>
      </c>
      <c r="E282" s="159" t="s">
        <v>0</v>
      </c>
      <c r="F282" s="159" t="s">
        <v>0</v>
      </c>
      <c r="G282" s="159" t="s">
        <v>0</v>
      </c>
      <c r="H282" s="159" t="s">
        <v>0</v>
      </c>
      <c r="I282" s="159" t="s">
        <v>0</v>
      </c>
      <c r="J282" s="159">
        <v>125</v>
      </c>
      <c r="K282" s="159">
        <v>125</v>
      </c>
      <c r="L282" s="159">
        <v>288460</v>
      </c>
      <c r="M282" s="159">
        <v>446870</v>
      </c>
      <c r="N282" s="159" t="s">
        <v>0</v>
      </c>
      <c r="O282" s="159" t="s">
        <v>0</v>
      </c>
      <c r="P282" s="159" t="s">
        <v>0</v>
      </c>
      <c r="Q282" s="159" t="s">
        <v>0</v>
      </c>
      <c r="R282" s="159">
        <v>4500</v>
      </c>
      <c r="S282" s="159">
        <v>2670</v>
      </c>
      <c r="T282" s="159">
        <v>4500</v>
      </c>
      <c r="U282" s="159">
        <v>4285</v>
      </c>
      <c r="V282" s="159">
        <v>500</v>
      </c>
      <c r="W282" s="159">
        <v>2270</v>
      </c>
      <c r="X282" s="159" t="s">
        <v>0</v>
      </c>
      <c r="Y282" s="159" t="s">
        <v>0</v>
      </c>
      <c r="Z282" s="159" t="s">
        <v>0</v>
      </c>
      <c r="AA282" s="159" t="s">
        <v>0</v>
      </c>
      <c r="AB282" s="159" t="s">
        <v>0</v>
      </c>
      <c r="AC282" s="159" t="s">
        <v>0</v>
      </c>
    </row>
    <row r="283" spans="2:29" ht="13.5" customHeight="1" x14ac:dyDescent="0.2">
      <c r="B283" s="5">
        <v>15</v>
      </c>
      <c r="C283" s="158" t="s">
        <v>346</v>
      </c>
      <c r="D283" s="159" t="s">
        <v>0</v>
      </c>
      <c r="E283" s="159" t="s">
        <v>0</v>
      </c>
      <c r="F283" s="159" t="s">
        <v>0</v>
      </c>
      <c r="G283" s="159" t="s">
        <v>0</v>
      </c>
      <c r="H283" s="159" t="s">
        <v>0</v>
      </c>
      <c r="I283" s="159" t="s">
        <v>0</v>
      </c>
      <c r="J283" s="159" t="s">
        <v>0</v>
      </c>
      <c r="K283" s="159" t="s">
        <v>0</v>
      </c>
      <c r="L283" s="159">
        <v>600</v>
      </c>
      <c r="M283" s="159">
        <v>600</v>
      </c>
      <c r="N283" s="159" t="s">
        <v>0</v>
      </c>
      <c r="O283" s="159" t="s">
        <v>0</v>
      </c>
      <c r="P283" s="159" t="s">
        <v>0</v>
      </c>
      <c r="Q283" s="159" t="s">
        <v>0</v>
      </c>
      <c r="R283" s="159">
        <v>700</v>
      </c>
      <c r="S283" s="159">
        <v>700</v>
      </c>
      <c r="T283" s="159" t="s">
        <v>0</v>
      </c>
      <c r="U283" s="159" t="s">
        <v>0</v>
      </c>
      <c r="V283" s="159">
        <v>5400</v>
      </c>
      <c r="W283" s="159">
        <v>6750</v>
      </c>
      <c r="X283" s="159" t="s">
        <v>0</v>
      </c>
      <c r="Y283" s="159" t="s">
        <v>0</v>
      </c>
      <c r="Z283" s="159" t="s">
        <v>0</v>
      </c>
      <c r="AA283" s="159" t="s">
        <v>0</v>
      </c>
      <c r="AB283" s="159" t="s">
        <v>0</v>
      </c>
      <c r="AC283" s="159" t="s">
        <v>0</v>
      </c>
    </row>
    <row r="284" spans="2:29" ht="13.5" customHeight="1" x14ac:dyDescent="0.2">
      <c r="B284" s="5">
        <v>16</v>
      </c>
      <c r="C284" s="158" t="s">
        <v>347</v>
      </c>
      <c r="D284" s="159" t="s">
        <v>0</v>
      </c>
      <c r="E284" s="159" t="s">
        <v>0</v>
      </c>
      <c r="F284" s="159" t="s">
        <v>0</v>
      </c>
      <c r="G284" s="159" t="s">
        <v>0</v>
      </c>
      <c r="H284" s="159" t="s">
        <v>0</v>
      </c>
      <c r="I284" s="159" t="s">
        <v>0</v>
      </c>
      <c r="J284" s="159" t="s">
        <v>0</v>
      </c>
      <c r="K284" s="159">
        <v>55</v>
      </c>
      <c r="L284" s="159">
        <v>3250</v>
      </c>
      <c r="M284" s="159" t="s">
        <v>0</v>
      </c>
      <c r="N284" s="159" t="s">
        <v>0</v>
      </c>
      <c r="O284" s="159" t="s">
        <v>0</v>
      </c>
      <c r="P284" s="159" t="s">
        <v>0</v>
      </c>
      <c r="Q284" s="159" t="s">
        <v>0</v>
      </c>
      <c r="R284" s="159">
        <v>2200</v>
      </c>
      <c r="S284" s="159">
        <v>3040</v>
      </c>
      <c r="T284" s="159">
        <v>8000</v>
      </c>
      <c r="U284" s="159">
        <v>7780</v>
      </c>
      <c r="V284" s="159">
        <v>13700</v>
      </c>
      <c r="W284" s="159">
        <v>14580</v>
      </c>
      <c r="X284" s="159">
        <v>3200</v>
      </c>
      <c r="Y284" s="159">
        <v>2365</v>
      </c>
      <c r="Z284" s="159" t="s">
        <v>0</v>
      </c>
      <c r="AA284" s="159">
        <v>5700</v>
      </c>
      <c r="AB284" s="159" t="s">
        <v>0</v>
      </c>
      <c r="AC284" s="159" t="s">
        <v>0</v>
      </c>
    </row>
    <row r="285" spans="2:29" ht="13.5" customHeight="1" x14ac:dyDescent="0.2">
      <c r="B285" s="5">
        <v>17</v>
      </c>
      <c r="C285" s="158" t="s">
        <v>348</v>
      </c>
      <c r="D285" s="159" t="s">
        <v>0</v>
      </c>
      <c r="E285" s="159" t="s">
        <v>0</v>
      </c>
      <c r="F285" s="159" t="s">
        <v>0</v>
      </c>
      <c r="G285" s="159" t="s">
        <v>0</v>
      </c>
      <c r="H285" s="159" t="s">
        <v>0</v>
      </c>
      <c r="I285" s="159" t="s">
        <v>0</v>
      </c>
      <c r="J285" s="159" t="s">
        <v>0</v>
      </c>
      <c r="K285" s="159" t="s">
        <v>0</v>
      </c>
      <c r="L285" s="159">
        <v>300</v>
      </c>
      <c r="M285" s="159">
        <v>270</v>
      </c>
      <c r="N285" s="159" t="s">
        <v>0</v>
      </c>
      <c r="O285" s="159" t="s">
        <v>0</v>
      </c>
      <c r="P285" s="159" t="s">
        <v>0</v>
      </c>
      <c r="Q285" s="159" t="s">
        <v>0</v>
      </c>
      <c r="R285" s="159" t="s">
        <v>0</v>
      </c>
      <c r="S285" s="159">
        <v>60</v>
      </c>
      <c r="T285" s="159">
        <v>960</v>
      </c>
      <c r="U285" s="159">
        <v>1280</v>
      </c>
      <c r="V285" s="159" t="s">
        <v>0</v>
      </c>
      <c r="W285" s="159" t="s">
        <v>0</v>
      </c>
      <c r="X285" s="159" t="s">
        <v>0</v>
      </c>
      <c r="Y285" s="159" t="s">
        <v>0</v>
      </c>
      <c r="Z285" s="159" t="s">
        <v>0</v>
      </c>
      <c r="AA285" s="159" t="s">
        <v>0</v>
      </c>
      <c r="AB285" s="159" t="s">
        <v>0</v>
      </c>
      <c r="AC285" s="159" t="s">
        <v>0</v>
      </c>
    </row>
    <row r="286" spans="2:29" ht="13.5" customHeight="1" x14ac:dyDescent="0.2">
      <c r="B286" s="5">
        <v>18</v>
      </c>
      <c r="C286" s="158" t="s">
        <v>349</v>
      </c>
      <c r="D286" s="159" t="s">
        <v>0</v>
      </c>
      <c r="E286" s="159" t="s">
        <v>0</v>
      </c>
      <c r="F286" s="159" t="s">
        <v>0</v>
      </c>
      <c r="G286" s="159" t="s">
        <v>0</v>
      </c>
      <c r="H286" s="159" t="s">
        <v>0</v>
      </c>
      <c r="I286" s="159" t="s">
        <v>0</v>
      </c>
      <c r="J286" s="159">
        <v>250</v>
      </c>
      <c r="K286" s="159">
        <v>130</v>
      </c>
      <c r="L286" s="159">
        <v>398500</v>
      </c>
      <c r="M286" s="159">
        <v>650000</v>
      </c>
      <c r="N286" s="159" t="s">
        <v>0</v>
      </c>
      <c r="O286" s="159" t="s">
        <v>0</v>
      </c>
      <c r="P286" s="159" t="s">
        <v>0</v>
      </c>
      <c r="Q286" s="159" t="s">
        <v>0</v>
      </c>
      <c r="R286" s="159" t="s">
        <v>0</v>
      </c>
      <c r="S286" s="159">
        <v>1400</v>
      </c>
      <c r="T286" s="159">
        <v>9250</v>
      </c>
      <c r="U286" s="159">
        <v>8500</v>
      </c>
      <c r="V286" s="159">
        <v>2800</v>
      </c>
      <c r="W286" s="159">
        <v>12050</v>
      </c>
      <c r="X286" s="159">
        <v>3800</v>
      </c>
      <c r="Y286" s="159">
        <v>850</v>
      </c>
      <c r="Z286" s="159" t="s">
        <v>0</v>
      </c>
      <c r="AA286" s="159" t="s">
        <v>0</v>
      </c>
      <c r="AB286" s="159" t="s">
        <v>0</v>
      </c>
      <c r="AC286" s="159" t="s">
        <v>0</v>
      </c>
    </row>
    <row r="287" spans="2:29" ht="13.5" customHeight="1" x14ac:dyDescent="0.2">
      <c r="B287" s="5">
        <v>19</v>
      </c>
      <c r="C287" s="158" t="s">
        <v>350</v>
      </c>
      <c r="D287" s="159" t="s">
        <v>0</v>
      </c>
      <c r="E287" s="159" t="s">
        <v>0</v>
      </c>
      <c r="F287" s="159" t="s">
        <v>0</v>
      </c>
      <c r="G287" s="159" t="s">
        <v>0</v>
      </c>
      <c r="H287" s="159" t="s">
        <v>0</v>
      </c>
      <c r="I287" s="159" t="s">
        <v>0</v>
      </c>
      <c r="J287" s="159">
        <v>40</v>
      </c>
      <c r="K287" s="159" t="s">
        <v>0</v>
      </c>
      <c r="L287" s="159">
        <v>550</v>
      </c>
      <c r="M287" s="159">
        <v>550</v>
      </c>
      <c r="N287" s="159" t="s">
        <v>0</v>
      </c>
      <c r="O287" s="159" t="s">
        <v>0</v>
      </c>
      <c r="P287" s="159" t="s">
        <v>0</v>
      </c>
      <c r="Q287" s="159" t="s">
        <v>0</v>
      </c>
      <c r="R287" s="159">
        <v>225</v>
      </c>
      <c r="S287" s="159">
        <v>225</v>
      </c>
      <c r="T287" s="159">
        <v>420</v>
      </c>
      <c r="U287" s="159">
        <v>429</v>
      </c>
      <c r="V287" s="159" t="s">
        <v>0</v>
      </c>
      <c r="W287" s="159" t="s">
        <v>0</v>
      </c>
      <c r="X287" s="159" t="s">
        <v>0</v>
      </c>
      <c r="Y287" s="159" t="s">
        <v>0</v>
      </c>
      <c r="Z287" s="159" t="s">
        <v>0</v>
      </c>
      <c r="AA287" s="159" t="s">
        <v>0</v>
      </c>
      <c r="AB287" s="159" t="s">
        <v>0</v>
      </c>
      <c r="AC287" s="159" t="s">
        <v>0</v>
      </c>
    </row>
    <row r="288" spans="2:29" ht="13.5" customHeight="1" x14ac:dyDescent="0.2">
      <c r="B288" s="5">
        <v>20</v>
      </c>
      <c r="C288" s="158" t="s">
        <v>351</v>
      </c>
      <c r="D288" s="159" t="s">
        <v>0</v>
      </c>
      <c r="E288" s="159" t="s">
        <v>0</v>
      </c>
      <c r="F288" s="159" t="s">
        <v>0</v>
      </c>
      <c r="G288" s="159" t="s">
        <v>0</v>
      </c>
      <c r="H288" s="159" t="s">
        <v>0</v>
      </c>
      <c r="I288" s="159" t="s">
        <v>0</v>
      </c>
      <c r="J288" s="159" t="s">
        <v>0</v>
      </c>
      <c r="K288" s="159" t="s">
        <v>0</v>
      </c>
      <c r="L288" s="159" t="s">
        <v>0</v>
      </c>
      <c r="M288" s="159" t="s">
        <v>0</v>
      </c>
      <c r="N288" s="159" t="s">
        <v>0</v>
      </c>
      <c r="O288" s="159" t="s">
        <v>0</v>
      </c>
      <c r="P288" s="159" t="s">
        <v>0</v>
      </c>
      <c r="Q288" s="159" t="s">
        <v>0</v>
      </c>
      <c r="R288" s="159" t="s">
        <v>0</v>
      </c>
      <c r="S288" s="159" t="s">
        <v>0</v>
      </c>
      <c r="T288" s="159">
        <v>650</v>
      </c>
      <c r="U288" s="159">
        <v>12000</v>
      </c>
      <c r="V288" s="159">
        <v>2700</v>
      </c>
      <c r="W288" s="159">
        <v>3200</v>
      </c>
      <c r="X288" s="159" t="s">
        <v>0</v>
      </c>
      <c r="Y288" s="159" t="s">
        <v>0</v>
      </c>
      <c r="Z288" s="159" t="s">
        <v>0</v>
      </c>
      <c r="AA288" s="159" t="s">
        <v>0</v>
      </c>
      <c r="AB288" s="159" t="s">
        <v>0</v>
      </c>
      <c r="AC288" s="159" t="s">
        <v>0</v>
      </c>
    </row>
    <row r="289" spans="2:29" ht="13.5" customHeight="1" x14ac:dyDescent="0.2">
      <c r="B289" s="5">
        <v>21</v>
      </c>
      <c r="C289" s="158" t="s">
        <v>352</v>
      </c>
      <c r="D289" s="159" t="s">
        <v>0</v>
      </c>
      <c r="E289" s="159" t="s">
        <v>0</v>
      </c>
      <c r="F289" s="159" t="s">
        <v>0</v>
      </c>
      <c r="G289" s="159" t="s">
        <v>0</v>
      </c>
      <c r="H289" s="159" t="s">
        <v>0</v>
      </c>
      <c r="I289" s="159" t="s">
        <v>0</v>
      </c>
      <c r="J289" s="159" t="s">
        <v>0</v>
      </c>
      <c r="K289" s="159" t="s">
        <v>0</v>
      </c>
      <c r="L289" s="159">
        <v>1593000</v>
      </c>
      <c r="M289" s="159">
        <v>1593000</v>
      </c>
      <c r="N289" s="159" t="s">
        <v>0</v>
      </c>
      <c r="O289" s="159" t="s">
        <v>0</v>
      </c>
      <c r="P289" s="159" t="s">
        <v>0</v>
      </c>
      <c r="Q289" s="159" t="s">
        <v>0</v>
      </c>
      <c r="R289" s="159" t="s">
        <v>0</v>
      </c>
      <c r="S289" s="159" t="s">
        <v>0</v>
      </c>
      <c r="T289" s="159">
        <v>1300</v>
      </c>
      <c r="U289" s="159">
        <v>7000</v>
      </c>
      <c r="V289" s="159">
        <v>11200</v>
      </c>
      <c r="W289" s="159">
        <v>13000</v>
      </c>
      <c r="X289" s="159" t="s">
        <v>0</v>
      </c>
      <c r="Y289" s="159" t="s">
        <v>0</v>
      </c>
      <c r="Z289" s="159" t="s">
        <v>0</v>
      </c>
      <c r="AA289" s="159" t="s">
        <v>0</v>
      </c>
      <c r="AB289" s="159" t="s">
        <v>0</v>
      </c>
      <c r="AC289" s="159" t="s">
        <v>0</v>
      </c>
    </row>
    <row r="290" spans="2:29" ht="13.5" customHeight="1" x14ac:dyDescent="0.2">
      <c r="B290" s="5">
        <v>22</v>
      </c>
      <c r="C290" s="158" t="s">
        <v>353</v>
      </c>
      <c r="D290" s="159" t="s">
        <v>0</v>
      </c>
      <c r="E290" s="159" t="s">
        <v>0</v>
      </c>
      <c r="F290" s="159" t="s">
        <v>0</v>
      </c>
      <c r="G290" s="159" t="s">
        <v>0</v>
      </c>
      <c r="H290" s="159" t="s">
        <v>0</v>
      </c>
      <c r="I290" s="159" t="s">
        <v>0</v>
      </c>
      <c r="J290" s="159" t="s">
        <v>0</v>
      </c>
      <c r="K290" s="159">
        <v>43</v>
      </c>
      <c r="L290" s="159">
        <v>71250</v>
      </c>
      <c r="M290" s="159">
        <v>71255</v>
      </c>
      <c r="N290" s="159" t="s">
        <v>0</v>
      </c>
      <c r="O290" s="159" t="s">
        <v>0</v>
      </c>
      <c r="P290" s="159" t="s">
        <v>0</v>
      </c>
      <c r="Q290" s="159" t="s">
        <v>0</v>
      </c>
      <c r="R290" s="159" t="s">
        <v>0</v>
      </c>
      <c r="S290" s="159">
        <v>850</v>
      </c>
      <c r="T290" s="159">
        <v>7850</v>
      </c>
      <c r="U290" s="159">
        <v>7000</v>
      </c>
      <c r="V290" s="159">
        <v>1700</v>
      </c>
      <c r="W290" s="159">
        <v>1380</v>
      </c>
      <c r="X290" s="159">
        <v>320</v>
      </c>
      <c r="Y290" s="159" t="s">
        <v>0</v>
      </c>
      <c r="Z290" s="159" t="s">
        <v>0</v>
      </c>
      <c r="AA290" s="159" t="s">
        <v>0</v>
      </c>
      <c r="AB290" s="159" t="s">
        <v>0</v>
      </c>
      <c r="AC290" s="159" t="s">
        <v>0</v>
      </c>
    </row>
    <row r="291" spans="2:29" ht="13.5" customHeight="1" x14ac:dyDescent="0.2">
      <c r="B291" s="5">
        <v>23</v>
      </c>
      <c r="C291" s="158" t="s">
        <v>354</v>
      </c>
      <c r="D291" s="159">
        <v>125</v>
      </c>
      <c r="E291" s="159">
        <v>50</v>
      </c>
      <c r="F291" s="159" t="s">
        <v>0</v>
      </c>
      <c r="G291" s="159" t="s">
        <v>0</v>
      </c>
      <c r="H291" s="159" t="s">
        <v>0</v>
      </c>
      <c r="I291" s="159" t="s">
        <v>0</v>
      </c>
      <c r="J291" s="159" t="s">
        <v>0</v>
      </c>
      <c r="K291" s="159" t="s">
        <v>0</v>
      </c>
      <c r="L291" s="159">
        <v>43810</v>
      </c>
      <c r="M291" s="159">
        <v>24264</v>
      </c>
      <c r="N291" s="159" t="s">
        <v>0</v>
      </c>
      <c r="O291" s="159" t="s">
        <v>0</v>
      </c>
      <c r="P291" s="159" t="s">
        <v>0</v>
      </c>
      <c r="Q291" s="159" t="s">
        <v>0</v>
      </c>
      <c r="R291" s="159">
        <v>525</v>
      </c>
      <c r="S291" s="159">
        <v>525</v>
      </c>
      <c r="T291" s="159">
        <v>270</v>
      </c>
      <c r="U291" s="159" t="s">
        <v>0</v>
      </c>
      <c r="V291" s="159">
        <v>413</v>
      </c>
      <c r="W291" s="159" t="s">
        <v>0</v>
      </c>
      <c r="X291" s="159" t="s">
        <v>0</v>
      </c>
      <c r="Y291" s="159" t="s">
        <v>0</v>
      </c>
      <c r="Z291" s="159" t="s">
        <v>0</v>
      </c>
      <c r="AA291" s="159" t="s">
        <v>0</v>
      </c>
      <c r="AB291" s="159" t="s">
        <v>0</v>
      </c>
      <c r="AC291" s="159" t="s">
        <v>0</v>
      </c>
    </row>
    <row r="292" spans="2:29" ht="13.5" customHeight="1" x14ac:dyDescent="0.2">
      <c r="B292" s="5">
        <v>24</v>
      </c>
      <c r="C292" s="158" t="s">
        <v>355</v>
      </c>
      <c r="D292" s="159" t="s">
        <v>0</v>
      </c>
      <c r="E292" s="159" t="s">
        <v>0</v>
      </c>
      <c r="F292" s="159" t="s">
        <v>0</v>
      </c>
      <c r="G292" s="159" t="s">
        <v>0</v>
      </c>
      <c r="H292" s="159" t="s">
        <v>0</v>
      </c>
      <c r="I292" s="159" t="s">
        <v>0</v>
      </c>
      <c r="J292" s="159">
        <v>20</v>
      </c>
      <c r="K292" s="159">
        <v>30</v>
      </c>
      <c r="L292" s="159">
        <v>1200</v>
      </c>
      <c r="M292" s="159">
        <v>1200</v>
      </c>
      <c r="N292" s="159" t="s">
        <v>0</v>
      </c>
      <c r="O292" s="159" t="s">
        <v>0</v>
      </c>
      <c r="P292" s="159" t="s">
        <v>0</v>
      </c>
      <c r="Q292" s="159" t="s">
        <v>0</v>
      </c>
      <c r="R292" s="159">
        <v>600</v>
      </c>
      <c r="S292" s="159">
        <v>600</v>
      </c>
      <c r="T292" s="159">
        <v>900</v>
      </c>
      <c r="U292" s="159">
        <v>900</v>
      </c>
      <c r="V292" s="159" t="s">
        <v>0</v>
      </c>
      <c r="W292" s="159" t="s">
        <v>0</v>
      </c>
      <c r="X292" s="159" t="s">
        <v>0</v>
      </c>
      <c r="Y292" s="159" t="s">
        <v>0</v>
      </c>
      <c r="Z292" s="159" t="s">
        <v>0</v>
      </c>
      <c r="AA292" s="159" t="s">
        <v>0</v>
      </c>
      <c r="AB292" s="159" t="s">
        <v>0</v>
      </c>
      <c r="AC292" s="159" t="s">
        <v>0</v>
      </c>
    </row>
    <row r="293" spans="2:29" ht="13.5" customHeight="1" x14ac:dyDescent="0.2">
      <c r="B293" s="5">
        <v>25</v>
      </c>
      <c r="C293" s="158" t="s">
        <v>356</v>
      </c>
      <c r="D293" s="159" t="s">
        <v>0</v>
      </c>
      <c r="E293" s="159" t="s">
        <v>0</v>
      </c>
      <c r="F293" s="159" t="s">
        <v>0</v>
      </c>
      <c r="G293" s="159" t="s">
        <v>0</v>
      </c>
      <c r="H293" s="159" t="s">
        <v>0</v>
      </c>
      <c r="I293" s="159" t="s">
        <v>0</v>
      </c>
      <c r="J293" s="159" t="s">
        <v>0</v>
      </c>
      <c r="K293" s="159" t="s">
        <v>0</v>
      </c>
      <c r="L293" s="159" t="s">
        <v>0</v>
      </c>
      <c r="M293" s="159" t="s">
        <v>0</v>
      </c>
      <c r="N293" s="159" t="s">
        <v>0</v>
      </c>
      <c r="O293" s="159" t="s">
        <v>0</v>
      </c>
      <c r="P293" s="159" t="s">
        <v>0</v>
      </c>
      <c r="Q293" s="159" t="s">
        <v>0</v>
      </c>
      <c r="R293" s="159">
        <v>680</v>
      </c>
      <c r="S293" s="159">
        <v>300</v>
      </c>
      <c r="T293" s="159">
        <v>1872</v>
      </c>
      <c r="U293" s="159">
        <v>864</v>
      </c>
      <c r="V293" s="159">
        <v>4098</v>
      </c>
      <c r="W293" s="159">
        <v>2025</v>
      </c>
      <c r="X293" s="159" t="s">
        <v>0</v>
      </c>
      <c r="Y293" s="159" t="s">
        <v>0</v>
      </c>
      <c r="Z293" s="159" t="s">
        <v>0</v>
      </c>
      <c r="AA293" s="159" t="s">
        <v>0</v>
      </c>
      <c r="AB293" s="159" t="s">
        <v>0</v>
      </c>
      <c r="AC293" s="159" t="s">
        <v>0</v>
      </c>
    </row>
    <row r="294" spans="2:29" ht="13.5" customHeight="1" x14ac:dyDescent="0.2">
      <c r="B294" s="5">
        <v>26</v>
      </c>
      <c r="C294" s="158" t="s">
        <v>357</v>
      </c>
      <c r="D294" s="159" t="s">
        <v>0</v>
      </c>
      <c r="E294" s="159" t="s">
        <v>0</v>
      </c>
      <c r="F294" s="159" t="s">
        <v>0</v>
      </c>
      <c r="G294" s="159" t="s">
        <v>0</v>
      </c>
      <c r="H294" s="159" t="s">
        <v>0</v>
      </c>
      <c r="I294" s="159" t="s">
        <v>0</v>
      </c>
      <c r="J294" s="159">
        <v>108</v>
      </c>
      <c r="K294" s="159" t="s">
        <v>0</v>
      </c>
      <c r="L294" s="159">
        <v>900</v>
      </c>
      <c r="M294" s="159">
        <v>900</v>
      </c>
      <c r="N294" s="159" t="s">
        <v>0</v>
      </c>
      <c r="O294" s="159" t="s">
        <v>0</v>
      </c>
      <c r="P294" s="159" t="s">
        <v>0</v>
      </c>
      <c r="Q294" s="159" t="s">
        <v>0</v>
      </c>
      <c r="R294" s="159">
        <v>525</v>
      </c>
      <c r="S294" s="159">
        <v>525</v>
      </c>
      <c r="T294" s="159">
        <v>420</v>
      </c>
      <c r="U294" s="159">
        <v>420</v>
      </c>
      <c r="V294" s="159">
        <v>30000</v>
      </c>
      <c r="W294" s="159">
        <v>32400</v>
      </c>
      <c r="X294" s="159" t="s">
        <v>0</v>
      </c>
      <c r="Y294" s="159" t="s">
        <v>0</v>
      </c>
      <c r="Z294" s="159" t="s">
        <v>0</v>
      </c>
      <c r="AA294" s="159" t="s">
        <v>0</v>
      </c>
      <c r="AB294" s="159" t="s">
        <v>0</v>
      </c>
      <c r="AC294" s="159" t="s">
        <v>0</v>
      </c>
    </row>
    <row r="295" spans="2:29" ht="13.5" customHeight="1" x14ac:dyDescent="0.2">
      <c r="B295" s="5">
        <v>27</v>
      </c>
      <c r="C295" s="158" t="s">
        <v>358</v>
      </c>
      <c r="D295" s="159" t="s">
        <v>0</v>
      </c>
      <c r="E295" s="159" t="s">
        <v>0</v>
      </c>
      <c r="F295" s="159" t="s">
        <v>0</v>
      </c>
      <c r="G295" s="159" t="s">
        <v>0</v>
      </c>
      <c r="H295" s="159" t="s">
        <v>0</v>
      </c>
      <c r="I295" s="159" t="s">
        <v>0</v>
      </c>
      <c r="J295" s="159" t="s">
        <v>0</v>
      </c>
      <c r="K295" s="159">
        <v>90</v>
      </c>
      <c r="L295" s="159" t="s">
        <v>0</v>
      </c>
      <c r="M295" s="159" t="s">
        <v>0</v>
      </c>
      <c r="N295" s="159" t="s">
        <v>0</v>
      </c>
      <c r="O295" s="159" t="s">
        <v>0</v>
      </c>
      <c r="P295" s="159" t="s">
        <v>0</v>
      </c>
      <c r="Q295" s="159" t="s">
        <v>0</v>
      </c>
      <c r="R295" s="159">
        <v>510</v>
      </c>
      <c r="S295" s="159">
        <v>450</v>
      </c>
      <c r="T295" s="159">
        <v>720</v>
      </c>
      <c r="U295" s="159">
        <v>720</v>
      </c>
      <c r="V295" s="159">
        <v>3000</v>
      </c>
      <c r="W295" s="159">
        <v>5400</v>
      </c>
      <c r="X295" s="159" t="s">
        <v>0</v>
      </c>
      <c r="Y295" s="159" t="s">
        <v>0</v>
      </c>
      <c r="Z295" s="159" t="s">
        <v>0</v>
      </c>
      <c r="AA295" s="159" t="s">
        <v>0</v>
      </c>
      <c r="AB295" s="159" t="s">
        <v>0</v>
      </c>
      <c r="AC295" s="159" t="s">
        <v>0</v>
      </c>
    </row>
    <row r="296" spans="2:29" ht="13.5" customHeight="1" x14ac:dyDescent="0.2">
      <c r="B296" s="5">
        <v>28</v>
      </c>
      <c r="C296" s="158" t="s">
        <v>359</v>
      </c>
      <c r="D296" s="159" t="s">
        <v>0</v>
      </c>
      <c r="E296" s="159" t="s">
        <v>0</v>
      </c>
      <c r="F296" s="159" t="s">
        <v>0</v>
      </c>
      <c r="G296" s="159" t="s">
        <v>0</v>
      </c>
      <c r="H296" s="159" t="s">
        <v>0</v>
      </c>
      <c r="I296" s="159" t="s">
        <v>0</v>
      </c>
      <c r="J296" s="159" t="s">
        <v>0</v>
      </c>
      <c r="K296" s="159" t="s">
        <v>0</v>
      </c>
      <c r="L296" s="159" t="s">
        <v>0</v>
      </c>
      <c r="M296" s="159" t="s">
        <v>0</v>
      </c>
      <c r="N296" s="159" t="s">
        <v>0</v>
      </c>
      <c r="O296" s="159" t="s">
        <v>0</v>
      </c>
      <c r="P296" s="159" t="s">
        <v>0</v>
      </c>
      <c r="Q296" s="159" t="s">
        <v>0</v>
      </c>
      <c r="R296" s="159">
        <v>972</v>
      </c>
      <c r="S296" s="159">
        <v>972</v>
      </c>
      <c r="T296" s="159" t="s">
        <v>0</v>
      </c>
      <c r="U296" s="159" t="s">
        <v>0</v>
      </c>
      <c r="V296" s="159" t="s">
        <v>0</v>
      </c>
      <c r="W296" s="159" t="s">
        <v>0</v>
      </c>
      <c r="X296" s="159" t="s">
        <v>0</v>
      </c>
      <c r="Y296" s="159" t="s">
        <v>0</v>
      </c>
      <c r="Z296" s="159" t="s">
        <v>0</v>
      </c>
      <c r="AA296" s="159" t="s">
        <v>0</v>
      </c>
      <c r="AB296" s="159" t="s">
        <v>0</v>
      </c>
      <c r="AC296" s="159" t="s">
        <v>0</v>
      </c>
    </row>
    <row r="297" spans="2:29" ht="13.5" customHeight="1" x14ac:dyDescent="0.2">
      <c r="B297" s="5">
        <v>29</v>
      </c>
      <c r="C297" s="158" t="s">
        <v>360</v>
      </c>
      <c r="D297" s="159" t="s">
        <v>0</v>
      </c>
      <c r="E297" s="159" t="s">
        <v>0</v>
      </c>
      <c r="F297" s="159" t="s">
        <v>0</v>
      </c>
      <c r="G297" s="159" t="s">
        <v>0</v>
      </c>
      <c r="H297" s="159" t="s">
        <v>0</v>
      </c>
      <c r="I297" s="159" t="s">
        <v>0</v>
      </c>
      <c r="J297" s="159" t="s">
        <v>0</v>
      </c>
      <c r="K297" s="159" t="s">
        <v>0</v>
      </c>
      <c r="L297" s="159">
        <v>114000</v>
      </c>
      <c r="M297" s="159">
        <v>105200</v>
      </c>
      <c r="N297" s="159" t="s">
        <v>0</v>
      </c>
      <c r="O297" s="159" t="s">
        <v>0</v>
      </c>
      <c r="P297" s="159" t="s">
        <v>0</v>
      </c>
      <c r="Q297" s="159" t="s">
        <v>0</v>
      </c>
      <c r="R297" s="159" t="s">
        <v>0</v>
      </c>
      <c r="S297" s="159" t="s">
        <v>0</v>
      </c>
      <c r="T297" s="159">
        <v>2920</v>
      </c>
      <c r="U297" s="159">
        <v>3150</v>
      </c>
      <c r="V297" s="159">
        <v>1600</v>
      </c>
      <c r="W297" s="159">
        <v>1800</v>
      </c>
      <c r="X297" s="159" t="s">
        <v>0</v>
      </c>
      <c r="Y297" s="159" t="s">
        <v>0</v>
      </c>
      <c r="Z297" s="159" t="s">
        <v>0</v>
      </c>
      <c r="AA297" s="159" t="s">
        <v>0</v>
      </c>
      <c r="AB297" s="159" t="s">
        <v>0</v>
      </c>
      <c r="AC297" s="159" t="s">
        <v>0</v>
      </c>
    </row>
    <row r="298" spans="2:29" ht="13.5" customHeight="1" x14ac:dyDescent="0.2">
      <c r="B298" s="5">
        <v>30</v>
      </c>
      <c r="C298" s="158" t="s">
        <v>361</v>
      </c>
      <c r="D298" s="159" t="s">
        <v>0</v>
      </c>
      <c r="E298" s="159" t="s">
        <v>0</v>
      </c>
      <c r="F298" s="159" t="s">
        <v>0</v>
      </c>
      <c r="G298" s="159" t="s">
        <v>0</v>
      </c>
      <c r="H298" s="159" t="s">
        <v>0</v>
      </c>
      <c r="I298" s="159" t="s">
        <v>0</v>
      </c>
      <c r="J298" s="159" t="s">
        <v>0</v>
      </c>
      <c r="K298" s="159" t="s">
        <v>0</v>
      </c>
      <c r="L298" s="159" t="s">
        <v>0</v>
      </c>
      <c r="M298" s="159" t="s">
        <v>0</v>
      </c>
      <c r="N298" s="159" t="s">
        <v>0</v>
      </c>
      <c r="O298" s="159" t="s">
        <v>0</v>
      </c>
      <c r="P298" s="159" t="s">
        <v>0</v>
      </c>
      <c r="Q298" s="159" t="s">
        <v>0</v>
      </c>
      <c r="R298" s="159">
        <v>875</v>
      </c>
      <c r="S298" s="159">
        <v>875</v>
      </c>
      <c r="T298" s="159">
        <v>9000</v>
      </c>
      <c r="U298" s="159">
        <v>10500</v>
      </c>
      <c r="V298" s="159">
        <v>16800</v>
      </c>
      <c r="W298" s="159">
        <v>22680</v>
      </c>
      <c r="X298" s="159" t="s">
        <v>0</v>
      </c>
      <c r="Y298" s="159" t="s">
        <v>0</v>
      </c>
      <c r="Z298" s="159" t="s">
        <v>0</v>
      </c>
      <c r="AA298" s="159" t="s">
        <v>0</v>
      </c>
      <c r="AB298" s="159" t="s">
        <v>0</v>
      </c>
      <c r="AC298" s="159" t="s">
        <v>0</v>
      </c>
    </row>
    <row r="299" spans="2:29" ht="13.5" customHeight="1" x14ac:dyDescent="0.2">
      <c r="B299" s="5">
        <v>31</v>
      </c>
      <c r="C299" s="158" t="s">
        <v>362</v>
      </c>
      <c r="D299" s="159" t="s">
        <v>0</v>
      </c>
      <c r="E299" s="159" t="s">
        <v>0</v>
      </c>
      <c r="F299" s="159" t="s">
        <v>0</v>
      </c>
      <c r="G299" s="159" t="s">
        <v>0</v>
      </c>
      <c r="H299" s="159" t="s">
        <v>0</v>
      </c>
      <c r="I299" s="159" t="s">
        <v>0</v>
      </c>
      <c r="J299" s="159">
        <v>54</v>
      </c>
      <c r="K299" s="159">
        <v>57</v>
      </c>
      <c r="L299" s="159">
        <v>553800</v>
      </c>
      <c r="M299" s="159">
        <v>540200</v>
      </c>
      <c r="N299" s="159" t="s">
        <v>0</v>
      </c>
      <c r="O299" s="159" t="s">
        <v>0</v>
      </c>
      <c r="P299" s="159" t="s">
        <v>0</v>
      </c>
      <c r="Q299" s="159" t="s">
        <v>0</v>
      </c>
      <c r="R299" s="159">
        <v>900</v>
      </c>
      <c r="S299" s="159">
        <v>760</v>
      </c>
      <c r="T299" s="159">
        <v>5550</v>
      </c>
      <c r="U299" s="159">
        <v>5920</v>
      </c>
      <c r="V299" s="159">
        <v>5040</v>
      </c>
      <c r="W299" s="159">
        <v>5180</v>
      </c>
      <c r="X299" s="159">
        <v>580</v>
      </c>
      <c r="Y299" s="159">
        <v>580</v>
      </c>
      <c r="Z299" s="159">
        <v>7200</v>
      </c>
      <c r="AA299" s="159">
        <v>7200</v>
      </c>
      <c r="AB299" s="159" t="s">
        <v>0</v>
      </c>
      <c r="AC299" s="159" t="s">
        <v>0</v>
      </c>
    </row>
    <row r="300" spans="2:29" ht="13.5" customHeight="1" x14ac:dyDescent="0.2">
      <c r="B300" s="5">
        <v>32</v>
      </c>
      <c r="C300" s="158" t="s">
        <v>363</v>
      </c>
      <c r="D300" s="159" t="s">
        <v>0</v>
      </c>
      <c r="E300" s="159" t="s">
        <v>0</v>
      </c>
      <c r="F300" s="159" t="s">
        <v>0</v>
      </c>
      <c r="G300" s="159" t="s">
        <v>0</v>
      </c>
      <c r="H300" s="159">
        <v>180</v>
      </c>
      <c r="I300" s="159">
        <v>245</v>
      </c>
      <c r="J300" s="159">
        <v>307</v>
      </c>
      <c r="K300" s="159">
        <v>140</v>
      </c>
      <c r="L300" s="159" t="s">
        <v>0</v>
      </c>
      <c r="M300" s="159" t="s">
        <v>0</v>
      </c>
      <c r="N300" s="159">
        <v>480</v>
      </c>
      <c r="O300" s="159">
        <v>448</v>
      </c>
      <c r="P300" s="159" t="s">
        <v>0</v>
      </c>
      <c r="Q300" s="159" t="s">
        <v>0</v>
      </c>
      <c r="R300" s="159">
        <v>6300</v>
      </c>
      <c r="S300" s="159">
        <v>13860</v>
      </c>
      <c r="T300" s="159">
        <v>49000</v>
      </c>
      <c r="U300" s="159">
        <v>24600</v>
      </c>
      <c r="V300" s="159">
        <v>37500</v>
      </c>
      <c r="W300" s="159">
        <v>49500</v>
      </c>
      <c r="X300" s="159">
        <v>8400</v>
      </c>
      <c r="Y300" s="159">
        <v>690</v>
      </c>
      <c r="Z300" s="159">
        <v>28748</v>
      </c>
      <c r="AA300" s="159">
        <v>24335</v>
      </c>
      <c r="AB300" s="159" t="s">
        <v>0</v>
      </c>
      <c r="AC300" s="159" t="s">
        <v>0</v>
      </c>
    </row>
    <row r="301" spans="2:29" ht="13.5" customHeight="1" x14ac:dyDescent="0.2">
      <c r="B301" s="5">
        <v>33</v>
      </c>
      <c r="C301" s="158" t="s">
        <v>364</v>
      </c>
      <c r="D301" s="159">
        <v>300</v>
      </c>
      <c r="E301" s="159">
        <v>300</v>
      </c>
      <c r="F301" s="159" t="s">
        <v>0</v>
      </c>
      <c r="G301" s="159" t="s">
        <v>0</v>
      </c>
      <c r="H301" s="159" t="s">
        <v>0</v>
      </c>
      <c r="I301" s="159" t="s">
        <v>0</v>
      </c>
      <c r="J301" s="159" t="s">
        <v>0</v>
      </c>
      <c r="K301" s="159" t="s">
        <v>0</v>
      </c>
      <c r="L301" s="159">
        <v>900</v>
      </c>
      <c r="M301" s="159">
        <v>900</v>
      </c>
      <c r="N301" s="159" t="s">
        <v>0</v>
      </c>
      <c r="O301" s="159">
        <v>45</v>
      </c>
      <c r="P301" s="159" t="s">
        <v>0</v>
      </c>
      <c r="Q301" s="159" t="s">
        <v>0</v>
      </c>
      <c r="R301" s="159">
        <v>1200</v>
      </c>
      <c r="S301" s="159">
        <v>1200</v>
      </c>
      <c r="T301" s="159">
        <v>1400</v>
      </c>
      <c r="U301" s="159">
        <v>1400</v>
      </c>
      <c r="V301" s="159">
        <v>16800</v>
      </c>
      <c r="W301" s="159">
        <v>17150</v>
      </c>
      <c r="X301" s="159" t="s">
        <v>0</v>
      </c>
      <c r="Y301" s="159" t="s">
        <v>0</v>
      </c>
      <c r="Z301" s="159" t="s">
        <v>0</v>
      </c>
      <c r="AA301" s="159" t="s">
        <v>0</v>
      </c>
      <c r="AB301" s="159" t="s">
        <v>0</v>
      </c>
      <c r="AC301" s="159" t="s">
        <v>0</v>
      </c>
    </row>
    <row r="302" spans="2:29" ht="13.5" customHeight="1" x14ac:dyDescent="0.2">
      <c r="B302" s="5">
        <v>34</v>
      </c>
      <c r="C302" s="158" t="s">
        <v>365</v>
      </c>
      <c r="D302" s="159" t="s">
        <v>0</v>
      </c>
      <c r="E302" s="159" t="s">
        <v>0</v>
      </c>
      <c r="F302" s="159" t="s">
        <v>0</v>
      </c>
      <c r="G302" s="159" t="s">
        <v>0</v>
      </c>
      <c r="H302" s="159" t="s">
        <v>0</v>
      </c>
      <c r="I302" s="159" t="s">
        <v>0</v>
      </c>
      <c r="J302" s="159">
        <v>7</v>
      </c>
      <c r="K302" s="159" t="s">
        <v>0</v>
      </c>
      <c r="L302" s="159">
        <v>2574000</v>
      </c>
      <c r="M302" s="159">
        <v>2494800</v>
      </c>
      <c r="N302" s="159" t="s">
        <v>0</v>
      </c>
      <c r="O302" s="159">
        <v>560</v>
      </c>
      <c r="P302" s="159">
        <v>173</v>
      </c>
      <c r="Q302" s="159">
        <v>60</v>
      </c>
      <c r="R302" s="159">
        <v>136</v>
      </c>
      <c r="S302" s="159">
        <v>166</v>
      </c>
      <c r="T302" s="159">
        <v>73248</v>
      </c>
      <c r="U302" s="159">
        <v>27035</v>
      </c>
      <c r="V302" s="159">
        <v>141900</v>
      </c>
      <c r="W302" s="159">
        <v>207000</v>
      </c>
      <c r="X302" s="159">
        <v>25200</v>
      </c>
      <c r="Y302" s="159">
        <v>2000</v>
      </c>
      <c r="Z302" s="159" t="s">
        <v>0</v>
      </c>
      <c r="AA302" s="159" t="s">
        <v>0</v>
      </c>
      <c r="AB302" s="159" t="s">
        <v>0</v>
      </c>
      <c r="AC302" s="159" t="s">
        <v>0</v>
      </c>
    </row>
    <row r="303" spans="2:29" ht="13.5" customHeight="1" x14ac:dyDescent="0.2">
      <c r="B303" s="5">
        <v>35</v>
      </c>
      <c r="C303" s="158" t="s">
        <v>366</v>
      </c>
      <c r="D303" s="159" t="s">
        <v>0</v>
      </c>
      <c r="E303" s="159" t="s">
        <v>0</v>
      </c>
      <c r="F303" s="159" t="s">
        <v>0</v>
      </c>
      <c r="G303" s="159" t="s">
        <v>0</v>
      </c>
      <c r="H303" s="159" t="s">
        <v>0</v>
      </c>
      <c r="I303" s="159" t="s">
        <v>0</v>
      </c>
      <c r="J303" s="159">
        <v>17</v>
      </c>
      <c r="K303" s="159">
        <v>23</v>
      </c>
      <c r="L303" s="159" t="s">
        <v>0</v>
      </c>
      <c r="M303" s="159" t="s">
        <v>0</v>
      </c>
      <c r="N303" s="159" t="s">
        <v>0</v>
      </c>
      <c r="O303" s="159" t="s">
        <v>0</v>
      </c>
      <c r="P303" s="159" t="s">
        <v>0</v>
      </c>
      <c r="Q303" s="159" t="s">
        <v>0</v>
      </c>
      <c r="R303" s="159">
        <v>240</v>
      </c>
      <c r="S303" s="159">
        <v>216</v>
      </c>
      <c r="T303" s="159">
        <v>1200</v>
      </c>
      <c r="U303" s="159">
        <v>1400</v>
      </c>
      <c r="V303" s="159">
        <v>840</v>
      </c>
      <c r="W303" s="159">
        <v>960</v>
      </c>
      <c r="X303" s="159" t="s">
        <v>0</v>
      </c>
      <c r="Y303" s="159" t="s">
        <v>0</v>
      </c>
      <c r="Z303" s="159">
        <v>825</v>
      </c>
      <c r="AA303" s="159">
        <v>520</v>
      </c>
      <c r="AB303" s="159" t="s">
        <v>0</v>
      </c>
      <c r="AC303" s="159" t="s">
        <v>0</v>
      </c>
    </row>
    <row r="304" spans="2:29" ht="13.5" customHeight="1" x14ac:dyDescent="0.2">
      <c r="B304" s="5">
        <v>36</v>
      </c>
      <c r="C304" s="158" t="s">
        <v>367</v>
      </c>
      <c r="D304" s="159" t="s">
        <v>0</v>
      </c>
      <c r="E304" s="159" t="s">
        <v>0</v>
      </c>
      <c r="F304" s="159" t="s">
        <v>0</v>
      </c>
      <c r="G304" s="159" t="s">
        <v>0</v>
      </c>
      <c r="H304" s="159" t="s">
        <v>0</v>
      </c>
      <c r="I304" s="159" t="s">
        <v>0</v>
      </c>
      <c r="J304" s="159">
        <v>394</v>
      </c>
      <c r="K304" s="159">
        <v>146</v>
      </c>
      <c r="L304" s="159" t="s">
        <v>0</v>
      </c>
      <c r="M304" s="159" t="s">
        <v>0</v>
      </c>
      <c r="N304" s="159">
        <v>210</v>
      </c>
      <c r="O304" s="159" t="s">
        <v>0</v>
      </c>
      <c r="P304" s="159" t="s">
        <v>0</v>
      </c>
      <c r="Q304" s="159" t="s">
        <v>0</v>
      </c>
      <c r="R304" s="159">
        <v>2400</v>
      </c>
      <c r="S304" s="159">
        <v>1450</v>
      </c>
      <c r="T304" s="159" t="s">
        <v>0</v>
      </c>
      <c r="U304" s="159" t="s">
        <v>0</v>
      </c>
      <c r="V304" s="159">
        <v>29000</v>
      </c>
      <c r="W304" s="159">
        <v>29644</v>
      </c>
      <c r="X304" s="159" t="s">
        <v>0</v>
      </c>
      <c r="Y304" s="159" t="s">
        <v>0</v>
      </c>
      <c r="Z304" s="159" t="s">
        <v>0</v>
      </c>
      <c r="AA304" s="159" t="s">
        <v>0</v>
      </c>
      <c r="AB304" s="159" t="s">
        <v>0</v>
      </c>
      <c r="AC304" s="159" t="s">
        <v>0</v>
      </c>
    </row>
    <row r="305" spans="2:29" ht="13.5" customHeight="1" x14ac:dyDescent="0.2">
      <c r="B305" s="5">
        <v>37</v>
      </c>
      <c r="C305" s="158" t="s">
        <v>368</v>
      </c>
      <c r="D305" s="159" t="s">
        <v>0</v>
      </c>
      <c r="E305" s="159" t="s">
        <v>0</v>
      </c>
      <c r="F305" s="159" t="s">
        <v>0</v>
      </c>
      <c r="G305" s="159" t="s">
        <v>0</v>
      </c>
      <c r="H305" s="159" t="s">
        <v>0</v>
      </c>
      <c r="I305" s="159" t="s">
        <v>0</v>
      </c>
      <c r="J305" s="159">
        <v>60</v>
      </c>
      <c r="K305" s="159">
        <v>60</v>
      </c>
      <c r="L305" s="159">
        <v>54200</v>
      </c>
      <c r="M305" s="159">
        <v>54450</v>
      </c>
      <c r="N305" s="159" t="s">
        <v>0</v>
      </c>
      <c r="O305" s="159" t="s">
        <v>0</v>
      </c>
      <c r="P305" s="159" t="s">
        <v>0</v>
      </c>
      <c r="Q305" s="159" t="s">
        <v>0</v>
      </c>
      <c r="R305" s="159" t="s">
        <v>0</v>
      </c>
      <c r="S305" s="159" t="s">
        <v>0</v>
      </c>
      <c r="T305" s="159">
        <v>5500</v>
      </c>
      <c r="U305" s="159">
        <v>5500</v>
      </c>
      <c r="V305" s="159" t="s">
        <v>0</v>
      </c>
      <c r="W305" s="159">
        <v>600</v>
      </c>
      <c r="X305" s="159" t="s">
        <v>0</v>
      </c>
      <c r="Y305" s="159" t="s">
        <v>0</v>
      </c>
      <c r="Z305" s="159" t="s">
        <v>0</v>
      </c>
      <c r="AA305" s="159" t="s">
        <v>0</v>
      </c>
      <c r="AB305" s="159" t="s">
        <v>0</v>
      </c>
      <c r="AC305" s="159" t="s">
        <v>0</v>
      </c>
    </row>
    <row r="306" spans="2:29" ht="13.5" customHeight="1" x14ac:dyDescent="0.2">
      <c r="B306" s="5">
        <v>38</v>
      </c>
      <c r="C306" s="158" t="s">
        <v>369</v>
      </c>
      <c r="D306" s="159" t="s">
        <v>0</v>
      </c>
      <c r="E306" s="159" t="s">
        <v>0</v>
      </c>
      <c r="F306" s="159" t="s">
        <v>0</v>
      </c>
      <c r="G306" s="159" t="s">
        <v>0</v>
      </c>
      <c r="H306" s="159" t="s">
        <v>0</v>
      </c>
      <c r="I306" s="159" t="s">
        <v>0</v>
      </c>
      <c r="J306" s="159" t="s">
        <v>0</v>
      </c>
      <c r="K306" s="159" t="s">
        <v>0</v>
      </c>
      <c r="L306" s="159" t="s">
        <v>0</v>
      </c>
      <c r="M306" s="159" t="s">
        <v>0</v>
      </c>
      <c r="N306" s="159">
        <v>3972</v>
      </c>
      <c r="O306" s="159">
        <v>3445</v>
      </c>
      <c r="P306" s="159" t="s">
        <v>0</v>
      </c>
      <c r="Q306" s="159" t="s">
        <v>0</v>
      </c>
      <c r="R306" s="159">
        <v>800</v>
      </c>
      <c r="S306" s="159">
        <v>800</v>
      </c>
      <c r="T306" s="159">
        <v>1200</v>
      </c>
      <c r="U306" s="159">
        <v>1920</v>
      </c>
      <c r="V306" s="159">
        <v>5164</v>
      </c>
      <c r="W306" s="159">
        <v>4945</v>
      </c>
      <c r="X306" s="159" t="s">
        <v>0</v>
      </c>
      <c r="Y306" s="159" t="s">
        <v>0</v>
      </c>
      <c r="Z306" s="159" t="s">
        <v>0</v>
      </c>
      <c r="AA306" s="159" t="s">
        <v>0</v>
      </c>
      <c r="AB306" s="159" t="s">
        <v>0</v>
      </c>
      <c r="AC306" s="159" t="s">
        <v>0</v>
      </c>
    </row>
    <row r="307" spans="2:29" ht="13.5" customHeight="1" x14ac:dyDescent="0.2">
      <c r="B307" s="5">
        <v>39</v>
      </c>
      <c r="C307" s="158" t="s">
        <v>370</v>
      </c>
      <c r="D307" s="159" t="s">
        <v>0</v>
      </c>
      <c r="E307" s="159" t="s">
        <v>0</v>
      </c>
      <c r="F307" s="159" t="s">
        <v>0</v>
      </c>
      <c r="G307" s="159" t="s">
        <v>0</v>
      </c>
      <c r="H307" s="159" t="s">
        <v>0</v>
      </c>
      <c r="I307" s="159" t="s">
        <v>0</v>
      </c>
      <c r="J307" s="159">
        <v>149</v>
      </c>
      <c r="K307" s="159">
        <v>221</v>
      </c>
      <c r="L307" s="159">
        <v>172000</v>
      </c>
      <c r="M307" s="159">
        <v>164260</v>
      </c>
      <c r="N307" s="159" t="s">
        <v>0</v>
      </c>
      <c r="O307" s="159" t="s">
        <v>0</v>
      </c>
      <c r="P307" s="159" t="s">
        <v>0</v>
      </c>
      <c r="Q307" s="159">
        <v>130</v>
      </c>
      <c r="R307" s="159" t="s">
        <v>0</v>
      </c>
      <c r="S307" s="159" t="s">
        <v>0</v>
      </c>
      <c r="T307" s="159">
        <v>7590</v>
      </c>
      <c r="U307" s="159">
        <v>3040</v>
      </c>
      <c r="V307" s="159">
        <v>18860</v>
      </c>
      <c r="W307" s="159">
        <v>31450</v>
      </c>
      <c r="X307" s="159">
        <v>7750</v>
      </c>
      <c r="Y307" s="159">
        <v>1800</v>
      </c>
      <c r="Z307" s="159">
        <v>106</v>
      </c>
      <c r="AA307" s="159">
        <v>200</v>
      </c>
      <c r="AB307" s="159" t="s">
        <v>0</v>
      </c>
      <c r="AC307" s="159" t="s">
        <v>0</v>
      </c>
    </row>
    <row r="308" spans="2:29" ht="13.5" customHeight="1" x14ac:dyDescent="0.2">
      <c r="B308" s="5">
        <v>40</v>
      </c>
      <c r="C308" s="158" t="s">
        <v>371</v>
      </c>
      <c r="D308" s="159" t="s">
        <v>0</v>
      </c>
      <c r="E308" s="159" t="s">
        <v>0</v>
      </c>
      <c r="F308" s="159" t="s">
        <v>0</v>
      </c>
      <c r="G308" s="159" t="s">
        <v>0</v>
      </c>
      <c r="H308" s="159" t="s">
        <v>0</v>
      </c>
      <c r="I308" s="159" t="s">
        <v>0</v>
      </c>
      <c r="J308" s="159" t="s">
        <v>0</v>
      </c>
      <c r="K308" s="159">
        <v>72</v>
      </c>
      <c r="L308" s="159">
        <v>210</v>
      </c>
      <c r="M308" s="159">
        <v>210</v>
      </c>
      <c r="N308" s="159" t="s">
        <v>0</v>
      </c>
      <c r="O308" s="159" t="s">
        <v>0</v>
      </c>
      <c r="P308" s="159" t="s">
        <v>0</v>
      </c>
      <c r="Q308" s="159" t="s">
        <v>0</v>
      </c>
      <c r="R308" s="159">
        <v>540</v>
      </c>
      <c r="S308" s="159">
        <v>450</v>
      </c>
      <c r="T308" s="159">
        <v>675</v>
      </c>
      <c r="U308" s="159">
        <v>675</v>
      </c>
      <c r="V308" s="159" t="s">
        <v>0</v>
      </c>
      <c r="W308" s="159" t="s">
        <v>0</v>
      </c>
      <c r="X308" s="159" t="s">
        <v>0</v>
      </c>
      <c r="Y308" s="159" t="s">
        <v>0</v>
      </c>
      <c r="Z308" s="159" t="s">
        <v>0</v>
      </c>
      <c r="AA308" s="159" t="s">
        <v>0</v>
      </c>
      <c r="AB308" s="159" t="s">
        <v>0</v>
      </c>
      <c r="AC308" s="159" t="s">
        <v>0</v>
      </c>
    </row>
    <row r="309" spans="2:29" ht="13.5" customHeight="1" x14ac:dyDescent="0.2">
      <c r="B309" s="5">
        <v>41</v>
      </c>
      <c r="C309" s="158" t="s">
        <v>372</v>
      </c>
      <c r="D309" s="159" t="s">
        <v>0</v>
      </c>
      <c r="E309" s="159" t="s">
        <v>0</v>
      </c>
      <c r="F309" s="159" t="s">
        <v>0</v>
      </c>
      <c r="G309" s="159" t="s">
        <v>0</v>
      </c>
      <c r="H309" s="159" t="s">
        <v>0</v>
      </c>
      <c r="I309" s="159" t="s">
        <v>0</v>
      </c>
      <c r="J309" s="159">
        <v>24</v>
      </c>
      <c r="K309" s="159" t="s">
        <v>0</v>
      </c>
      <c r="L309" s="159">
        <v>1330</v>
      </c>
      <c r="M309" s="159">
        <v>1330</v>
      </c>
      <c r="N309" s="159">
        <v>30</v>
      </c>
      <c r="O309" s="159">
        <v>150</v>
      </c>
      <c r="P309" s="159" t="s">
        <v>0</v>
      </c>
      <c r="Q309" s="159" t="s">
        <v>0</v>
      </c>
      <c r="R309" s="159">
        <v>218</v>
      </c>
      <c r="S309" s="159">
        <v>218</v>
      </c>
      <c r="T309" s="159">
        <v>900</v>
      </c>
      <c r="U309" s="159">
        <v>900</v>
      </c>
      <c r="V309" s="159" t="s">
        <v>0</v>
      </c>
      <c r="W309" s="159" t="s">
        <v>0</v>
      </c>
      <c r="X309" s="159" t="s">
        <v>0</v>
      </c>
      <c r="Y309" s="159" t="s">
        <v>0</v>
      </c>
      <c r="Z309" s="159" t="s">
        <v>0</v>
      </c>
      <c r="AA309" s="159" t="s">
        <v>0</v>
      </c>
      <c r="AB309" s="159" t="s">
        <v>0</v>
      </c>
      <c r="AC309" s="159" t="s">
        <v>0</v>
      </c>
    </row>
    <row r="310" spans="2:29" ht="13.5" customHeight="1" x14ac:dyDescent="0.2">
      <c r="B310" s="5">
        <v>42</v>
      </c>
      <c r="C310" s="158" t="s">
        <v>373</v>
      </c>
      <c r="D310" s="159" t="s">
        <v>0</v>
      </c>
      <c r="E310" s="159" t="s">
        <v>0</v>
      </c>
      <c r="F310" s="159" t="s">
        <v>0</v>
      </c>
      <c r="G310" s="159" t="s">
        <v>0</v>
      </c>
      <c r="H310" s="159" t="s">
        <v>0</v>
      </c>
      <c r="I310" s="159" t="s">
        <v>0</v>
      </c>
      <c r="J310" s="159">
        <v>42</v>
      </c>
      <c r="K310" s="159">
        <v>43</v>
      </c>
      <c r="L310" s="159">
        <v>2100</v>
      </c>
      <c r="M310" s="159">
        <v>3000</v>
      </c>
      <c r="N310" s="159">
        <v>10880</v>
      </c>
      <c r="O310" s="159">
        <v>10890</v>
      </c>
      <c r="P310" s="159" t="s">
        <v>0</v>
      </c>
      <c r="Q310" s="159" t="s">
        <v>0</v>
      </c>
      <c r="R310" s="159">
        <v>1650</v>
      </c>
      <c r="S310" s="159">
        <v>1260</v>
      </c>
      <c r="T310" s="159">
        <v>82000</v>
      </c>
      <c r="U310" s="159">
        <v>65250</v>
      </c>
      <c r="V310" s="159">
        <v>129000</v>
      </c>
      <c r="W310" s="159">
        <v>130500</v>
      </c>
      <c r="X310" s="159">
        <v>6600</v>
      </c>
      <c r="Y310" s="159">
        <v>6200</v>
      </c>
      <c r="Z310" s="159" t="s">
        <v>0</v>
      </c>
      <c r="AA310" s="159" t="s">
        <v>0</v>
      </c>
      <c r="AB310" s="159" t="s">
        <v>0</v>
      </c>
      <c r="AC310" s="159" t="s">
        <v>0</v>
      </c>
    </row>
    <row r="311" spans="2:29" ht="13.5" customHeight="1" x14ac:dyDescent="0.2">
      <c r="B311" s="5">
        <v>43</v>
      </c>
      <c r="C311" s="158" t="s">
        <v>374</v>
      </c>
      <c r="D311" s="159" t="s">
        <v>0</v>
      </c>
      <c r="E311" s="159" t="s">
        <v>0</v>
      </c>
      <c r="F311" s="159" t="s">
        <v>0</v>
      </c>
      <c r="G311" s="159" t="s">
        <v>0</v>
      </c>
      <c r="H311" s="159" t="s">
        <v>0</v>
      </c>
      <c r="I311" s="159" t="s">
        <v>0</v>
      </c>
      <c r="J311" s="159" t="s">
        <v>0</v>
      </c>
      <c r="K311" s="159" t="s">
        <v>0</v>
      </c>
      <c r="L311" s="159">
        <v>837066</v>
      </c>
      <c r="M311" s="159">
        <v>744644</v>
      </c>
      <c r="N311" s="159" t="s">
        <v>0</v>
      </c>
      <c r="O311" s="159" t="s">
        <v>0</v>
      </c>
      <c r="P311" s="159" t="s">
        <v>0</v>
      </c>
      <c r="Q311" s="159" t="s">
        <v>0</v>
      </c>
      <c r="R311" s="159" t="s">
        <v>0</v>
      </c>
      <c r="S311" s="159" t="s">
        <v>0</v>
      </c>
      <c r="T311" s="159">
        <v>1050</v>
      </c>
      <c r="U311" s="159">
        <v>175</v>
      </c>
      <c r="V311" s="159" t="s">
        <v>0</v>
      </c>
      <c r="W311" s="159" t="s">
        <v>0</v>
      </c>
      <c r="X311" s="159" t="s">
        <v>0</v>
      </c>
      <c r="Y311" s="159" t="s">
        <v>0</v>
      </c>
      <c r="Z311" s="159" t="s">
        <v>0</v>
      </c>
      <c r="AA311" s="159" t="s">
        <v>0</v>
      </c>
      <c r="AB311" s="159" t="s">
        <v>0</v>
      </c>
      <c r="AC311" s="159" t="s">
        <v>0</v>
      </c>
    </row>
    <row r="312" spans="2:29" ht="13.5" customHeight="1" x14ac:dyDescent="0.2">
      <c r="B312" s="5">
        <v>44</v>
      </c>
      <c r="C312" s="158" t="s">
        <v>375</v>
      </c>
      <c r="D312" s="159" t="s">
        <v>0</v>
      </c>
      <c r="E312" s="159" t="s">
        <v>0</v>
      </c>
      <c r="F312" s="159" t="s">
        <v>0</v>
      </c>
      <c r="G312" s="159" t="s">
        <v>0</v>
      </c>
      <c r="H312" s="159" t="s">
        <v>0</v>
      </c>
      <c r="I312" s="159" t="s">
        <v>0</v>
      </c>
      <c r="J312" s="159" t="s">
        <v>0</v>
      </c>
      <c r="K312" s="159" t="s">
        <v>0</v>
      </c>
      <c r="L312" s="159" t="s">
        <v>0</v>
      </c>
      <c r="M312" s="159" t="s">
        <v>0</v>
      </c>
      <c r="N312" s="159" t="s">
        <v>0</v>
      </c>
      <c r="O312" s="159" t="s">
        <v>0</v>
      </c>
      <c r="P312" s="159" t="s">
        <v>0</v>
      </c>
      <c r="Q312" s="159" t="s">
        <v>0</v>
      </c>
      <c r="R312" s="159">
        <v>350</v>
      </c>
      <c r="S312" s="159">
        <v>350</v>
      </c>
      <c r="T312" s="159" t="s">
        <v>0</v>
      </c>
      <c r="U312" s="159" t="s">
        <v>0</v>
      </c>
      <c r="V312" s="159" t="s">
        <v>0</v>
      </c>
      <c r="W312" s="159" t="s">
        <v>0</v>
      </c>
      <c r="X312" s="159" t="s">
        <v>0</v>
      </c>
      <c r="Y312" s="159" t="s">
        <v>0</v>
      </c>
      <c r="Z312" s="159" t="s">
        <v>0</v>
      </c>
      <c r="AA312" s="159" t="s">
        <v>0</v>
      </c>
      <c r="AB312" s="159" t="s">
        <v>0</v>
      </c>
      <c r="AC312" s="159" t="s">
        <v>0</v>
      </c>
    </row>
    <row r="313" spans="2:29" ht="13.5" customHeight="1" x14ac:dyDescent="0.2">
      <c r="B313" s="5">
        <v>45</v>
      </c>
      <c r="C313" s="158" t="s">
        <v>376</v>
      </c>
      <c r="D313" s="159" t="s">
        <v>0</v>
      </c>
      <c r="E313" s="159" t="s">
        <v>0</v>
      </c>
      <c r="F313" s="159" t="s">
        <v>0</v>
      </c>
      <c r="G313" s="159" t="s">
        <v>0</v>
      </c>
      <c r="H313" s="159" t="s">
        <v>0</v>
      </c>
      <c r="I313" s="159" t="s">
        <v>0</v>
      </c>
      <c r="J313" s="159">
        <v>50</v>
      </c>
      <c r="K313" s="159">
        <v>12</v>
      </c>
      <c r="L313" s="159">
        <v>1120390</v>
      </c>
      <c r="M313" s="159">
        <v>1065081</v>
      </c>
      <c r="N313" s="159" t="s">
        <v>0</v>
      </c>
      <c r="O313" s="159" t="s">
        <v>0</v>
      </c>
      <c r="P313" s="159">
        <v>260</v>
      </c>
      <c r="Q313" s="159">
        <v>68</v>
      </c>
      <c r="R313" s="159">
        <v>270</v>
      </c>
      <c r="S313" s="159">
        <v>245</v>
      </c>
      <c r="T313" s="159">
        <v>16386</v>
      </c>
      <c r="U313" s="159">
        <v>5011</v>
      </c>
      <c r="V313" s="159">
        <v>16756</v>
      </c>
      <c r="W313" s="159">
        <v>27060</v>
      </c>
      <c r="X313" s="159">
        <v>6300</v>
      </c>
      <c r="Y313" s="159">
        <v>1290</v>
      </c>
      <c r="Z313" s="159" t="s">
        <v>0</v>
      </c>
      <c r="AA313" s="159" t="s">
        <v>0</v>
      </c>
      <c r="AB313" s="159" t="s">
        <v>0</v>
      </c>
      <c r="AC313" s="159" t="s">
        <v>0</v>
      </c>
    </row>
    <row r="314" spans="2:29" ht="13.5" customHeight="1" x14ac:dyDescent="0.2">
      <c r="B314" s="5">
        <v>46</v>
      </c>
      <c r="C314" s="158" t="s">
        <v>377</v>
      </c>
      <c r="D314" s="159" t="s">
        <v>0</v>
      </c>
      <c r="E314" s="159" t="s">
        <v>0</v>
      </c>
      <c r="F314" s="159" t="s">
        <v>0</v>
      </c>
      <c r="G314" s="159" t="s">
        <v>0</v>
      </c>
      <c r="H314" s="159" t="s">
        <v>0</v>
      </c>
      <c r="I314" s="159" t="s">
        <v>0</v>
      </c>
      <c r="J314" s="159" t="s">
        <v>0</v>
      </c>
      <c r="K314" s="159" t="s">
        <v>0</v>
      </c>
      <c r="L314" s="159">
        <v>1694965</v>
      </c>
      <c r="M314" s="159">
        <v>1649078</v>
      </c>
      <c r="N314" s="159" t="s">
        <v>0</v>
      </c>
      <c r="O314" s="159" t="s">
        <v>0</v>
      </c>
      <c r="P314" s="159" t="s">
        <v>0</v>
      </c>
      <c r="Q314" s="159" t="s">
        <v>0</v>
      </c>
      <c r="R314" s="159" t="s">
        <v>0</v>
      </c>
      <c r="S314" s="159" t="s">
        <v>0</v>
      </c>
      <c r="T314" s="159">
        <v>2625</v>
      </c>
      <c r="U314" s="159">
        <v>2625</v>
      </c>
      <c r="V314" s="159">
        <v>3300</v>
      </c>
      <c r="W314" s="159">
        <v>3450</v>
      </c>
      <c r="X314" s="159" t="s">
        <v>0</v>
      </c>
      <c r="Y314" s="159" t="s">
        <v>0</v>
      </c>
      <c r="Z314" s="159" t="s">
        <v>0</v>
      </c>
      <c r="AA314" s="159" t="s">
        <v>0</v>
      </c>
      <c r="AB314" s="159" t="s">
        <v>0</v>
      </c>
      <c r="AC314" s="159" t="s">
        <v>0</v>
      </c>
    </row>
    <row r="315" spans="2:29" ht="13.5" customHeight="1" x14ac:dyDescent="0.2">
      <c r="B315" s="5">
        <v>47</v>
      </c>
      <c r="C315" s="158" t="s">
        <v>378</v>
      </c>
      <c r="D315" s="159">
        <v>756</v>
      </c>
      <c r="E315" s="159" t="s">
        <v>0</v>
      </c>
      <c r="F315" s="159">
        <v>5325</v>
      </c>
      <c r="G315" s="159">
        <v>1955</v>
      </c>
      <c r="H315" s="159" t="s">
        <v>0</v>
      </c>
      <c r="I315" s="159" t="s">
        <v>0</v>
      </c>
      <c r="J315" s="159" t="s">
        <v>0</v>
      </c>
      <c r="K315" s="159" t="s">
        <v>0</v>
      </c>
      <c r="L315" s="159" t="s">
        <v>0</v>
      </c>
      <c r="M315" s="159" t="s">
        <v>0</v>
      </c>
      <c r="N315" s="159">
        <v>8160</v>
      </c>
      <c r="O315" s="159">
        <v>5850</v>
      </c>
      <c r="P315" s="159">
        <v>72</v>
      </c>
      <c r="Q315" s="159">
        <v>72</v>
      </c>
      <c r="R315" s="159" t="s">
        <v>0</v>
      </c>
      <c r="S315" s="159" t="s">
        <v>0</v>
      </c>
      <c r="T315" s="159">
        <v>277150</v>
      </c>
      <c r="U315" s="159">
        <v>188050</v>
      </c>
      <c r="V315" s="159">
        <v>216000</v>
      </c>
      <c r="W315" s="159">
        <v>309700</v>
      </c>
      <c r="X315" s="159">
        <v>4350</v>
      </c>
      <c r="Y315" s="159">
        <v>6200</v>
      </c>
      <c r="Z315" s="159" t="s">
        <v>0</v>
      </c>
      <c r="AA315" s="159" t="s">
        <v>0</v>
      </c>
      <c r="AB315" s="159" t="s">
        <v>0</v>
      </c>
      <c r="AC315" s="159" t="s">
        <v>0</v>
      </c>
    </row>
    <row r="316" spans="2:29" ht="13.5" customHeight="1" x14ac:dyDescent="0.2">
      <c r="B316" s="5">
        <v>48</v>
      </c>
      <c r="C316" s="158" t="s">
        <v>379</v>
      </c>
      <c r="D316" s="159">
        <v>90</v>
      </c>
      <c r="E316" s="159">
        <v>90</v>
      </c>
      <c r="F316" s="159" t="s">
        <v>0</v>
      </c>
      <c r="G316" s="159" t="s">
        <v>0</v>
      </c>
      <c r="H316" s="159" t="s">
        <v>0</v>
      </c>
      <c r="I316" s="159" t="s">
        <v>0</v>
      </c>
      <c r="J316" s="159">
        <v>40</v>
      </c>
      <c r="K316" s="159">
        <v>44</v>
      </c>
      <c r="L316" s="159" t="s">
        <v>0</v>
      </c>
      <c r="M316" s="159" t="s">
        <v>0</v>
      </c>
      <c r="N316" s="159" t="s">
        <v>0</v>
      </c>
      <c r="O316" s="159" t="s">
        <v>0</v>
      </c>
      <c r="P316" s="159" t="s">
        <v>0</v>
      </c>
      <c r="Q316" s="159">
        <v>1428</v>
      </c>
      <c r="R316" s="159">
        <v>2160</v>
      </c>
      <c r="S316" s="159">
        <v>2160</v>
      </c>
      <c r="T316" s="159">
        <v>42750</v>
      </c>
      <c r="U316" s="159">
        <v>27180</v>
      </c>
      <c r="V316" s="159">
        <v>96000</v>
      </c>
      <c r="W316" s="159">
        <v>99000</v>
      </c>
      <c r="X316" s="159">
        <v>3420</v>
      </c>
      <c r="Y316" s="159">
        <v>1540</v>
      </c>
      <c r="Z316" s="159" t="s">
        <v>0</v>
      </c>
      <c r="AA316" s="159">
        <v>4680</v>
      </c>
      <c r="AB316" s="159" t="s">
        <v>0</v>
      </c>
      <c r="AC316" s="159" t="s">
        <v>0</v>
      </c>
    </row>
    <row r="317" spans="2:29" ht="13.5" customHeight="1" x14ac:dyDescent="0.2">
      <c r="B317" s="5">
        <v>49</v>
      </c>
      <c r="C317" s="158" t="s">
        <v>380</v>
      </c>
      <c r="D317" s="159" t="s">
        <v>0</v>
      </c>
      <c r="E317" s="159" t="s">
        <v>0</v>
      </c>
      <c r="F317" s="159" t="s">
        <v>0</v>
      </c>
      <c r="G317" s="159" t="s">
        <v>0</v>
      </c>
      <c r="H317" s="159" t="s">
        <v>0</v>
      </c>
      <c r="I317" s="159" t="s">
        <v>0</v>
      </c>
      <c r="J317" s="159">
        <v>17</v>
      </c>
      <c r="K317" s="159" t="s">
        <v>0</v>
      </c>
      <c r="L317" s="159" t="s">
        <v>0</v>
      </c>
      <c r="M317" s="159" t="s">
        <v>0</v>
      </c>
      <c r="N317" s="159" t="s">
        <v>0</v>
      </c>
      <c r="O317" s="159" t="s">
        <v>0</v>
      </c>
      <c r="P317" s="159" t="s">
        <v>0</v>
      </c>
      <c r="Q317" s="159" t="s">
        <v>0</v>
      </c>
      <c r="R317" s="159">
        <v>660</v>
      </c>
      <c r="S317" s="159">
        <v>1240</v>
      </c>
      <c r="T317" s="159">
        <v>5400</v>
      </c>
      <c r="U317" s="159">
        <v>5325</v>
      </c>
      <c r="V317" s="159" t="s">
        <v>0</v>
      </c>
      <c r="W317" s="159" t="s">
        <v>0</v>
      </c>
      <c r="X317" s="159" t="s">
        <v>0</v>
      </c>
      <c r="Y317" s="159" t="s">
        <v>0</v>
      </c>
      <c r="Z317" s="159" t="s">
        <v>0</v>
      </c>
      <c r="AA317" s="159" t="s">
        <v>0</v>
      </c>
      <c r="AB317" s="159" t="s">
        <v>0</v>
      </c>
      <c r="AC317" s="159" t="s">
        <v>0</v>
      </c>
    </row>
    <row r="318" spans="2:29" ht="13.5" customHeight="1" x14ac:dyDescent="0.2">
      <c r="B318" s="5">
        <v>50</v>
      </c>
      <c r="C318" s="158" t="s">
        <v>381</v>
      </c>
      <c r="D318" s="159" t="s">
        <v>0</v>
      </c>
      <c r="E318" s="159" t="s">
        <v>0</v>
      </c>
      <c r="F318" s="159" t="s">
        <v>0</v>
      </c>
      <c r="G318" s="159" t="s">
        <v>0</v>
      </c>
      <c r="H318" s="159" t="s">
        <v>0</v>
      </c>
      <c r="I318" s="159" t="s">
        <v>0</v>
      </c>
      <c r="J318" s="159">
        <v>120</v>
      </c>
      <c r="K318" s="159">
        <v>150</v>
      </c>
      <c r="L318" s="159" t="s">
        <v>0</v>
      </c>
      <c r="M318" s="159" t="s">
        <v>0</v>
      </c>
      <c r="N318" s="159" t="s">
        <v>0</v>
      </c>
      <c r="O318" s="159" t="s">
        <v>0</v>
      </c>
      <c r="P318" s="159" t="s">
        <v>0</v>
      </c>
      <c r="Q318" s="159" t="s">
        <v>0</v>
      </c>
      <c r="R318" s="159" t="s">
        <v>0</v>
      </c>
      <c r="S318" s="159" t="s">
        <v>0</v>
      </c>
      <c r="T318" s="159">
        <v>5500</v>
      </c>
      <c r="U318" s="159">
        <v>5000</v>
      </c>
      <c r="V318" s="159">
        <v>850</v>
      </c>
      <c r="W318" s="159">
        <v>800</v>
      </c>
      <c r="X318" s="159" t="s">
        <v>0</v>
      </c>
      <c r="Y318" s="159" t="s">
        <v>0</v>
      </c>
      <c r="Z318" s="159" t="s">
        <v>0</v>
      </c>
      <c r="AA318" s="159" t="s">
        <v>0</v>
      </c>
      <c r="AB318" s="159" t="s">
        <v>0</v>
      </c>
      <c r="AC318" s="159" t="s">
        <v>0</v>
      </c>
    </row>
    <row r="319" spans="2:29" ht="13.5" customHeight="1" x14ac:dyDescent="0.2">
      <c r="B319" s="5">
        <v>51</v>
      </c>
      <c r="C319" s="158" t="s">
        <v>382</v>
      </c>
      <c r="D319" s="159" t="s">
        <v>0</v>
      </c>
      <c r="E319" s="159" t="s">
        <v>0</v>
      </c>
      <c r="F319" s="159" t="s">
        <v>0</v>
      </c>
      <c r="G319" s="159" t="s">
        <v>0</v>
      </c>
      <c r="H319" s="159" t="s">
        <v>0</v>
      </c>
      <c r="I319" s="159" t="s">
        <v>0</v>
      </c>
      <c r="J319" s="159">
        <v>572</v>
      </c>
      <c r="K319" s="159">
        <v>294</v>
      </c>
      <c r="L319" s="159" t="s">
        <v>0</v>
      </c>
      <c r="M319" s="159" t="s">
        <v>0</v>
      </c>
      <c r="N319" s="159" t="s">
        <v>0</v>
      </c>
      <c r="O319" s="159" t="s">
        <v>0</v>
      </c>
      <c r="P319" s="159" t="s">
        <v>0</v>
      </c>
      <c r="Q319" s="159" t="s">
        <v>0</v>
      </c>
      <c r="R319" s="159">
        <v>2025</v>
      </c>
      <c r="S319" s="159">
        <v>1260</v>
      </c>
      <c r="T319" s="159">
        <v>1250</v>
      </c>
      <c r="U319" s="159">
        <v>648</v>
      </c>
      <c r="V319" s="159">
        <v>4100</v>
      </c>
      <c r="W319" s="159">
        <v>1380</v>
      </c>
      <c r="X319" s="159" t="s">
        <v>0</v>
      </c>
      <c r="Y319" s="159" t="s">
        <v>0</v>
      </c>
      <c r="Z319" s="159" t="s">
        <v>0</v>
      </c>
      <c r="AA319" s="159" t="s">
        <v>0</v>
      </c>
      <c r="AB319" s="159" t="s">
        <v>0</v>
      </c>
      <c r="AC319" s="159" t="s">
        <v>0</v>
      </c>
    </row>
    <row r="320" spans="2:29" ht="13.5" customHeight="1" x14ac:dyDescent="0.2">
      <c r="B320" s="5">
        <v>52</v>
      </c>
      <c r="C320" s="158" t="s">
        <v>383</v>
      </c>
      <c r="D320" s="159" t="s">
        <v>0</v>
      </c>
      <c r="E320" s="159" t="s">
        <v>0</v>
      </c>
      <c r="F320" s="159" t="s">
        <v>0</v>
      </c>
      <c r="G320" s="159" t="s">
        <v>0</v>
      </c>
      <c r="H320" s="159" t="s">
        <v>0</v>
      </c>
      <c r="I320" s="159" t="s">
        <v>0</v>
      </c>
      <c r="J320" s="159">
        <v>20</v>
      </c>
      <c r="K320" s="159" t="s">
        <v>0</v>
      </c>
      <c r="L320" s="159">
        <v>90000</v>
      </c>
      <c r="M320" s="159">
        <v>90000</v>
      </c>
      <c r="N320" s="159" t="s">
        <v>0</v>
      </c>
      <c r="O320" s="159" t="s">
        <v>0</v>
      </c>
      <c r="P320" s="159" t="s">
        <v>0</v>
      </c>
      <c r="Q320" s="159" t="s">
        <v>0</v>
      </c>
      <c r="R320" s="159">
        <v>304</v>
      </c>
      <c r="S320" s="159">
        <v>304</v>
      </c>
      <c r="T320" s="159">
        <v>1600</v>
      </c>
      <c r="U320" s="159">
        <v>300</v>
      </c>
      <c r="V320" s="159">
        <v>30000</v>
      </c>
      <c r="W320" s="159">
        <v>19000</v>
      </c>
      <c r="X320" s="159">
        <v>1600</v>
      </c>
      <c r="Y320" s="159" t="s">
        <v>0</v>
      </c>
      <c r="Z320" s="159" t="s">
        <v>0</v>
      </c>
      <c r="AA320" s="159" t="s">
        <v>0</v>
      </c>
      <c r="AB320" s="159" t="s">
        <v>0</v>
      </c>
      <c r="AC320" s="159" t="s">
        <v>0</v>
      </c>
    </row>
    <row r="321" spans="2:29" ht="13.5" customHeight="1" x14ac:dyDescent="0.2">
      <c r="B321" s="5">
        <v>53</v>
      </c>
      <c r="C321" s="158" t="s">
        <v>384</v>
      </c>
      <c r="D321" s="159" t="s">
        <v>0</v>
      </c>
      <c r="E321" s="159" t="s">
        <v>0</v>
      </c>
      <c r="F321" s="159" t="s">
        <v>0</v>
      </c>
      <c r="G321" s="159" t="s">
        <v>0</v>
      </c>
      <c r="H321" s="159" t="s">
        <v>0</v>
      </c>
      <c r="I321" s="159" t="s">
        <v>0</v>
      </c>
      <c r="J321" s="159" t="s">
        <v>0</v>
      </c>
      <c r="K321" s="159" t="s">
        <v>0</v>
      </c>
      <c r="L321" s="159">
        <v>101070</v>
      </c>
      <c r="M321" s="159">
        <v>89000</v>
      </c>
      <c r="N321" s="159">
        <v>8750</v>
      </c>
      <c r="O321" s="159">
        <v>12654</v>
      </c>
      <c r="P321" s="159" t="s">
        <v>0</v>
      </c>
      <c r="Q321" s="159" t="s">
        <v>0</v>
      </c>
      <c r="R321" s="159">
        <v>3040</v>
      </c>
      <c r="S321" s="159">
        <v>2000</v>
      </c>
      <c r="T321" s="159">
        <v>104400</v>
      </c>
      <c r="U321" s="159">
        <v>119280</v>
      </c>
      <c r="V321" s="159">
        <v>170000</v>
      </c>
      <c r="W321" s="159">
        <v>201300</v>
      </c>
      <c r="X321" s="159">
        <v>38400</v>
      </c>
      <c r="Y321" s="159">
        <v>8500</v>
      </c>
      <c r="Z321" s="159">
        <v>8173</v>
      </c>
      <c r="AA321" s="159">
        <v>16500</v>
      </c>
      <c r="AB321" s="159">
        <v>624</v>
      </c>
      <c r="AC321" s="159">
        <v>297</v>
      </c>
    </row>
    <row r="322" spans="2:29" ht="13.5" customHeight="1" x14ac:dyDescent="0.2">
      <c r="B322" s="5">
        <v>54</v>
      </c>
      <c r="C322" s="158" t="s">
        <v>385</v>
      </c>
      <c r="D322" s="159" t="s">
        <v>0</v>
      </c>
      <c r="E322" s="159" t="s">
        <v>0</v>
      </c>
      <c r="F322" s="159" t="s">
        <v>0</v>
      </c>
      <c r="G322" s="159" t="s">
        <v>0</v>
      </c>
      <c r="H322" s="159" t="s">
        <v>0</v>
      </c>
      <c r="I322" s="159" t="s">
        <v>0</v>
      </c>
      <c r="J322" s="159">
        <v>30</v>
      </c>
      <c r="K322" s="159" t="s">
        <v>0</v>
      </c>
      <c r="L322" s="159" t="s">
        <v>0</v>
      </c>
      <c r="M322" s="159" t="s">
        <v>0</v>
      </c>
      <c r="N322" s="159" t="s">
        <v>0</v>
      </c>
      <c r="O322" s="159" t="s">
        <v>0</v>
      </c>
      <c r="P322" s="159" t="s">
        <v>0</v>
      </c>
      <c r="Q322" s="159" t="s">
        <v>0</v>
      </c>
      <c r="R322" s="159">
        <v>2800</v>
      </c>
      <c r="S322" s="159">
        <v>3080</v>
      </c>
      <c r="T322" s="159">
        <v>2400</v>
      </c>
      <c r="U322" s="159">
        <v>3510</v>
      </c>
      <c r="V322" s="159">
        <v>1659</v>
      </c>
      <c r="W322" s="159">
        <v>1560</v>
      </c>
      <c r="X322" s="159" t="s">
        <v>0</v>
      </c>
      <c r="Y322" s="159" t="s">
        <v>0</v>
      </c>
      <c r="Z322" s="159">
        <v>3280</v>
      </c>
      <c r="AA322" s="159" t="s">
        <v>0</v>
      </c>
      <c r="AB322" s="159" t="s">
        <v>0</v>
      </c>
      <c r="AC322" s="159" t="s">
        <v>0</v>
      </c>
    </row>
    <row r="323" spans="2:29" ht="13.5" customHeight="1" x14ac:dyDescent="0.2">
      <c r="B323" s="5">
        <v>55</v>
      </c>
      <c r="C323" s="158" t="s">
        <v>386</v>
      </c>
      <c r="D323" s="159" t="s">
        <v>0</v>
      </c>
      <c r="E323" s="159" t="s">
        <v>0</v>
      </c>
      <c r="F323" s="159" t="s">
        <v>0</v>
      </c>
      <c r="G323" s="159" t="s">
        <v>0</v>
      </c>
      <c r="H323" s="159" t="s">
        <v>0</v>
      </c>
      <c r="I323" s="159" t="s">
        <v>0</v>
      </c>
      <c r="J323" s="159">
        <v>8</v>
      </c>
      <c r="K323" s="159" t="s">
        <v>0</v>
      </c>
      <c r="L323" s="159">
        <v>3500</v>
      </c>
      <c r="M323" s="159">
        <v>3500</v>
      </c>
      <c r="N323" s="159">
        <v>5</v>
      </c>
      <c r="O323" s="159">
        <v>30</v>
      </c>
      <c r="P323" s="159" t="s">
        <v>0</v>
      </c>
      <c r="Q323" s="159" t="s">
        <v>0</v>
      </c>
      <c r="R323" s="159">
        <v>725</v>
      </c>
      <c r="S323" s="159">
        <v>725</v>
      </c>
      <c r="T323" s="159">
        <v>840</v>
      </c>
      <c r="U323" s="159">
        <v>3200</v>
      </c>
      <c r="V323" s="159" t="s">
        <v>0</v>
      </c>
      <c r="W323" s="159" t="s">
        <v>0</v>
      </c>
      <c r="X323" s="159" t="s">
        <v>0</v>
      </c>
      <c r="Y323" s="159" t="s">
        <v>0</v>
      </c>
      <c r="Z323" s="159" t="s">
        <v>0</v>
      </c>
      <c r="AA323" s="159" t="s">
        <v>0</v>
      </c>
      <c r="AB323" s="159" t="s">
        <v>0</v>
      </c>
      <c r="AC323" s="159" t="s">
        <v>0</v>
      </c>
    </row>
    <row r="324" spans="2:29" ht="13.5" customHeight="1" x14ac:dyDescent="0.2">
      <c r="B324" s="5">
        <v>56</v>
      </c>
      <c r="C324" s="158" t="s">
        <v>387</v>
      </c>
      <c r="D324" s="159" t="s">
        <v>0</v>
      </c>
      <c r="E324" s="159" t="s">
        <v>0</v>
      </c>
      <c r="F324" s="159" t="s">
        <v>0</v>
      </c>
      <c r="G324" s="159" t="s">
        <v>0</v>
      </c>
      <c r="H324" s="159" t="s">
        <v>0</v>
      </c>
      <c r="I324" s="159" t="s">
        <v>0</v>
      </c>
      <c r="J324" s="159" t="s">
        <v>0</v>
      </c>
      <c r="K324" s="159" t="s">
        <v>0</v>
      </c>
      <c r="L324" s="159" t="s">
        <v>0</v>
      </c>
      <c r="M324" s="159" t="s">
        <v>0</v>
      </c>
      <c r="N324" s="159" t="s">
        <v>0</v>
      </c>
      <c r="O324" s="159" t="s">
        <v>0</v>
      </c>
      <c r="P324" s="159" t="s">
        <v>0</v>
      </c>
      <c r="Q324" s="159" t="s">
        <v>0</v>
      </c>
      <c r="R324" s="159">
        <v>114</v>
      </c>
      <c r="S324" s="159">
        <v>114</v>
      </c>
      <c r="T324" s="159">
        <v>150</v>
      </c>
      <c r="U324" s="159">
        <v>125</v>
      </c>
      <c r="V324" s="159" t="s">
        <v>0</v>
      </c>
      <c r="W324" s="159" t="s">
        <v>0</v>
      </c>
      <c r="X324" s="159" t="s">
        <v>0</v>
      </c>
      <c r="Y324" s="159" t="s">
        <v>0</v>
      </c>
      <c r="Z324" s="159" t="s">
        <v>0</v>
      </c>
      <c r="AA324" s="159" t="s">
        <v>0</v>
      </c>
      <c r="AB324" s="159" t="s">
        <v>0</v>
      </c>
      <c r="AC324" s="159" t="s">
        <v>0</v>
      </c>
    </row>
    <row r="325" spans="2:29" ht="13.5" customHeight="1" x14ac:dyDescent="0.2">
      <c r="B325" s="5">
        <v>57</v>
      </c>
      <c r="C325" s="158" t="s">
        <v>388</v>
      </c>
      <c r="D325" s="159" t="s">
        <v>0</v>
      </c>
      <c r="E325" s="159" t="s">
        <v>0</v>
      </c>
      <c r="F325" s="159" t="s">
        <v>0</v>
      </c>
      <c r="G325" s="159" t="s">
        <v>0</v>
      </c>
      <c r="H325" s="159" t="s">
        <v>0</v>
      </c>
      <c r="I325" s="159" t="s">
        <v>0</v>
      </c>
      <c r="J325" s="159">
        <v>360</v>
      </c>
      <c r="K325" s="159">
        <v>630</v>
      </c>
      <c r="L325" s="159">
        <v>548961</v>
      </c>
      <c r="M325" s="159">
        <v>429234</v>
      </c>
      <c r="N325" s="159" t="s">
        <v>0</v>
      </c>
      <c r="O325" s="159" t="s">
        <v>0</v>
      </c>
      <c r="P325" s="159" t="s">
        <v>0</v>
      </c>
      <c r="Q325" s="159" t="s">
        <v>0</v>
      </c>
      <c r="R325" s="159" t="s">
        <v>0</v>
      </c>
      <c r="S325" s="159" t="s">
        <v>0</v>
      </c>
      <c r="T325" s="159">
        <v>7200</v>
      </c>
      <c r="U325" s="159">
        <v>6600</v>
      </c>
      <c r="V325" s="159" t="s">
        <v>0</v>
      </c>
      <c r="W325" s="159" t="s">
        <v>0</v>
      </c>
      <c r="X325" s="159" t="s">
        <v>0</v>
      </c>
      <c r="Y325" s="159" t="s">
        <v>0</v>
      </c>
      <c r="Z325" s="159" t="s">
        <v>0</v>
      </c>
      <c r="AA325" s="159" t="s">
        <v>0</v>
      </c>
      <c r="AB325" s="159" t="s">
        <v>0</v>
      </c>
      <c r="AC325" s="159" t="s">
        <v>0</v>
      </c>
    </row>
    <row r="326" spans="2:29" ht="13.5" customHeight="1" x14ac:dyDescent="0.2">
      <c r="B326" s="5">
        <v>58</v>
      </c>
      <c r="C326" s="158" t="s">
        <v>389</v>
      </c>
      <c r="D326" s="159" t="s">
        <v>0</v>
      </c>
      <c r="E326" s="159" t="s">
        <v>0</v>
      </c>
      <c r="F326" s="159" t="s">
        <v>0</v>
      </c>
      <c r="G326" s="159" t="s">
        <v>0</v>
      </c>
      <c r="H326" s="159" t="s">
        <v>0</v>
      </c>
      <c r="I326" s="159" t="s">
        <v>0</v>
      </c>
      <c r="J326" s="159" t="s">
        <v>0</v>
      </c>
      <c r="K326" s="159" t="s">
        <v>0</v>
      </c>
      <c r="L326" s="159">
        <v>225000</v>
      </c>
      <c r="M326" s="159">
        <v>353520</v>
      </c>
      <c r="N326" s="159" t="s">
        <v>0</v>
      </c>
      <c r="O326" s="159" t="s">
        <v>0</v>
      </c>
      <c r="P326" s="159" t="s">
        <v>0</v>
      </c>
      <c r="Q326" s="159" t="s">
        <v>0</v>
      </c>
      <c r="R326" s="159">
        <v>560</v>
      </c>
      <c r="S326" s="159">
        <v>560</v>
      </c>
      <c r="T326" s="159">
        <v>10500</v>
      </c>
      <c r="U326" s="159">
        <v>2400</v>
      </c>
      <c r="V326" s="159">
        <v>10000</v>
      </c>
      <c r="W326" s="159">
        <v>14000</v>
      </c>
      <c r="X326" s="159">
        <v>1860</v>
      </c>
      <c r="Y326" s="159" t="s">
        <v>0</v>
      </c>
      <c r="Z326" s="159" t="s">
        <v>0</v>
      </c>
      <c r="AA326" s="159" t="s">
        <v>0</v>
      </c>
      <c r="AB326" s="159" t="s">
        <v>0</v>
      </c>
      <c r="AC326" s="159" t="s">
        <v>0</v>
      </c>
    </row>
    <row r="327" spans="2:29" ht="13.5" customHeight="1" x14ac:dyDescent="0.2">
      <c r="B327" s="5">
        <v>59</v>
      </c>
      <c r="C327" s="158" t="s">
        <v>390</v>
      </c>
      <c r="D327" s="159" t="s">
        <v>0</v>
      </c>
      <c r="E327" s="159" t="s">
        <v>0</v>
      </c>
      <c r="F327" s="159" t="s">
        <v>0</v>
      </c>
      <c r="G327" s="159" t="s">
        <v>0</v>
      </c>
      <c r="H327" s="159" t="s">
        <v>0</v>
      </c>
      <c r="I327" s="159" t="s">
        <v>0</v>
      </c>
      <c r="J327" s="159" t="s">
        <v>0</v>
      </c>
      <c r="K327" s="159" t="s">
        <v>0</v>
      </c>
      <c r="L327" s="159">
        <v>64000</v>
      </c>
      <c r="M327" s="159">
        <v>60000</v>
      </c>
      <c r="N327" s="159">
        <v>3882</v>
      </c>
      <c r="O327" s="159">
        <v>8264</v>
      </c>
      <c r="P327" s="159" t="s">
        <v>0</v>
      </c>
      <c r="Q327" s="159" t="s">
        <v>0</v>
      </c>
      <c r="R327" s="159">
        <v>2250</v>
      </c>
      <c r="S327" s="159">
        <v>2000</v>
      </c>
      <c r="T327" s="159">
        <v>118800</v>
      </c>
      <c r="U327" s="159">
        <v>117700</v>
      </c>
      <c r="V327" s="159">
        <v>312000</v>
      </c>
      <c r="W327" s="159">
        <v>336600</v>
      </c>
      <c r="X327" s="159">
        <v>16800</v>
      </c>
      <c r="Y327" s="159">
        <v>8000</v>
      </c>
      <c r="Z327" s="159">
        <v>6400</v>
      </c>
      <c r="AA327" s="159">
        <v>15400</v>
      </c>
      <c r="AB327" s="159">
        <v>9548</v>
      </c>
      <c r="AC327" s="159">
        <v>4800</v>
      </c>
    </row>
    <row r="328" spans="2:29" ht="13.5" customHeight="1" x14ac:dyDescent="0.2">
      <c r="B328" s="5">
        <v>60</v>
      </c>
      <c r="C328" s="158" t="s">
        <v>391</v>
      </c>
      <c r="D328" s="159" t="s">
        <v>0</v>
      </c>
      <c r="E328" s="159" t="s">
        <v>0</v>
      </c>
      <c r="F328" s="159" t="s">
        <v>0</v>
      </c>
      <c r="G328" s="159" t="s">
        <v>0</v>
      </c>
      <c r="H328" s="159" t="s">
        <v>0</v>
      </c>
      <c r="I328" s="159" t="s">
        <v>0</v>
      </c>
      <c r="J328" s="159">
        <v>100</v>
      </c>
      <c r="K328" s="159">
        <v>130</v>
      </c>
      <c r="L328" s="159">
        <v>139550</v>
      </c>
      <c r="M328" s="159">
        <v>145200</v>
      </c>
      <c r="N328" s="159" t="s">
        <v>0</v>
      </c>
      <c r="O328" s="159" t="s">
        <v>0</v>
      </c>
      <c r="P328" s="159" t="s">
        <v>0</v>
      </c>
      <c r="Q328" s="159" t="s">
        <v>0</v>
      </c>
      <c r="R328" s="159" t="s">
        <v>0</v>
      </c>
      <c r="S328" s="159" t="s">
        <v>0</v>
      </c>
      <c r="T328" s="159">
        <v>4400</v>
      </c>
      <c r="U328" s="159">
        <v>4650</v>
      </c>
      <c r="V328" s="159">
        <v>110</v>
      </c>
      <c r="W328" s="159">
        <v>140</v>
      </c>
      <c r="X328" s="159" t="s">
        <v>0</v>
      </c>
      <c r="Y328" s="159" t="s">
        <v>0</v>
      </c>
      <c r="Z328" s="159" t="s">
        <v>0</v>
      </c>
      <c r="AA328" s="159" t="s">
        <v>0</v>
      </c>
      <c r="AB328" s="159" t="s">
        <v>0</v>
      </c>
      <c r="AC328" s="159" t="s">
        <v>0</v>
      </c>
    </row>
    <row r="329" spans="2:29" ht="13.5" customHeight="1" x14ac:dyDescent="0.2">
      <c r="B329" s="5">
        <v>61</v>
      </c>
      <c r="C329" s="158" t="s">
        <v>392</v>
      </c>
      <c r="D329" s="159" t="s">
        <v>0</v>
      </c>
      <c r="E329" s="159" t="s">
        <v>0</v>
      </c>
      <c r="F329" s="159" t="s">
        <v>0</v>
      </c>
      <c r="G329" s="159" t="s">
        <v>0</v>
      </c>
      <c r="H329" s="159" t="s">
        <v>0</v>
      </c>
      <c r="I329" s="159" t="s">
        <v>0</v>
      </c>
      <c r="J329" s="159">
        <v>85</v>
      </c>
      <c r="K329" s="159">
        <v>60</v>
      </c>
      <c r="L329" s="159">
        <v>1680</v>
      </c>
      <c r="M329" s="159">
        <v>1849</v>
      </c>
      <c r="N329" s="159">
        <v>120</v>
      </c>
      <c r="O329" s="159">
        <v>80</v>
      </c>
      <c r="P329" s="159" t="s">
        <v>0</v>
      </c>
      <c r="Q329" s="159" t="s">
        <v>0</v>
      </c>
      <c r="R329" s="159">
        <v>2980</v>
      </c>
      <c r="S329" s="159">
        <v>2980</v>
      </c>
      <c r="T329" s="159">
        <v>3400</v>
      </c>
      <c r="U329" s="159">
        <v>4000</v>
      </c>
      <c r="V329" s="159" t="s">
        <v>0</v>
      </c>
      <c r="W329" s="159">
        <v>3248</v>
      </c>
      <c r="X329" s="159" t="s">
        <v>0</v>
      </c>
      <c r="Y329" s="159" t="s">
        <v>0</v>
      </c>
      <c r="Z329" s="159" t="s">
        <v>0</v>
      </c>
      <c r="AA329" s="159" t="s">
        <v>0</v>
      </c>
      <c r="AB329" s="159" t="s">
        <v>0</v>
      </c>
      <c r="AC329" s="159" t="s">
        <v>0</v>
      </c>
    </row>
    <row r="330" spans="2:29" ht="13.5" customHeight="1" x14ac:dyDescent="0.2">
      <c r="B330" s="5">
        <v>62</v>
      </c>
      <c r="C330" s="158" t="s">
        <v>393</v>
      </c>
      <c r="D330" s="159" t="s">
        <v>0</v>
      </c>
      <c r="E330" s="159" t="s">
        <v>0</v>
      </c>
      <c r="F330" s="159" t="s">
        <v>0</v>
      </c>
      <c r="G330" s="159" t="s">
        <v>0</v>
      </c>
      <c r="H330" s="159" t="s">
        <v>0</v>
      </c>
      <c r="I330" s="159" t="s">
        <v>0</v>
      </c>
      <c r="J330" s="159">
        <v>270</v>
      </c>
      <c r="K330" s="159">
        <v>270</v>
      </c>
      <c r="L330" s="159">
        <v>34450</v>
      </c>
      <c r="M330" s="159" t="s">
        <v>0</v>
      </c>
      <c r="N330" s="159" t="s">
        <v>0</v>
      </c>
      <c r="O330" s="159" t="s">
        <v>0</v>
      </c>
      <c r="P330" s="159" t="s">
        <v>0</v>
      </c>
      <c r="Q330" s="159" t="s">
        <v>0</v>
      </c>
      <c r="R330" s="159" t="s">
        <v>0</v>
      </c>
      <c r="S330" s="159" t="s">
        <v>0</v>
      </c>
      <c r="T330" s="159">
        <v>2400</v>
      </c>
      <c r="U330" s="159">
        <v>2400</v>
      </c>
      <c r="V330" s="159" t="s">
        <v>0</v>
      </c>
      <c r="W330" s="159" t="s">
        <v>0</v>
      </c>
      <c r="X330" s="159" t="s">
        <v>0</v>
      </c>
      <c r="Y330" s="159" t="s">
        <v>0</v>
      </c>
      <c r="Z330" s="159" t="s">
        <v>0</v>
      </c>
      <c r="AA330" s="159" t="s">
        <v>0</v>
      </c>
      <c r="AB330" s="159" t="s">
        <v>0</v>
      </c>
      <c r="AC330" s="159" t="s">
        <v>0</v>
      </c>
    </row>
    <row r="331" spans="2:29" ht="13.5" customHeight="1" x14ac:dyDescent="0.2">
      <c r="B331" s="5">
        <v>63</v>
      </c>
      <c r="C331" s="158" t="s">
        <v>394</v>
      </c>
      <c r="D331" s="159" t="s">
        <v>0</v>
      </c>
      <c r="E331" s="159" t="s">
        <v>0</v>
      </c>
      <c r="F331" s="159" t="s">
        <v>0</v>
      </c>
      <c r="G331" s="159" t="s">
        <v>0</v>
      </c>
      <c r="H331" s="159" t="s">
        <v>0</v>
      </c>
      <c r="I331" s="159" t="s">
        <v>0</v>
      </c>
      <c r="J331" s="159">
        <v>72</v>
      </c>
      <c r="K331" s="159">
        <v>40</v>
      </c>
      <c r="L331" s="159">
        <v>550</v>
      </c>
      <c r="M331" s="159">
        <v>550</v>
      </c>
      <c r="N331" s="159" t="s">
        <v>0</v>
      </c>
      <c r="O331" s="159" t="s">
        <v>0</v>
      </c>
      <c r="P331" s="159" t="s">
        <v>0</v>
      </c>
      <c r="Q331" s="159" t="s">
        <v>0</v>
      </c>
      <c r="R331" s="159">
        <v>300</v>
      </c>
      <c r="S331" s="159">
        <v>300</v>
      </c>
      <c r="T331" s="159">
        <v>3400</v>
      </c>
      <c r="U331" s="159">
        <v>4600</v>
      </c>
      <c r="V331" s="159">
        <v>4050</v>
      </c>
      <c r="W331" s="159">
        <v>4050</v>
      </c>
      <c r="X331" s="159" t="s">
        <v>0</v>
      </c>
      <c r="Y331" s="159">
        <v>400</v>
      </c>
      <c r="Z331" s="159" t="s">
        <v>0</v>
      </c>
      <c r="AA331" s="159" t="s">
        <v>0</v>
      </c>
      <c r="AB331" s="159" t="s">
        <v>0</v>
      </c>
      <c r="AC331" s="159" t="s">
        <v>0</v>
      </c>
    </row>
    <row r="332" spans="2:29" ht="13.5" customHeight="1" x14ac:dyDescent="0.2">
      <c r="B332" s="5">
        <v>64</v>
      </c>
      <c r="C332" s="158" t="s">
        <v>395</v>
      </c>
      <c r="D332" s="159" t="s">
        <v>0</v>
      </c>
      <c r="E332" s="159" t="s">
        <v>0</v>
      </c>
      <c r="F332" s="159">
        <v>40800</v>
      </c>
      <c r="G332" s="159">
        <v>22050</v>
      </c>
      <c r="H332" s="159" t="s">
        <v>0</v>
      </c>
      <c r="I332" s="159" t="s">
        <v>0</v>
      </c>
      <c r="J332" s="159" t="s">
        <v>0</v>
      </c>
      <c r="K332" s="159" t="s">
        <v>0</v>
      </c>
      <c r="L332" s="159">
        <v>1485000</v>
      </c>
      <c r="M332" s="159">
        <v>1485000</v>
      </c>
      <c r="N332" s="159" t="s">
        <v>0</v>
      </c>
      <c r="O332" s="159" t="s">
        <v>0</v>
      </c>
      <c r="P332" s="159">
        <v>1288</v>
      </c>
      <c r="Q332" s="159">
        <v>1288</v>
      </c>
      <c r="R332" s="159" t="s">
        <v>0</v>
      </c>
      <c r="S332" s="159" t="s">
        <v>0</v>
      </c>
      <c r="T332" s="159">
        <v>408900</v>
      </c>
      <c r="U332" s="159">
        <v>293400</v>
      </c>
      <c r="V332" s="159">
        <v>267720</v>
      </c>
      <c r="W332" s="159">
        <v>324950</v>
      </c>
      <c r="X332" s="159">
        <v>52000</v>
      </c>
      <c r="Y332" s="159">
        <v>62400</v>
      </c>
      <c r="Z332" s="159" t="s">
        <v>0</v>
      </c>
      <c r="AA332" s="159" t="s">
        <v>0</v>
      </c>
      <c r="AB332" s="159" t="s">
        <v>0</v>
      </c>
      <c r="AC332" s="159" t="s">
        <v>0</v>
      </c>
    </row>
    <row r="333" spans="2:29" ht="13.5" customHeight="1" x14ac:dyDescent="0.2">
      <c r="B333" s="5">
        <v>65</v>
      </c>
      <c r="C333" s="158" t="s">
        <v>396</v>
      </c>
      <c r="D333" s="159" t="s">
        <v>0</v>
      </c>
      <c r="E333" s="159" t="s">
        <v>0</v>
      </c>
      <c r="F333" s="159" t="s">
        <v>0</v>
      </c>
      <c r="G333" s="159" t="s">
        <v>0</v>
      </c>
      <c r="H333" s="159" t="s">
        <v>0</v>
      </c>
      <c r="I333" s="159" t="s">
        <v>0</v>
      </c>
      <c r="J333" s="159" t="s">
        <v>0</v>
      </c>
      <c r="K333" s="159" t="s">
        <v>0</v>
      </c>
      <c r="L333" s="159" t="s">
        <v>0</v>
      </c>
      <c r="M333" s="159" t="s">
        <v>0</v>
      </c>
      <c r="N333" s="159">
        <v>929</v>
      </c>
      <c r="O333" s="159" t="s">
        <v>0</v>
      </c>
      <c r="P333" s="159" t="s">
        <v>0</v>
      </c>
      <c r="Q333" s="159" t="s">
        <v>0</v>
      </c>
      <c r="R333" s="159">
        <v>600</v>
      </c>
      <c r="S333" s="159" t="s">
        <v>0</v>
      </c>
      <c r="T333" s="159">
        <v>9876</v>
      </c>
      <c r="U333" s="159">
        <v>12150</v>
      </c>
      <c r="V333" s="159">
        <v>2800</v>
      </c>
      <c r="W333" s="159">
        <v>6720</v>
      </c>
      <c r="X333" s="159">
        <v>500</v>
      </c>
      <c r="Y333" s="159">
        <v>250</v>
      </c>
      <c r="Z333" s="159" t="s">
        <v>0</v>
      </c>
      <c r="AA333" s="159" t="s">
        <v>0</v>
      </c>
      <c r="AB333" s="159" t="s">
        <v>0</v>
      </c>
      <c r="AC333" s="159" t="s">
        <v>0</v>
      </c>
    </row>
    <row r="334" spans="2:29" ht="13.5" customHeight="1" x14ac:dyDescent="0.2">
      <c r="B334" s="5">
        <v>66</v>
      </c>
      <c r="C334" s="158" t="s">
        <v>397</v>
      </c>
      <c r="D334" s="159" t="s">
        <v>0</v>
      </c>
      <c r="E334" s="159" t="s">
        <v>0</v>
      </c>
      <c r="F334" s="159" t="s">
        <v>0</v>
      </c>
      <c r="G334" s="159" t="s">
        <v>0</v>
      </c>
      <c r="H334" s="159" t="s">
        <v>0</v>
      </c>
      <c r="I334" s="159" t="s">
        <v>0</v>
      </c>
      <c r="J334" s="159" t="s">
        <v>0</v>
      </c>
      <c r="K334" s="159">
        <v>108</v>
      </c>
      <c r="L334" s="159" t="s">
        <v>0</v>
      </c>
      <c r="M334" s="159" t="s">
        <v>0</v>
      </c>
      <c r="N334" s="159" t="s">
        <v>0</v>
      </c>
      <c r="O334" s="159" t="s">
        <v>0</v>
      </c>
      <c r="P334" s="159" t="s">
        <v>0</v>
      </c>
      <c r="Q334" s="159" t="s">
        <v>0</v>
      </c>
      <c r="R334" s="159">
        <v>2500</v>
      </c>
      <c r="S334" s="159">
        <v>3290</v>
      </c>
      <c r="T334" s="159">
        <v>7020</v>
      </c>
      <c r="U334" s="159">
        <v>5970</v>
      </c>
      <c r="V334" s="159">
        <v>30800</v>
      </c>
      <c r="W334" s="159">
        <v>32340</v>
      </c>
      <c r="X334" s="159">
        <v>450</v>
      </c>
      <c r="Y334" s="159">
        <v>690</v>
      </c>
      <c r="Z334" s="159">
        <v>2250</v>
      </c>
      <c r="AA334" s="159">
        <v>1900</v>
      </c>
      <c r="AB334" s="159" t="s">
        <v>0</v>
      </c>
      <c r="AC334" s="159" t="s">
        <v>0</v>
      </c>
    </row>
    <row r="335" spans="2:29" ht="13.5" customHeight="1" x14ac:dyDescent="0.2">
      <c r="B335" s="5">
        <v>67</v>
      </c>
      <c r="C335" s="158" t="s">
        <v>398</v>
      </c>
      <c r="D335" s="159" t="s">
        <v>0</v>
      </c>
      <c r="E335" s="159" t="s">
        <v>0</v>
      </c>
      <c r="F335" s="159" t="s">
        <v>0</v>
      </c>
      <c r="G335" s="159" t="s">
        <v>0</v>
      </c>
      <c r="H335" s="159" t="s">
        <v>0</v>
      </c>
      <c r="I335" s="159" t="s">
        <v>0</v>
      </c>
      <c r="J335" s="159">
        <v>20</v>
      </c>
      <c r="K335" s="159" t="s">
        <v>0</v>
      </c>
      <c r="L335" s="159">
        <v>540</v>
      </c>
      <c r="M335" s="159">
        <v>540</v>
      </c>
      <c r="N335" s="159" t="s">
        <v>0</v>
      </c>
      <c r="O335" s="159" t="s">
        <v>0</v>
      </c>
      <c r="P335" s="159" t="s">
        <v>0</v>
      </c>
      <c r="Q335" s="159" t="s">
        <v>0</v>
      </c>
      <c r="R335" s="159">
        <v>475</v>
      </c>
      <c r="S335" s="159">
        <v>475</v>
      </c>
      <c r="T335" s="159">
        <v>1050</v>
      </c>
      <c r="U335" s="159">
        <v>280</v>
      </c>
      <c r="V335" s="159" t="s">
        <v>0</v>
      </c>
      <c r="W335" s="159" t="s">
        <v>0</v>
      </c>
      <c r="X335" s="159" t="s">
        <v>0</v>
      </c>
      <c r="Y335" s="159" t="s">
        <v>0</v>
      </c>
      <c r="Z335" s="159" t="s">
        <v>0</v>
      </c>
      <c r="AA335" s="159" t="s">
        <v>0</v>
      </c>
      <c r="AB335" s="159" t="s">
        <v>0</v>
      </c>
      <c r="AC335" s="159" t="s">
        <v>0</v>
      </c>
    </row>
    <row r="336" spans="2:29" ht="13.5" customHeight="1" x14ac:dyDescent="0.2">
      <c r="B336" s="5">
        <v>68</v>
      </c>
      <c r="C336" s="158" t="s">
        <v>399</v>
      </c>
      <c r="D336" s="159" t="s">
        <v>0</v>
      </c>
      <c r="E336" s="159" t="s">
        <v>0</v>
      </c>
      <c r="F336" s="159" t="s">
        <v>0</v>
      </c>
      <c r="G336" s="159" t="s">
        <v>0</v>
      </c>
      <c r="H336" s="159" t="s">
        <v>0</v>
      </c>
      <c r="I336" s="159" t="s">
        <v>0</v>
      </c>
      <c r="J336" s="159" t="s">
        <v>0</v>
      </c>
      <c r="K336" s="159" t="s">
        <v>0</v>
      </c>
      <c r="L336" s="159" t="s">
        <v>0</v>
      </c>
      <c r="M336" s="159" t="s">
        <v>0</v>
      </c>
      <c r="N336" s="159" t="s">
        <v>0</v>
      </c>
      <c r="O336" s="159" t="s">
        <v>0</v>
      </c>
      <c r="P336" s="159" t="s">
        <v>0</v>
      </c>
      <c r="Q336" s="159" t="s">
        <v>0</v>
      </c>
      <c r="R336" s="159">
        <v>720</v>
      </c>
      <c r="S336" s="159">
        <v>600</v>
      </c>
      <c r="T336" s="159">
        <v>600</v>
      </c>
      <c r="U336" s="159">
        <v>480</v>
      </c>
      <c r="V336" s="159" t="s">
        <v>0</v>
      </c>
      <c r="W336" s="159" t="s">
        <v>0</v>
      </c>
      <c r="X336" s="159" t="s">
        <v>0</v>
      </c>
      <c r="Y336" s="159" t="s">
        <v>0</v>
      </c>
      <c r="Z336" s="159" t="s">
        <v>0</v>
      </c>
      <c r="AA336" s="159" t="s">
        <v>0</v>
      </c>
      <c r="AB336" s="159" t="s">
        <v>0</v>
      </c>
      <c r="AC336" s="159" t="s">
        <v>0</v>
      </c>
    </row>
    <row r="337" spans="2:29" ht="13.5" customHeight="1" x14ac:dyDescent="0.2">
      <c r="B337" s="5">
        <v>69</v>
      </c>
      <c r="C337" s="158" t="s">
        <v>400</v>
      </c>
      <c r="D337" s="159" t="s">
        <v>0</v>
      </c>
      <c r="E337" s="159" t="s">
        <v>0</v>
      </c>
      <c r="F337" s="159" t="s">
        <v>0</v>
      </c>
      <c r="G337" s="159" t="s">
        <v>0</v>
      </c>
      <c r="H337" s="159" t="s">
        <v>0</v>
      </c>
      <c r="I337" s="159" t="s">
        <v>0</v>
      </c>
      <c r="J337" s="159" t="s">
        <v>0</v>
      </c>
      <c r="K337" s="159" t="s">
        <v>0</v>
      </c>
      <c r="L337" s="159">
        <v>5600</v>
      </c>
      <c r="M337" s="159" t="s">
        <v>0</v>
      </c>
      <c r="N337" s="159">
        <v>1775</v>
      </c>
      <c r="O337" s="159">
        <v>180</v>
      </c>
      <c r="P337" s="159" t="s">
        <v>0</v>
      </c>
      <c r="Q337" s="159" t="s">
        <v>0</v>
      </c>
      <c r="R337" s="159">
        <v>1800</v>
      </c>
      <c r="S337" s="159">
        <v>3480</v>
      </c>
      <c r="T337" s="159">
        <v>10080</v>
      </c>
      <c r="U337" s="159">
        <v>6790</v>
      </c>
      <c r="V337" s="159">
        <v>21000</v>
      </c>
      <c r="W337" s="159">
        <v>9900</v>
      </c>
      <c r="X337" s="159">
        <v>70</v>
      </c>
      <c r="Y337" s="159">
        <v>585</v>
      </c>
      <c r="Z337" s="159">
        <v>8500</v>
      </c>
      <c r="AA337" s="159">
        <v>7290</v>
      </c>
      <c r="AB337" s="159" t="s">
        <v>0</v>
      </c>
      <c r="AC337" s="159" t="s">
        <v>0</v>
      </c>
    </row>
    <row r="338" spans="2:29" ht="13.5" customHeight="1" x14ac:dyDescent="0.2">
      <c r="B338" s="5">
        <v>70</v>
      </c>
      <c r="C338" s="158" t="s">
        <v>401</v>
      </c>
      <c r="D338" s="159" t="s">
        <v>0</v>
      </c>
      <c r="E338" s="159" t="s">
        <v>0</v>
      </c>
      <c r="F338" s="159" t="s">
        <v>0</v>
      </c>
      <c r="G338" s="159" t="s">
        <v>0</v>
      </c>
      <c r="H338" s="159" t="s">
        <v>0</v>
      </c>
      <c r="I338" s="159" t="s">
        <v>0</v>
      </c>
      <c r="J338" s="159" t="s">
        <v>0</v>
      </c>
      <c r="K338" s="159" t="s">
        <v>0</v>
      </c>
      <c r="L338" s="159">
        <v>4000</v>
      </c>
      <c r="M338" s="159">
        <v>3000</v>
      </c>
      <c r="N338" s="159" t="s">
        <v>0</v>
      </c>
      <c r="O338" s="159" t="s">
        <v>0</v>
      </c>
      <c r="P338" s="159" t="s">
        <v>0</v>
      </c>
      <c r="Q338" s="159" t="s">
        <v>0</v>
      </c>
      <c r="R338" s="159">
        <v>750</v>
      </c>
      <c r="S338" s="159">
        <v>650</v>
      </c>
      <c r="T338" s="159">
        <v>12720</v>
      </c>
      <c r="U338" s="159">
        <v>7200</v>
      </c>
      <c r="V338" s="159">
        <v>18900</v>
      </c>
      <c r="W338" s="159">
        <v>24750</v>
      </c>
      <c r="X338" s="159">
        <v>2500</v>
      </c>
      <c r="Y338" s="159">
        <v>400</v>
      </c>
      <c r="Z338" s="159" t="s">
        <v>0</v>
      </c>
      <c r="AA338" s="159" t="s">
        <v>0</v>
      </c>
      <c r="AB338" s="159" t="s">
        <v>0</v>
      </c>
      <c r="AC338" s="159" t="s">
        <v>0</v>
      </c>
    </row>
    <row r="339" spans="2:29" ht="13.5" customHeight="1" x14ac:dyDescent="0.2">
      <c r="B339" s="5">
        <v>71</v>
      </c>
      <c r="C339" s="158" t="s">
        <v>402</v>
      </c>
      <c r="D339" s="159" t="s">
        <v>0</v>
      </c>
      <c r="E339" s="159" t="s">
        <v>0</v>
      </c>
      <c r="F339" s="159">
        <v>25670</v>
      </c>
      <c r="G339" s="159">
        <v>21600</v>
      </c>
      <c r="H339" s="159" t="s">
        <v>0</v>
      </c>
      <c r="I339" s="159" t="s">
        <v>0</v>
      </c>
      <c r="J339" s="159" t="s">
        <v>0</v>
      </c>
      <c r="K339" s="159" t="s">
        <v>0</v>
      </c>
      <c r="L339" s="159" t="s">
        <v>0</v>
      </c>
      <c r="M339" s="159" t="s">
        <v>0</v>
      </c>
      <c r="N339" s="159">
        <v>54800</v>
      </c>
      <c r="O339" s="159">
        <v>60000</v>
      </c>
      <c r="P339" s="159" t="s">
        <v>0</v>
      </c>
      <c r="Q339" s="159" t="s">
        <v>0</v>
      </c>
      <c r="R339" s="159" t="s">
        <v>0</v>
      </c>
      <c r="S339" s="159" t="s">
        <v>0</v>
      </c>
      <c r="T339" s="159">
        <v>627000</v>
      </c>
      <c r="U339" s="159">
        <v>372200</v>
      </c>
      <c r="V339" s="159">
        <v>567600</v>
      </c>
      <c r="W339" s="159">
        <v>699000</v>
      </c>
      <c r="X339" s="159">
        <v>100000</v>
      </c>
      <c r="Y339" s="159">
        <v>20000</v>
      </c>
      <c r="Z339" s="159">
        <v>301000</v>
      </c>
      <c r="AA339" s="159">
        <v>224000</v>
      </c>
      <c r="AB339" s="159">
        <v>28000</v>
      </c>
      <c r="AC339" s="159">
        <v>35280</v>
      </c>
    </row>
    <row r="340" spans="2:29" ht="13.5" customHeight="1" x14ac:dyDescent="0.2">
      <c r="B340" s="5">
        <v>72</v>
      </c>
      <c r="C340" s="158" t="s">
        <v>403</v>
      </c>
      <c r="D340" s="159" t="s">
        <v>0</v>
      </c>
      <c r="E340" s="159" t="s">
        <v>0</v>
      </c>
      <c r="F340" s="159" t="s">
        <v>0</v>
      </c>
      <c r="G340" s="159" t="s">
        <v>0</v>
      </c>
      <c r="H340" s="159" t="s">
        <v>0</v>
      </c>
      <c r="I340" s="159" t="s">
        <v>0</v>
      </c>
      <c r="J340" s="159" t="s">
        <v>0</v>
      </c>
      <c r="K340" s="159" t="s">
        <v>0</v>
      </c>
      <c r="L340" s="159" t="s">
        <v>0</v>
      </c>
      <c r="M340" s="159" t="s">
        <v>0</v>
      </c>
      <c r="N340" s="159" t="s">
        <v>0</v>
      </c>
      <c r="O340" s="159" t="s">
        <v>0</v>
      </c>
      <c r="P340" s="159" t="s">
        <v>0</v>
      </c>
      <c r="Q340" s="159">
        <v>39</v>
      </c>
      <c r="R340" s="159">
        <v>270</v>
      </c>
      <c r="S340" s="159">
        <v>300</v>
      </c>
      <c r="T340" s="159">
        <v>2800</v>
      </c>
      <c r="U340" s="159">
        <v>4189</v>
      </c>
      <c r="V340" s="159">
        <v>6966</v>
      </c>
      <c r="W340" s="159">
        <v>9600</v>
      </c>
      <c r="X340" s="159">
        <v>450</v>
      </c>
      <c r="Y340" s="159">
        <v>180</v>
      </c>
      <c r="Z340" s="159" t="s">
        <v>0</v>
      </c>
      <c r="AA340" s="159" t="s">
        <v>0</v>
      </c>
      <c r="AB340" s="159" t="s">
        <v>0</v>
      </c>
      <c r="AC340" s="159" t="s">
        <v>0</v>
      </c>
    </row>
    <row r="341" spans="2:29" ht="13.5" customHeight="1" x14ac:dyDescent="0.2">
      <c r="B341" s="5">
        <v>73</v>
      </c>
      <c r="C341" s="158" t="s">
        <v>404</v>
      </c>
      <c r="D341" s="159" t="s">
        <v>0</v>
      </c>
      <c r="E341" s="159" t="s">
        <v>0</v>
      </c>
      <c r="F341" s="159" t="s">
        <v>0</v>
      </c>
      <c r="G341" s="159" t="s">
        <v>0</v>
      </c>
      <c r="H341" s="159" t="s">
        <v>0</v>
      </c>
      <c r="I341" s="159" t="s">
        <v>0</v>
      </c>
      <c r="J341" s="159">
        <v>40</v>
      </c>
      <c r="K341" s="159" t="s">
        <v>0</v>
      </c>
      <c r="L341" s="159">
        <v>540</v>
      </c>
      <c r="M341" s="159">
        <v>540</v>
      </c>
      <c r="N341" s="159" t="s">
        <v>0</v>
      </c>
      <c r="O341" s="159" t="s">
        <v>0</v>
      </c>
      <c r="P341" s="159" t="s">
        <v>0</v>
      </c>
      <c r="Q341" s="159" t="s">
        <v>0</v>
      </c>
      <c r="R341" s="159">
        <v>800</v>
      </c>
      <c r="S341" s="159">
        <v>780</v>
      </c>
      <c r="T341" s="159">
        <v>2100</v>
      </c>
      <c r="U341" s="159">
        <v>1250</v>
      </c>
      <c r="V341" s="159" t="s">
        <v>0</v>
      </c>
      <c r="W341" s="159" t="s">
        <v>0</v>
      </c>
      <c r="X341" s="159" t="s">
        <v>0</v>
      </c>
      <c r="Y341" s="159" t="s">
        <v>0</v>
      </c>
      <c r="Z341" s="159" t="s">
        <v>0</v>
      </c>
      <c r="AA341" s="159" t="s">
        <v>0</v>
      </c>
      <c r="AB341" s="159" t="s">
        <v>0</v>
      </c>
      <c r="AC341" s="159" t="s">
        <v>0</v>
      </c>
    </row>
    <row r="342" spans="2:29" ht="13.5" customHeight="1" x14ac:dyDescent="0.2">
      <c r="B342" s="5">
        <v>74</v>
      </c>
      <c r="C342" s="158" t="s">
        <v>405</v>
      </c>
      <c r="D342" s="159" t="s">
        <v>0</v>
      </c>
      <c r="E342" s="159" t="s">
        <v>0</v>
      </c>
      <c r="F342" s="159" t="s">
        <v>0</v>
      </c>
      <c r="G342" s="159" t="s">
        <v>0</v>
      </c>
      <c r="H342" s="159" t="s">
        <v>0</v>
      </c>
      <c r="I342" s="159" t="s">
        <v>0</v>
      </c>
      <c r="J342" s="159">
        <v>196</v>
      </c>
      <c r="K342" s="159">
        <v>195</v>
      </c>
      <c r="L342" s="159" t="s">
        <v>0</v>
      </c>
      <c r="M342" s="159" t="s">
        <v>0</v>
      </c>
      <c r="N342" s="159" t="s">
        <v>0</v>
      </c>
      <c r="O342" s="159" t="s">
        <v>0</v>
      </c>
      <c r="P342" s="159" t="s">
        <v>0</v>
      </c>
      <c r="Q342" s="159" t="s">
        <v>0</v>
      </c>
      <c r="R342" s="159">
        <v>543</v>
      </c>
      <c r="S342" s="159">
        <v>543</v>
      </c>
      <c r="T342" s="159">
        <v>852</v>
      </c>
      <c r="U342" s="159">
        <v>243</v>
      </c>
      <c r="V342" s="159">
        <v>1316</v>
      </c>
      <c r="W342" s="159">
        <v>2625</v>
      </c>
      <c r="X342" s="159" t="s">
        <v>0</v>
      </c>
      <c r="Y342" s="159" t="s">
        <v>0</v>
      </c>
      <c r="Z342" s="159" t="s">
        <v>0</v>
      </c>
      <c r="AA342" s="159" t="s">
        <v>0</v>
      </c>
      <c r="AB342" s="159" t="s">
        <v>0</v>
      </c>
      <c r="AC342" s="159" t="s">
        <v>0</v>
      </c>
    </row>
    <row r="343" spans="2:29" ht="13.5" customHeight="1" x14ac:dyDescent="0.2">
      <c r="B343" s="5">
        <v>75</v>
      </c>
      <c r="C343" s="158" t="s">
        <v>406</v>
      </c>
      <c r="D343" s="159" t="s">
        <v>0</v>
      </c>
      <c r="E343" s="159" t="s">
        <v>0</v>
      </c>
      <c r="F343" s="159" t="s">
        <v>0</v>
      </c>
      <c r="G343" s="159" t="s">
        <v>0</v>
      </c>
      <c r="H343" s="159" t="s">
        <v>0</v>
      </c>
      <c r="I343" s="159" t="s">
        <v>0</v>
      </c>
      <c r="J343" s="159" t="s">
        <v>0</v>
      </c>
      <c r="K343" s="159" t="s">
        <v>0</v>
      </c>
      <c r="L343" s="159">
        <v>300</v>
      </c>
      <c r="M343" s="159">
        <v>300</v>
      </c>
      <c r="N343" s="159" t="s">
        <v>0</v>
      </c>
      <c r="O343" s="159" t="s">
        <v>0</v>
      </c>
      <c r="P343" s="159" t="s">
        <v>0</v>
      </c>
      <c r="Q343" s="159" t="s">
        <v>0</v>
      </c>
      <c r="R343" s="159">
        <v>80</v>
      </c>
      <c r="S343" s="159">
        <v>60</v>
      </c>
      <c r="T343" s="159">
        <v>2030</v>
      </c>
      <c r="U343" s="159">
        <v>1300</v>
      </c>
      <c r="V343" s="159">
        <v>1500</v>
      </c>
      <c r="W343" s="159">
        <v>2560</v>
      </c>
      <c r="X343" s="159">
        <v>800</v>
      </c>
      <c r="Y343" s="159">
        <v>480</v>
      </c>
      <c r="Z343" s="159" t="s">
        <v>0</v>
      </c>
      <c r="AA343" s="159">
        <v>120</v>
      </c>
      <c r="AB343" s="159" t="s">
        <v>0</v>
      </c>
      <c r="AC343" s="159" t="s">
        <v>0</v>
      </c>
    </row>
    <row r="344" spans="2:29" ht="13.5" customHeight="1" x14ac:dyDescent="0.2">
      <c r="B344" s="5">
        <v>76</v>
      </c>
      <c r="C344" s="158" t="s">
        <v>407</v>
      </c>
      <c r="D344" s="159" t="s">
        <v>0</v>
      </c>
      <c r="E344" s="159" t="s">
        <v>0</v>
      </c>
      <c r="F344" s="159" t="s">
        <v>0</v>
      </c>
      <c r="G344" s="159" t="s">
        <v>0</v>
      </c>
      <c r="H344" s="159" t="s">
        <v>0</v>
      </c>
      <c r="I344" s="159" t="s">
        <v>0</v>
      </c>
      <c r="J344" s="159">
        <v>15</v>
      </c>
      <c r="K344" s="159">
        <v>9</v>
      </c>
      <c r="L344" s="159">
        <v>3600</v>
      </c>
      <c r="M344" s="159">
        <v>3600</v>
      </c>
      <c r="N344" s="159">
        <v>12</v>
      </c>
      <c r="O344" s="159">
        <v>48</v>
      </c>
      <c r="P344" s="159" t="s">
        <v>0</v>
      </c>
      <c r="Q344" s="159" t="s">
        <v>0</v>
      </c>
      <c r="R344" s="159">
        <v>560</v>
      </c>
      <c r="S344" s="159">
        <v>560</v>
      </c>
      <c r="T344" s="159">
        <v>630</v>
      </c>
      <c r="U344" s="159">
        <v>1200</v>
      </c>
      <c r="V344" s="159" t="s">
        <v>0</v>
      </c>
      <c r="W344" s="159" t="s">
        <v>0</v>
      </c>
      <c r="X344" s="159" t="s">
        <v>0</v>
      </c>
      <c r="Y344" s="159" t="s">
        <v>0</v>
      </c>
      <c r="Z344" s="159" t="s">
        <v>0</v>
      </c>
      <c r="AA344" s="159" t="s">
        <v>0</v>
      </c>
      <c r="AB344" s="159" t="s">
        <v>0</v>
      </c>
      <c r="AC344" s="159" t="s">
        <v>0</v>
      </c>
    </row>
    <row r="345" spans="2:29" ht="13.5" customHeight="1" x14ac:dyDescent="0.2">
      <c r="B345" s="5">
        <v>77</v>
      </c>
      <c r="C345" s="158" t="s">
        <v>408</v>
      </c>
      <c r="D345" s="159" t="s">
        <v>0</v>
      </c>
      <c r="E345" s="159" t="s">
        <v>0</v>
      </c>
      <c r="F345" s="159" t="s">
        <v>0</v>
      </c>
      <c r="G345" s="159" t="s">
        <v>0</v>
      </c>
      <c r="H345" s="159" t="s">
        <v>0</v>
      </c>
      <c r="I345" s="159" t="s">
        <v>0</v>
      </c>
      <c r="J345" s="159" t="s">
        <v>0</v>
      </c>
      <c r="K345" s="159">
        <v>100</v>
      </c>
      <c r="L345" s="159" t="s">
        <v>0</v>
      </c>
      <c r="M345" s="159" t="s">
        <v>0</v>
      </c>
      <c r="N345" s="159" t="s">
        <v>0</v>
      </c>
      <c r="O345" s="159" t="s">
        <v>0</v>
      </c>
      <c r="P345" s="159" t="s">
        <v>0</v>
      </c>
      <c r="Q345" s="159" t="s">
        <v>0</v>
      </c>
      <c r="R345" s="159" t="s">
        <v>0</v>
      </c>
      <c r="S345" s="159" t="s">
        <v>0</v>
      </c>
      <c r="T345" s="159">
        <v>4600</v>
      </c>
      <c r="U345" s="159">
        <v>4400</v>
      </c>
      <c r="V345" s="159" t="s">
        <v>0</v>
      </c>
      <c r="W345" s="159" t="s">
        <v>0</v>
      </c>
      <c r="X345" s="159" t="s">
        <v>0</v>
      </c>
      <c r="Y345" s="159" t="s">
        <v>0</v>
      </c>
      <c r="Z345" s="159" t="s">
        <v>0</v>
      </c>
      <c r="AA345" s="159" t="s">
        <v>0</v>
      </c>
      <c r="AB345" s="159" t="s">
        <v>0</v>
      </c>
      <c r="AC345" s="159" t="s">
        <v>0</v>
      </c>
    </row>
    <row r="346" spans="2:29" ht="13.5" customHeight="1" x14ac:dyDescent="0.2">
      <c r="B346" s="5">
        <v>78</v>
      </c>
      <c r="C346" s="158" t="s">
        <v>409</v>
      </c>
      <c r="D346" s="159" t="s">
        <v>0</v>
      </c>
      <c r="E346" s="159" t="s">
        <v>0</v>
      </c>
      <c r="F346" s="159" t="s">
        <v>0</v>
      </c>
      <c r="G346" s="159" t="s">
        <v>0</v>
      </c>
      <c r="H346" s="159" t="s">
        <v>0</v>
      </c>
      <c r="I346" s="159" t="s">
        <v>0</v>
      </c>
      <c r="J346" s="159" t="s">
        <v>0</v>
      </c>
      <c r="K346" s="159" t="s">
        <v>0</v>
      </c>
      <c r="L346" s="159">
        <v>900</v>
      </c>
      <c r="M346" s="159">
        <v>750</v>
      </c>
      <c r="N346" s="159" t="s">
        <v>0</v>
      </c>
      <c r="O346" s="159" t="s">
        <v>0</v>
      </c>
      <c r="P346" s="159" t="s">
        <v>0</v>
      </c>
      <c r="Q346" s="159" t="s">
        <v>0</v>
      </c>
      <c r="R346" s="159">
        <v>80</v>
      </c>
      <c r="S346" s="159">
        <v>80</v>
      </c>
      <c r="T346" s="159">
        <v>5350</v>
      </c>
      <c r="U346" s="159">
        <v>4500</v>
      </c>
      <c r="V346" s="159">
        <v>3300</v>
      </c>
      <c r="W346" s="159">
        <v>4650</v>
      </c>
      <c r="X346" s="159">
        <v>1600</v>
      </c>
      <c r="Y346" s="159" t="s">
        <v>0</v>
      </c>
      <c r="Z346" s="159" t="s">
        <v>0</v>
      </c>
      <c r="AA346" s="159" t="s">
        <v>0</v>
      </c>
      <c r="AB346" s="159" t="s">
        <v>0</v>
      </c>
      <c r="AC346" s="159" t="s">
        <v>0</v>
      </c>
    </row>
    <row r="347" spans="2:29" ht="13.5" customHeight="1" x14ac:dyDescent="0.2">
      <c r="B347" s="5">
        <v>79</v>
      </c>
      <c r="C347" s="158" t="s">
        <v>410</v>
      </c>
      <c r="D347" s="159" t="s">
        <v>0</v>
      </c>
      <c r="E347" s="159" t="s">
        <v>0</v>
      </c>
      <c r="F347" s="159" t="s">
        <v>0</v>
      </c>
      <c r="G347" s="159" t="s">
        <v>0</v>
      </c>
      <c r="H347" s="159" t="s">
        <v>0</v>
      </c>
      <c r="I347" s="159" t="s">
        <v>0</v>
      </c>
      <c r="J347" s="159">
        <v>51</v>
      </c>
      <c r="K347" s="159" t="s">
        <v>0</v>
      </c>
      <c r="L347" s="159">
        <v>300</v>
      </c>
      <c r="M347" s="159">
        <v>300</v>
      </c>
      <c r="N347" s="159" t="s">
        <v>0</v>
      </c>
      <c r="O347" s="159" t="s">
        <v>0</v>
      </c>
      <c r="P347" s="159" t="s">
        <v>0</v>
      </c>
      <c r="Q347" s="159" t="s">
        <v>0</v>
      </c>
      <c r="R347" s="159">
        <v>525</v>
      </c>
      <c r="S347" s="159">
        <v>525</v>
      </c>
      <c r="T347" s="159">
        <v>525</v>
      </c>
      <c r="U347" s="159">
        <v>560</v>
      </c>
      <c r="V347" s="159">
        <v>4800</v>
      </c>
      <c r="W347" s="159">
        <v>8100</v>
      </c>
      <c r="X347" s="159" t="s">
        <v>0</v>
      </c>
      <c r="Y347" s="159" t="s">
        <v>0</v>
      </c>
      <c r="Z347" s="159" t="s">
        <v>0</v>
      </c>
      <c r="AA347" s="159" t="s">
        <v>0</v>
      </c>
      <c r="AB347" s="159" t="s">
        <v>0</v>
      </c>
      <c r="AC347" s="159" t="s">
        <v>0</v>
      </c>
    </row>
    <row r="348" spans="2:29" ht="13.5" customHeight="1" x14ac:dyDescent="0.2">
      <c r="B348" s="5">
        <v>80</v>
      </c>
      <c r="C348" s="158" t="s">
        <v>411</v>
      </c>
      <c r="D348" s="159" t="s">
        <v>0</v>
      </c>
      <c r="E348" s="159" t="s">
        <v>0</v>
      </c>
      <c r="F348" s="159" t="s">
        <v>0</v>
      </c>
      <c r="G348" s="159" t="s">
        <v>0</v>
      </c>
      <c r="H348" s="159" t="s">
        <v>0</v>
      </c>
      <c r="I348" s="159" t="s">
        <v>0</v>
      </c>
      <c r="J348" s="159" t="s">
        <v>0</v>
      </c>
      <c r="K348" s="159" t="s">
        <v>0</v>
      </c>
      <c r="L348" s="159" t="s">
        <v>0</v>
      </c>
      <c r="M348" s="159" t="s">
        <v>0</v>
      </c>
      <c r="N348" s="159" t="s">
        <v>0</v>
      </c>
      <c r="O348" s="159" t="s">
        <v>0</v>
      </c>
      <c r="P348" s="159" t="s">
        <v>0</v>
      </c>
      <c r="Q348" s="159" t="s">
        <v>0</v>
      </c>
      <c r="R348" s="159" t="s">
        <v>0</v>
      </c>
      <c r="S348" s="159" t="s">
        <v>0</v>
      </c>
      <c r="T348" s="159">
        <v>34950</v>
      </c>
      <c r="U348" s="159">
        <v>23250</v>
      </c>
      <c r="V348" s="159">
        <v>40500</v>
      </c>
      <c r="W348" s="159">
        <v>48600</v>
      </c>
      <c r="X348" s="159" t="s">
        <v>0</v>
      </c>
      <c r="Y348" s="159" t="s">
        <v>0</v>
      </c>
      <c r="Z348" s="159" t="s">
        <v>0</v>
      </c>
      <c r="AA348" s="159" t="s">
        <v>0</v>
      </c>
      <c r="AB348" s="159" t="s">
        <v>0</v>
      </c>
      <c r="AC348" s="159" t="s">
        <v>0</v>
      </c>
    </row>
    <row r="349" spans="2:29" ht="13.5" customHeight="1" x14ac:dyDescent="0.2">
      <c r="B349" s="5">
        <v>81</v>
      </c>
      <c r="C349" s="158" t="s">
        <v>412</v>
      </c>
      <c r="D349" s="159" t="s">
        <v>0</v>
      </c>
      <c r="E349" s="159" t="s">
        <v>0</v>
      </c>
      <c r="F349" s="159" t="s">
        <v>0</v>
      </c>
      <c r="G349" s="159" t="s">
        <v>0</v>
      </c>
      <c r="H349" s="159" t="s">
        <v>0</v>
      </c>
      <c r="I349" s="159" t="s">
        <v>0</v>
      </c>
      <c r="J349" s="159">
        <v>104</v>
      </c>
      <c r="K349" s="159">
        <v>120</v>
      </c>
      <c r="L349" s="159">
        <v>7350</v>
      </c>
      <c r="M349" s="159" t="s">
        <v>0</v>
      </c>
      <c r="N349" s="159" t="s">
        <v>0</v>
      </c>
      <c r="O349" s="159" t="s">
        <v>0</v>
      </c>
      <c r="P349" s="159" t="s">
        <v>0</v>
      </c>
      <c r="Q349" s="159">
        <v>1147</v>
      </c>
      <c r="R349" s="159" t="s">
        <v>0</v>
      </c>
      <c r="S349" s="159" t="s">
        <v>0</v>
      </c>
      <c r="T349" s="159">
        <v>51660</v>
      </c>
      <c r="U349" s="159">
        <v>1172</v>
      </c>
      <c r="V349" s="159">
        <v>76248</v>
      </c>
      <c r="W349" s="159">
        <v>93192</v>
      </c>
      <c r="X349" s="159">
        <v>3630</v>
      </c>
      <c r="Y349" s="159" t="s">
        <v>0</v>
      </c>
      <c r="Z349" s="159">
        <v>9854</v>
      </c>
      <c r="AA349" s="159">
        <v>12360</v>
      </c>
      <c r="AB349" s="159" t="s">
        <v>0</v>
      </c>
      <c r="AC349" s="159" t="s">
        <v>0</v>
      </c>
    </row>
    <row r="350" spans="2:29" ht="13.5" customHeight="1" x14ac:dyDescent="0.2">
      <c r="B350" s="5">
        <v>82</v>
      </c>
      <c r="C350" s="158" t="s">
        <v>413</v>
      </c>
      <c r="D350" s="159" t="s">
        <v>0</v>
      </c>
      <c r="E350" s="159" t="s">
        <v>0</v>
      </c>
      <c r="F350" s="159" t="s">
        <v>0</v>
      </c>
      <c r="G350" s="159" t="s">
        <v>0</v>
      </c>
      <c r="H350" s="159" t="s">
        <v>0</v>
      </c>
      <c r="I350" s="159" t="s">
        <v>0</v>
      </c>
      <c r="J350" s="159" t="s">
        <v>0</v>
      </c>
      <c r="K350" s="159" t="s">
        <v>0</v>
      </c>
      <c r="L350" s="159">
        <v>1575000</v>
      </c>
      <c r="M350" s="159">
        <v>1890000</v>
      </c>
      <c r="N350" s="159" t="s">
        <v>0</v>
      </c>
      <c r="O350" s="159" t="s">
        <v>0</v>
      </c>
      <c r="P350" s="159" t="s">
        <v>0</v>
      </c>
      <c r="Q350" s="159" t="s">
        <v>0</v>
      </c>
      <c r="R350" s="159" t="s">
        <v>0</v>
      </c>
      <c r="S350" s="159" t="s">
        <v>0</v>
      </c>
      <c r="T350" s="159">
        <v>6800</v>
      </c>
      <c r="U350" s="159">
        <v>13800</v>
      </c>
      <c r="V350" s="159">
        <v>62100</v>
      </c>
      <c r="W350" s="159">
        <v>62100</v>
      </c>
      <c r="X350" s="159">
        <v>330</v>
      </c>
      <c r="Y350" s="159">
        <v>1236</v>
      </c>
      <c r="Z350" s="159" t="s">
        <v>0</v>
      </c>
      <c r="AA350" s="159" t="s">
        <v>0</v>
      </c>
      <c r="AB350" s="159" t="s">
        <v>0</v>
      </c>
      <c r="AC350" s="159" t="s">
        <v>0</v>
      </c>
    </row>
    <row r="351" spans="2:29" ht="13.5" customHeight="1" x14ac:dyDescent="0.2">
      <c r="B351" s="5">
        <v>83</v>
      </c>
      <c r="C351" s="158" t="s">
        <v>414</v>
      </c>
      <c r="D351" s="159" t="s">
        <v>0</v>
      </c>
      <c r="E351" s="159" t="s">
        <v>0</v>
      </c>
      <c r="F351" s="159" t="s">
        <v>0</v>
      </c>
      <c r="G351" s="159" t="s">
        <v>0</v>
      </c>
      <c r="H351" s="159" t="s">
        <v>0</v>
      </c>
      <c r="I351" s="159" t="s">
        <v>0</v>
      </c>
      <c r="J351" s="159">
        <v>531</v>
      </c>
      <c r="K351" s="159">
        <v>119</v>
      </c>
      <c r="L351" s="159" t="s">
        <v>0</v>
      </c>
      <c r="M351" s="159" t="s">
        <v>0</v>
      </c>
      <c r="N351" s="159" t="s">
        <v>0</v>
      </c>
      <c r="O351" s="159" t="s">
        <v>0</v>
      </c>
      <c r="P351" s="159" t="s">
        <v>0</v>
      </c>
      <c r="Q351" s="159" t="s">
        <v>0</v>
      </c>
      <c r="R351" s="159">
        <v>840</v>
      </c>
      <c r="S351" s="159">
        <v>1100</v>
      </c>
      <c r="T351" s="159">
        <v>1580</v>
      </c>
      <c r="U351" s="159">
        <v>675</v>
      </c>
      <c r="V351" s="159">
        <v>2800</v>
      </c>
      <c r="W351" s="159">
        <v>1647</v>
      </c>
      <c r="X351" s="159" t="s">
        <v>0</v>
      </c>
      <c r="Y351" s="159" t="s">
        <v>0</v>
      </c>
      <c r="Z351" s="159" t="s">
        <v>0</v>
      </c>
      <c r="AA351" s="159" t="s">
        <v>0</v>
      </c>
      <c r="AB351" s="159" t="s">
        <v>0</v>
      </c>
      <c r="AC351" s="159" t="s">
        <v>0</v>
      </c>
    </row>
    <row r="352" spans="2:29" ht="13.5" customHeight="1" x14ac:dyDescent="0.2">
      <c r="B352" s="5">
        <v>84</v>
      </c>
      <c r="C352" s="158" t="s">
        <v>415</v>
      </c>
      <c r="D352" s="159" t="s">
        <v>0</v>
      </c>
      <c r="E352" s="159" t="s">
        <v>0</v>
      </c>
      <c r="F352" s="159" t="s">
        <v>0</v>
      </c>
      <c r="G352" s="159" t="s">
        <v>0</v>
      </c>
      <c r="H352" s="159" t="s">
        <v>0</v>
      </c>
      <c r="I352" s="159" t="s">
        <v>0</v>
      </c>
      <c r="J352" s="159">
        <v>30</v>
      </c>
      <c r="K352" s="159">
        <v>18</v>
      </c>
      <c r="L352" s="159">
        <v>350</v>
      </c>
      <c r="M352" s="159">
        <v>900</v>
      </c>
      <c r="N352" s="159" t="s">
        <v>0</v>
      </c>
      <c r="O352" s="159" t="s">
        <v>0</v>
      </c>
      <c r="P352" s="159" t="s">
        <v>0</v>
      </c>
      <c r="Q352" s="159" t="s">
        <v>0</v>
      </c>
      <c r="R352" s="159" t="s">
        <v>0</v>
      </c>
      <c r="S352" s="159" t="s">
        <v>0</v>
      </c>
      <c r="T352" s="159">
        <v>600</v>
      </c>
      <c r="U352" s="159">
        <v>240</v>
      </c>
      <c r="V352" s="159" t="s">
        <v>0</v>
      </c>
      <c r="W352" s="159" t="s">
        <v>0</v>
      </c>
      <c r="X352" s="159" t="s">
        <v>0</v>
      </c>
      <c r="Y352" s="159" t="s">
        <v>0</v>
      </c>
      <c r="Z352" s="159" t="s">
        <v>0</v>
      </c>
      <c r="AA352" s="159" t="s">
        <v>0</v>
      </c>
      <c r="AB352" s="159" t="s">
        <v>0</v>
      </c>
      <c r="AC352" s="159" t="s">
        <v>0</v>
      </c>
    </row>
    <row r="353" spans="2:29" ht="13.5" customHeight="1" x14ac:dyDescent="0.2">
      <c r="B353" s="5">
        <v>85</v>
      </c>
      <c r="C353" s="158" t="s">
        <v>416</v>
      </c>
      <c r="D353" s="159" t="s">
        <v>0</v>
      </c>
      <c r="E353" s="159" t="s">
        <v>0</v>
      </c>
      <c r="F353" s="159" t="s">
        <v>0</v>
      </c>
      <c r="G353" s="159" t="s">
        <v>0</v>
      </c>
      <c r="H353" s="159" t="s">
        <v>0</v>
      </c>
      <c r="I353" s="159" t="s">
        <v>0</v>
      </c>
      <c r="J353" s="159" t="s">
        <v>0</v>
      </c>
      <c r="K353" s="159" t="s">
        <v>0</v>
      </c>
      <c r="L353" s="159" t="s">
        <v>0</v>
      </c>
      <c r="M353" s="159" t="s">
        <v>0</v>
      </c>
      <c r="N353" s="159" t="s">
        <v>0</v>
      </c>
      <c r="O353" s="159" t="s">
        <v>0</v>
      </c>
      <c r="P353" s="159" t="s">
        <v>0</v>
      </c>
      <c r="Q353" s="159" t="s">
        <v>0</v>
      </c>
      <c r="R353" s="159">
        <v>1400</v>
      </c>
      <c r="S353" s="159">
        <v>1400</v>
      </c>
      <c r="T353" s="159" t="s">
        <v>0</v>
      </c>
      <c r="U353" s="159" t="s">
        <v>0</v>
      </c>
      <c r="V353" s="159" t="s">
        <v>0</v>
      </c>
      <c r="W353" s="159" t="s">
        <v>0</v>
      </c>
      <c r="X353" s="159" t="s">
        <v>0</v>
      </c>
      <c r="Y353" s="159" t="s">
        <v>0</v>
      </c>
      <c r="Z353" s="159" t="s">
        <v>0</v>
      </c>
      <c r="AA353" s="159" t="s">
        <v>0</v>
      </c>
      <c r="AB353" s="159" t="s">
        <v>0</v>
      </c>
      <c r="AC353" s="159" t="s">
        <v>0</v>
      </c>
    </row>
    <row r="354" spans="2:29" ht="13.5" customHeight="1" x14ac:dyDescent="0.2">
      <c r="B354" s="5">
        <v>86</v>
      </c>
      <c r="C354" s="158" t="s">
        <v>417</v>
      </c>
      <c r="D354" s="159" t="s">
        <v>0</v>
      </c>
      <c r="E354" s="159" t="s">
        <v>0</v>
      </c>
      <c r="F354" s="159" t="s">
        <v>0</v>
      </c>
      <c r="G354" s="159" t="s">
        <v>0</v>
      </c>
      <c r="H354" s="159" t="s">
        <v>0</v>
      </c>
      <c r="I354" s="159" t="s">
        <v>0</v>
      </c>
      <c r="J354" s="159" t="s">
        <v>0</v>
      </c>
      <c r="K354" s="159" t="s">
        <v>0</v>
      </c>
      <c r="L354" s="159">
        <v>6000</v>
      </c>
      <c r="M354" s="159">
        <v>7000</v>
      </c>
      <c r="N354" s="159" t="s">
        <v>0</v>
      </c>
      <c r="O354" s="159" t="s">
        <v>0</v>
      </c>
      <c r="P354" s="159" t="s">
        <v>0</v>
      </c>
      <c r="Q354" s="159" t="s">
        <v>0</v>
      </c>
      <c r="R354" s="159">
        <v>1350</v>
      </c>
      <c r="S354" s="159">
        <v>1350</v>
      </c>
      <c r="T354" s="159">
        <v>1800</v>
      </c>
      <c r="U354" s="159">
        <v>1800</v>
      </c>
      <c r="V354" s="159">
        <v>14400</v>
      </c>
      <c r="W354" s="159">
        <v>18000</v>
      </c>
      <c r="X354" s="159" t="s">
        <v>0</v>
      </c>
      <c r="Y354" s="159" t="s">
        <v>0</v>
      </c>
      <c r="Z354" s="159" t="s">
        <v>0</v>
      </c>
      <c r="AA354" s="159" t="s">
        <v>0</v>
      </c>
      <c r="AB354" s="159" t="s">
        <v>0</v>
      </c>
      <c r="AC354" s="159" t="s">
        <v>0</v>
      </c>
    </row>
    <row r="355" spans="2:29" ht="13.5" customHeight="1" x14ac:dyDescent="0.2">
      <c r="B355" s="5">
        <v>87</v>
      </c>
      <c r="C355" s="158" t="s">
        <v>418</v>
      </c>
      <c r="D355" s="159" t="s">
        <v>0</v>
      </c>
      <c r="E355" s="159" t="s">
        <v>0</v>
      </c>
      <c r="F355" s="159" t="s">
        <v>0</v>
      </c>
      <c r="G355" s="159" t="s">
        <v>0</v>
      </c>
      <c r="H355" s="159" t="s">
        <v>0</v>
      </c>
      <c r="I355" s="159" t="s">
        <v>0</v>
      </c>
      <c r="J355" s="159">
        <v>56104</v>
      </c>
      <c r="K355" s="159">
        <v>54900</v>
      </c>
      <c r="L355" s="159">
        <v>25920</v>
      </c>
      <c r="M355" s="159">
        <v>25920</v>
      </c>
      <c r="N355" s="159">
        <v>480</v>
      </c>
      <c r="O355" s="159">
        <v>580</v>
      </c>
      <c r="P355" s="159" t="s">
        <v>0</v>
      </c>
      <c r="Q355" s="159" t="s">
        <v>0</v>
      </c>
      <c r="R355" s="159">
        <v>1320</v>
      </c>
      <c r="S355" s="159">
        <v>1477</v>
      </c>
      <c r="T355" s="159">
        <v>21750</v>
      </c>
      <c r="U355" s="159">
        <v>22290</v>
      </c>
      <c r="V355" s="159">
        <v>12600</v>
      </c>
      <c r="W355" s="159">
        <v>12600</v>
      </c>
      <c r="X355" s="159">
        <v>640</v>
      </c>
      <c r="Y355" s="159">
        <v>960</v>
      </c>
      <c r="Z355" s="159" t="s">
        <v>0</v>
      </c>
      <c r="AA355" s="159" t="s">
        <v>0</v>
      </c>
      <c r="AB355" s="159" t="s">
        <v>0</v>
      </c>
      <c r="AC355" s="159" t="s">
        <v>0</v>
      </c>
    </row>
    <row r="356" spans="2:29" ht="13.5" customHeight="1" x14ac:dyDescent="0.2">
      <c r="B356" s="5">
        <v>88</v>
      </c>
      <c r="C356" s="158" t="s">
        <v>419</v>
      </c>
      <c r="D356" s="159" t="s">
        <v>0</v>
      </c>
      <c r="E356" s="159" t="s">
        <v>0</v>
      </c>
      <c r="F356" s="159" t="s">
        <v>0</v>
      </c>
      <c r="G356" s="159" t="s">
        <v>0</v>
      </c>
      <c r="H356" s="159" t="s">
        <v>0</v>
      </c>
      <c r="I356" s="159" t="s">
        <v>0</v>
      </c>
      <c r="J356" s="159">
        <v>4604</v>
      </c>
      <c r="K356" s="159">
        <v>10430</v>
      </c>
      <c r="L356" s="159">
        <v>510000</v>
      </c>
      <c r="M356" s="159">
        <v>150000</v>
      </c>
      <c r="N356" s="159">
        <v>4310</v>
      </c>
      <c r="O356" s="159">
        <v>4762</v>
      </c>
      <c r="P356" s="159" t="s">
        <v>0</v>
      </c>
      <c r="Q356" s="159" t="s">
        <v>0</v>
      </c>
      <c r="R356" s="159">
        <v>9550</v>
      </c>
      <c r="S356" s="159">
        <v>8500</v>
      </c>
      <c r="T356" s="159">
        <v>46800</v>
      </c>
      <c r="U356" s="159">
        <v>43600</v>
      </c>
      <c r="V356" s="159">
        <v>36000</v>
      </c>
      <c r="W356" s="159">
        <v>35100</v>
      </c>
      <c r="X356" s="159">
        <v>1896</v>
      </c>
      <c r="Y356" s="159">
        <v>1896</v>
      </c>
      <c r="Z356" s="159">
        <v>2100</v>
      </c>
      <c r="AA356" s="159">
        <v>2400</v>
      </c>
      <c r="AB356" s="159" t="s">
        <v>0</v>
      </c>
      <c r="AC356" s="159" t="s">
        <v>0</v>
      </c>
    </row>
    <row r="357" spans="2:29" ht="13.5" customHeight="1" x14ac:dyDescent="0.2">
      <c r="B357" s="5">
        <v>89</v>
      </c>
      <c r="C357" s="158" t="s">
        <v>420</v>
      </c>
      <c r="D357" s="159" t="s">
        <v>0</v>
      </c>
      <c r="E357" s="159" t="s">
        <v>0</v>
      </c>
      <c r="F357" s="159" t="s">
        <v>0</v>
      </c>
      <c r="G357" s="159" t="s">
        <v>0</v>
      </c>
      <c r="H357" s="159" t="s">
        <v>0</v>
      </c>
      <c r="I357" s="159" t="s">
        <v>0</v>
      </c>
      <c r="J357" s="159">
        <v>114</v>
      </c>
      <c r="K357" s="159">
        <v>79</v>
      </c>
      <c r="L357" s="159" t="s">
        <v>0</v>
      </c>
      <c r="M357" s="159" t="s">
        <v>0</v>
      </c>
      <c r="N357" s="159" t="s">
        <v>0</v>
      </c>
      <c r="O357" s="159" t="s">
        <v>0</v>
      </c>
      <c r="P357" s="159" t="s">
        <v>0</v>
      </c>
      <c r="Q357" s="159" t="s">
        <v>0</v>
      </c>
      <c r="R357" s="159">
        <v>1350</v>
      </c>
      <c r="S357" s="159">
        <v>435</v>
      </c>
      <c r="T357" s="159">
        <v>460</v>
      </c>
      <c r="U357" s="159">
        <v>310</v>
      </c>
      <c r="V357" s="159" t="s">
        <v>0</v>
      </c>
      <c r="W357" s="159" t="s">
        <v>0</v>
      </c>
      <c r="X357" s="159" t="s">
        <v>0</v>
      </c>
      <c r="Y357" s="159" t="s">
        <v>0</v>
      </c>
      <c r="Z357" s="159" t="s">
        <v>0</v>
      </c>
      <c r="AA357" s="159" t="s">
        <v>0</v>
      </c>
      <c r="AB357" s="159" t="s">
        <v>0</v>
      </c>
      <c r="AC357" s="159" t="s">
        <v>0</v>
      </c>
    </row>
    <row r="358" spans="2:29" ht="13.5" customHeight="1" x14ac:dyDescent="0.2">
      <c r="B358" s="5">
        <v>90</v>
      </c>
      <c r="C358" s="158" t="s">
        <v>421</v>
      </c>
      <c r="D358" s="159" t="s">
        <v>0</v>
      </c>
      <c r="E358" s="159" t="s">
        <v>0</v>
      </c>
      <c r="F358" s="159" t="s">
        <v>0</v>
      </c>
      <c r="G358" s="159" t="s">
        <v>0</v>
      </c>
      <c r="H358" s="159" t="s">
        <v>0</v>
      </c>
      <c r="I358" s="159" t="s">
        <v>0</v>
      </c>
      <c r="J358" s="159">
        <v>45</v>
      </c>
      <c r="K358" s="159">
        <v>69</v>
      </c>
      <c r="L358" s="159" t="s">
        <v>0</v>
      </c>
      <c r="M358" s="159" t="s">
        <v>0</v>
      </c>
      <c r="N358" s="159">
        <v>300</v>
      </c>
      <c r="O358" s="159">
        <v>1174</v>
      </c>
      <c r="P358" s="159" t="s">
        <v>0</v>
      </c>
      <c r="Q358" s="159" t="s">
        <v>0</v>
      </c>
      <c r="R358" s="159">
        <v>375</v>
      </c>
      <c r="S358" s="159">
        <v>525</v>
      </c>
      <c r="T358" s="159">
        <v>50200</v>
      </c>
      <c r="U358" s="159">
        <v>42250</v>
      </c>
      <c r="V358" s="159">
        <v>59340</v>
      </c>
      <c r="W358" s="159">
        <v>80640</v>
      </c>
      <c r="X358" s="159">
        <v>3100</v>
      </c>
      <c r="Y358" s="159">
        <v>1320</v>
      </c>
      <c r="Z358" s="159" t="s">
        <v>0</v>
      </c>
      <c r="AA358" s="159">
        <v>22110</v>
      </c>
      <c r="AB358" s="159" t="s">
        <v>0</v>
      </c>
      <c r="AC358" s="159" t="s">
        <v>0</v>
      </c>
    </row>
    <row r="359" spans="2:29" ht="13.5" customHeight="1" x14ac:dyDescent="0.2">
      <c r="B359" s="5">
        <v>91</v>
      </c>
      <c r="C359" s="158" t="s">
        <v>422</v>
      </c>
      <c r="D359" s="159" t="s">
        <v>0</v>
      </c>
      <c r="E359" s="159" t="s">
        <v>0</v>
      </c>
      <c r="F359" s="159" t="s">
        <v>0</v>
      </c>
      <c r="G359" s="159" t="s">
        <v>0</v>
      </c>
      <c r="H359" s="159" t="s">
        <v>0</v>
      </c>
      <c r="I359" s="159" t="s">
        <v>0</v>
      </c>
      <c r="J359" s="159">
        <v>90</v>
      </c>
      <c r="K359" s="159">
        <v>90</v>
      </c>
      <c r="L359" s="159">
        <v>7200</v>
      </c>
      <c r="M359" s="159">
        <v>7200</v>
      </c>
      <c r="N359" s="159">
        <v>6</v>
      </c>
      <c r="O359" s="159">
        <v>24</v>
      </c>
      <c r="P359" s="159" t="s">
        <v>0</v>
      </c>
      <c r="Q359" s="159" t="s">
        <v>0</v>
      </c>
      <c r="R359" s="159">
        <v>652</v>
      </c>
      <c r="S359" s="159">
        <v>652</v>
      </c>
      <c r="T359" s="159">
        <v>390</v>
      </c>
      <c r="U359" s="159">
        <v>750</v>
      </c>
      <c r="V359" s="159" t="s">
        <v>0</v>
      </c>
      <c r="W359" s="159" t="s">
        <v>0</v>
      </c>
      <c r="X359" s="159" t="s">
        <v>0</v>
      </c>
      <c r="Y359" s="159" t="s">
        <v>0</v>
      </c>
      <c r="Z359" s="159" t="s">
        <v>0</v>
      </c>
      <c r="AA359" s="159" t="s">
        <v>0</v>
      </c>
      <c r="AB359" s="159" t="s">
        <v>0</v>
      </c>
      <c r="AC359" s="159" t="s">
        <v>0</v>
      </c>
    </row>
    <row r="360" spans="2:29" ht="13.5" customHeight="1" x14ac:dyDescent="0.2">
      <c r="B360" s="5">
        <v>92</v>
      </c>
      <c r="C360" s="158" t="s">
        <v>423</v>
      </c>
      <c r="D360" s="159" t="s">
        <v>0</v>
      </c>
      <c r="E360" s="159" t="s">
        <v>0</v>
      </c>
      <c r="F360" s="159" t="s">
        <v>0</v>
      </c>
      <c r="G360" s="159" t="s">
        <v>0</v>
      </c>
      <c r="H360" s="159" t="s">
        <v>0</v>
      </c>
      <c r="I360" s="159" t="s">
        <v>0</v>
      </c>
      <c r="J360" s="159" t="s">
        <v>0</v>
      </c>
      <c r="K360" s="159" t="s">
        <v>0</v>
      </c>
      <c r="L360" s="159" t="s">
        <v>0</v>
      </c>
      <c r="M360" s="159" t="s">
        <v>0</v>
      </c>
      <c r="N360" s="159" t="s">
        <v>0</v>
      </c>
      <c r="O360" s="159" t="s">
        <v>0</v>
      </c>
      <c r="P360" s="159" t="s">
        <v>0</v>
      </c>
      <c r="Q360" s="159" t="s">
        <v>0</v>
      </c>
      <c r="R360" s="159">
        <v>1500</v>
      </c>
      <c r="S360" s="159">
        <v>1720</v>
      </c>
      <c r="T360" s="159">
        <v>1800</v>
      </c>
      <c r="U360" s="159">
        <v>4920</v>
      </c>
      <c r="V360" s="159">
        <v>3640</v>
      </c>
      <c r="W360" s="159">
        <v>2980</v>
      </c>
      <c r="X360" s="159" t="s">
        <v>0</v>
      </c>
      <c r="Y360" s="159" t="s">
        <v>0</v>
      </c>
      <c r="Z360" s="159">
        <v>7380</v>
      </c>
      <c r="AA360" s="159">
        <v>14800</v>
      </c>
      <c r="AB360" s="159" t="s">
        <v>0</v>
      </c>
      <c r="AC360" s="159" t="s">
        <v>0</v>
      </c>
    </row>
    <row r="361" spans="2:29" ht="13.5" customHeight="1" x14ac:dyDescent="0.2">
      <c r="B361" s="5">
        <v>93</v>
      </c>
      <c r="C361" s="158" t="s">
        <v>424</v>
      </c>
      <c r="D361" s="159" t="s">
        <v>0</v>
      </c>
      <c r="E361" s="159" t="s">
        <v>0</v>
      </c>
      <c r="F361" s="159" t="s">
        <v>0</v>
      </c>
      <c r="G361" s="159" t="s">
        <v>0</v>
      </c>
      <c r="H361" s="159" t="s">
        <v>0</v>
      </c>
      <c r="I361" s="159" t="s">
        <v>0</v>
      </c>
      <c r="J361" s="159" t="s">
        <v>0</v>
      </c>
      <c r="K361" s="159" t="s">
        <v>0</v>
      </c>
      <c r="L361" s="159">
        <v>1142</v>
      </c>
      <c r="M361" s="159">
        <v>1000</v>
      </c>
      <c r="N361" s="159" t="s">
        <v>0</v>
      </c>
      <c r="O361" s="159" t="s">
        <v>0</v>
      </c>
      <c r="P361" s="159" t="s">
        <v>0</v>
      </c>
      <c r="Q361" s="159" t="s">
        <v>0</v>
      </c>
      <c r="R361" s="159">
        <v>150</v>
      </c>
      <c r="S361" s="159">
        <v>150</v>
      </c>
      <c r="T361" s="159">
        <v>3500</v>
      </c>
      <c r="U361" s="159">
        <v>1190</v>
      </c>
      <c r="V361" s="159">
        <v>1375</v>
      </c>
      <c r="W361" s="159">
        <v>1860</v>
      </c>
      <c r="X361" s="159" t="s">
        <v>0</v>
      </c>
      <c r="Y361" s="159" t="s">
        <v>0</v>
      </c>
      <c r="Z361" s="159" t="s">
        <v>0</v>
      </c>
      <c r="AA361" s="159" t="s">
        <v>0</v>
      </c>
      <c r="AB361" s="159" t="s">
        <v>0</v>
      </c>
      <c r="AC361" s="159" t="s">
        <v>0</v>
      </c>
    </row>
    <row r="362" spans="2:29" ht="13.5" customHeight="1" x14ac:dyDescent="0.2">
      <c r="B362" s="5">
        <v>94</v>
      </c>
      <c r="C362" s="158" t="s">
        <v>425</v>
      </c>
      <c r="D362" s="159" t="s">
        <v>0</v>
      </c>
      <c r="E362" s="159" t="s">
        <v>0</v>
      </c>
      <c r="F362" s="159" t="s">
        <v>0</v>
      </c>
      <c r="G362" s="159" t="s">
        <v>0</v>
      </c>
      <c r="H362" s="159" t="s">
        <v>0</v>
      </c>
      <c r="I362" s="159" t="s">
        <v>0</v>
      </c>
      <c r="J362" s="159">
        <v>126</v>
      </c>
      <c r="K362" s="159">
        <v>130</v>
      </c>
      <c r="L362" s="159">
        <v>1440000</v>
      </c>
      <c r="M362" s="159">
        <v>1452750</v>
      </c>
      <c r="N362" s="159" t="s">
        <v>0</v>
      </c>
      <c r="O362" s="159" t="s">
        <v>0</v>
      </c>
      <c r="P362" s="159" t="s">
        <v>0</v>
      </c>
      <c r="Q362" s="159" t="s">
        <v>0</v>
      </c>
      <c r="R362" s="159">
        <v>750</v>
      </c>
      <c r="S362" s="159">
        <v>750</v>
      </c>
      <c r="T362" s="159">
        <v>9600</v>
      </c>
      <c r="U362" s="159">
        <v>10560</v>
      </c>
      <c r="V362" s="159">
        <v>5940</v>
      </c>
      <c r="W362" s="159">
        <v>7150</v>
      </c>
      <c r="X362" s="159" t="s">
        <v>0</v>
      </c>
      <c r="Y362" s="159" t="s">
        <v>0</v>
      </c>
      <c r="Z362" s="159">
        <v>19110</v>
      </c>
      <c r="AA362" s="159">
        <v>19110</v>
      </c>
      <c r="AB362" s="159" t="s">
        <v>0</v>
      </c>
      <c r="AC362" s="159" t="s">
        <v>0</v>
      </c>
    </row>
    <row r="363" spans="2:29" ht="13.5" customHeight="1" x14ac:dyDescent="0.2">
      <c r="B363" s="5">
        <v>95</v>
      </c>
      <c r="C363" s="158" t="s">
        <v>426</v>
      </c>
      <c r="D363" s="159" t="s">
        <v>0</v>
      </c>
      <c r="E363" s="159" t="s">
        <v>0</v>
      </c>
      <c r="F363" s="159" t="s">
        <v>0</v>
      </c>
      <c r="G363" s="159" t="s">
        <v>0</v>
      </c>
      <c r="H363" s="159" t="s">
        <v>0</v>
      </c>
      <c r="I363" s="159" t="s">
        <v>0</v>
      </c>
      <c r="J363" s="159" t="s">
        <v>0</v>
      </c>
      <c r="K363" s="159" t="s">
        <v>0</v>
      </c>
      <c r="L363" s="159" t="s">
        <v>0</v>
      </c>
      <c r="M363" s="159" t="s">
        <v>0</v>
      </c>
      <c r="N363" s="159" t="s">
        <v>0</v>
      </c>
      <c r="O363" s="159" t="s">
        <v>0</v>
      </c>
      <c r="P363" s="159" t="s">
        <v>0</v>
      </c>
      <c r="Q363" s="159" t="s">
        <v>0</v>
      </c>
      <c r="R363" s="159" t="s">
        <v>0</v>
      </c>
      <c r="S363" s="159" t="s">
        <v>0</v>
      </c>
      <c r="T363" s="159" t="s">
        <v>0</v>
      </c>
      <c r="U363" s="159" t="s">
        <v>0</v>
      </c>
      <c r="V363" s="159">
        <v>233</v>
      </c>
      <c r="W363" s="159">
        <v>225</v>
      </c>
      <c r="X363" s="159" t="s">
        <v>0</v>
      </c>
      <c r="Y363" s="159" t="s">
        <v>0</v>
      </c>
      <c r="Z363" s="159">
        <v>475</v>
      </c>
      <c r="AA363" s="159" t="s">
        <v>0</v>
      </c>
      <c r="AB363" s="159" t="s">
        <v>0</v>
      </c>
      <c r="AC363" s="159" t="s">
        <v>0</v>
      </c>
    </row>
    <row r="364" spans="2:29" ht="13.5" customHeight="1" x14ac:dyDescent="0.2">
      <c r="B364" s="5">
        <v>96</v>
      </c>
      <c r="C364" s="158" t="s">
        <v>427</v>
      </c>
      <c r="D364" s="159" t="s">
        <v>0</v>
      </c>
      <c r="E364" s="159" t="s">
        <v>0</v>
      </c>
      <c r="F364" s="159" t="s">
        <v>0</v>
      </c>
      <c r="G364" s="159" t="s">
        <v>0</v>
      </c>
      <c r="H364" s="159" t="s">
        <v>0</v>
      </c>
      <c r="I364" s="159" t="s">
        <v>0</v>
      </c>
      <c r="J364" s="159" t="s">
        <v>0</v>
      </c>
      <c r="K364" s="159" t="s">
        <v>0</v>
      </c>
      <c r="L364" s="159" t="s">
        <v>0</v>
      </c>
      <c r="M364" s="159" t="s">
        <v>0</v>
      </c>
      <c r="N364" s="159" t="s">
        <v>0</v>
      </c>
      <c r="O364" s="159" t="s">
        <v>0</v>
      </c>
      <c r="P364" s="159" t="s">
        <v>0</v>
      </c>
      <c r="Q364" s="159" t="s">
        <v>0</v>
      </c>
      <c r="R364" s="159" t="s">
        <v>0</v>
      </c>
      <c r="S364" s="159" t="s">
        <v>0</v>
      </c>
      <c r="T364" s="159">
        <v>3620</v>
      </c>
      <c r="U364" s="159">
        <v>3150</v>
      </c>
      <c r="V364" s="159" t="s">
        <v>0</v>
      </c>
      <c r="W364" s="159" t="s">
        <v>0</v>
      </c>
      <c r="X364" s="159" t="s">
        <v>0</v>
      </c>
      <c r="Y364" s="159" t="s">
        <v>0</v>
      </c>
      <c r="Z364" s="159" t="s">
        <v>0</v>
      </c>
      <c r="AA364" s="159" t="s">
        <v>0</v>
      </c>
      <c r="AB364" s="159" t="s">
        <v>0</v>
      </c>
      <c r="AC364" s="159" t="s">
        <v>0</v>
      </c>
    </row>
    <row r="365" spans="2:29" ht="13.5" customHeight="1" x14ac:dyDescent="0.2">
      <c r="B365" s="5">
        <v>97</v>
      </c>
      <c r="C365" s="158" t="s">
        <v>428</v>
      </c>
      <c r="D365" s="159" t="s">
        <v>0</v>
      </c>
      <c r="E365" s="159" t="s">
        <v>0</v>
      </c>
      <c r="F365" s="159" t="s">
        <v>0</v>
      </c>
      <c r="G365" s="159" t="s">
        <v>0</v>
      </c>
      <c r="H365" s="159" t="s">
        <v>0</v>
      </c>
      <c r="I365" s="159" t="s">
        <v>0</v>
      </c>
      <c r="J365" s="159" t="s">
        <v>0</v>
      </c>
      <c r="K365" s="159" t="s">
        <v>0</v>
      </c>
      <c r="L365" s="159" t="s">
        <v>0</v>
      </c>
      <c r="M365" s="159" t="s">
        <v>0</v>
      </c>
      <c r="N365" s="159" t="s">
        <v>0</v>
      </c>
      <c r="O365" s="159" t="s">
        <v>0</v>
      </c>
      <c r="P365" s="159" t="s">
        <v>0</v>
      </c>
      <c r="Q365" s="159" t="s">
        <v>0</v>
      </c>
      <c r="R365" s="159">
        <v>1350</v>
      </c>
      <c r="S365" s="159">
        <v>1350</v>
      </c>
      <c r="T365" s="159">
        <v>6000</v>
      </c>
      <c r="U365" s="159">
        <v>5000</v>
      </c>
      <c r="V365" s="159">
        <v>9360</v>
      </c>
      <c r="W365" s="159">
        <v>8700</v>
      </c>
      <c r="X365" s="159">
        <v>3000</v>
      </c>
      <c r="Y365" s="159">
        <v>3000</v>
      </c>
      <c r="Z365" s="159">
        <v>29600</v>
      </c>
      <c r="AA365" s="159" t="s">
        <v>0</v>
      </c>
      <c r="AB365" s="159" t="s">
        <v>0</v>
      </c>
      <c r="AC365" s="159" t="s">
        <v>0</v>
      </c>
    </row>
    <row r="366" spans="2:29" ht="13.5" customHeight="1" x14ac:dyDescent="0.2">
      <c r="B366" s="5">
        <v>98</v>
      </c>
      <c r="C366" s="158" t="s">
        <v>429</v>
      </c>
      <c r="D366" s="159" t="s">
        <v>0</v>
      </c>
      <c r="E366" s="159" t="s">
        <v>0</v>
      </c>
      <c r="F366" s="159">
        <v>5124</v>
      </c>
      <c r="G366" s="159">
        <v>4930</v>
      </c>
      <c r="H366" s="159" t="s">
        <v>0</v>
      </c>
      <c r="I366" s="159" t="s">
        <v>0</v>
      </c>
      <c r="J366" s="159">
        <v>28</v>
      </c>
      <c r="K366" s="159">
        <v>39</v>
      </c>
      <c r="L366" s="159">
        <v>3822428</v>
      </c>
      <c r="M366" s="159">
        <v>3678720</v>
      </c>
      <c r="N366" s="159" t="s">
        <v>0</v>
      </c>
      <c r="O366" s="159" t="s">
        <v>0</v>
      </c>
      <c r="P366" s="159" t="s">
        <v>0</v>
      </c>
      <c r="Q366" s="159">
        <v>450</v>
      </c>
      <c r="R366" s="159">
        <v>840</v>
      </c>
      <c r="S366" s="159">
        <v>870</v>
      </c>
      <c r="T366" s="159">
        <v>37020</v>
      </c>
      <c r="U366" s="159">
        <v>15950</v>
      </c>
      <c r="V366" s="159">
        <v>177000</v>
      </c>
      <c r="W366" s="159">
        <v>225600</v>
      </c>
      <c r="X366" s="159">
        <v>34400</v>
      </c>
      <c r="Y366" s="159">
        <v>6880</v>
      </c>
      <c r="Z366" s="159" t="s">
        <v>0</v>
      </c>
      <c r="AA366" s="159" t="s">
        <v>0</v>
      </c>
      <c r="AB366" s="159" t="s">
        <v>0</v>
      </c>
      <c r="AC366" s="159" t="s">
        <v>0</v>
      </c>
    </row>
    <row r="367" spans="2:29" ht="13.5" customHeight="1" x14ac:dyDescent="0.2">
      <c r="B367" s="5">
        <v>99</v>
      </c>
      <c r="C367" s="158" t="s">
        <v>430</v>
      </c>
      <c r="D367" s="159" t="s">
        <v>0</v>
      </c>
      <c r="E367" s="159" t="s">
        <v>0</v>
      </c>
      <c r="F367" s="159" t="s">
        <v>0</v>
      </c>
      <c r="G367" s="159" t="s">
        <v>0</v>
      </c>
      <c r="H367" s="159" t="s">
        <v>0</v>
      </c>
      <c r="I367" s="159" t="s">
        <v>0</v>
      </c>
      <c r="J367" s="159" t="s">
        <v>0</v>
      </c>
      <c r="K367" s="159" t="s">
        <v>0</v>
      </c>
      <c r="L367" s="159">
        <v>2509764</v>
      </c>
      <c r="M367" s="159">
        <v>2275402</v>
      </c>
      <c r="N367" s="159" t="s">
        <v>0</v>
      </c>
      <c r="O367" s="159" t="s">
        <v>0</v>
      </c>
      <c r="P367" s="159" t="s">
        <v>0</v>
      </c>
      <c r="Q367" s="159" t="s">
        <v>0</v>
      </c>
      <c r="R367" s="159" t="s">
        <v>0</v>
      </c>
      <c r="S367" s="159" t="s">
        <v>0</v>
      </c>
      <c r="T367" s="159">
        <v>12500</v>
      </c>
      <c r="U367" s="159">
        <v>4850</v>
      </c>
      <c r="V367" s="159">
        <v>12615</v>
      </c>
      <c r="W367" s="159">
        <v>4320</v>
      </c>
      <c r="X367" s="159" t="s">
        <v>0</v>
      </c>
      <c r="Y367" s="159" t="s">
        <v>0</v>
      </c>
      <c r="Z367" s="159" t="s">
        <v>0</v>
      </c>
      <c r="AA367" s="159" t="s">
        <v>0</v>
      </c>
      <c r="AB367" s="159" t="s">
        <v>0</v>
      </c>
      <c r="AC367" s="159" t="s">
        <v>0</v>
      </c>
    </row>
    <row r="368" spans="2:29" ht="13.5" customHeight="1" x14ac:dyDescent="0.2">
      <c r="B368" s="5">
        <v>100</v>
      </c>
      <c r="C368" s="158" t="s">
        <v>431</v>
      </c>
      <c r="D368" s="159" t="s">
        <v>0</v>
      </c>
      <c r="E368" s="159" t="s">
        <v>0</v>
      </c>
      <c r="F368" s="159" t="s">
        <v>0</v>
      </c>
      <c r="G368" s="159" t="s">
        <v>0</v>
      </c>
      <c r="H368" s="159" t="s">
        <v>0</v>
      </c>
      <c r="I368" s="159" t="s">
        <v>0</v>
      </c>
      <c r="J368" s="159">
        <v>80</v>
      </c>
      <c r="K368" s="159">
        <v>18</v>
      </c>
      <c r="L368" s="159">
        <v>825</v>
      </c>
      <c r="M368" s="159">
        <v>825</v>
      </c>
      <c r="N368" s="159" t="s">
        <v>0</v>
      </c>
      <c r="O368" s="159" t="s">
        <v>0</v>
      </c>
      <c r="P368" s="159" t="s">
        <v>0</v>
      </c>
      <c r="Q368" s="159" t="s">
        <v>0</v>
      </c>
      <c r="R368" s="159">
        <v>1500</v>
      </c>
      <c r="S368" s="159">
        <v>1500</v>
      </c>
      <c r="T368" s="159">
        <v>2040</v>
      </c>
      <c r="U368" s="159">
        <v>2600</v>
      </c>
      <c r="V368" s="159">
        <v>1680</v>
      </c>
      <c r="W368" s="159">
        <v>3000</v>
      </c>
      <c r="X368" s="159">
        <v>110</v>
      </c>
      <c r="Y368" s="159">
        <v>132</v>
      </c>
      <c r="Z368" s="159" t="s">
        <v>0</v>
      </c>
      <c r="AA368" s="159" t="s">
        <v>0</v>
      </c>
      <c r="AB368" s="159" t="s">
        <v>0</v>
      </c>
      <c r="AC368" s="159" t="s">
        <v>0</v>
      </c>
    </row>
    <row r="369" spans="2:29" ht="13.5" customHeight="1" x14ac:dyDescent="0.2">
      <c r="B369" s="5">
        <v>101</v>
      </c>
      <c r="C369" s="158" t="s">
        <v>432</v>
      </c>
      <c r="D369" s="159" t="s">
        <v>0</v>
      </c>
      <c r="E369" s="159" t="s">
        <v>0</v>
      </c>
      <c r="F369" s="159" t="s">
        <v>0</v>
      </c>
      <c r="G369" s="159" t="s">
        <v>0</v>
      </c>
      <c r="H369" s="159" t="s">
        <v>0</v>
      </c>
      <c r="I369" s="159" t="s">
        <v>0</v>
      </c>
      <c r="J369" s="159">
        <v>400</v>
      </c>
      <c r="K369" s="159">
        <v>660</v>
      </c>
      <c r="L369" s="159" t="s">
        <v>0</v>
      </c>
      <c r="M369" s="159" t="s">
        <v>0</v>
      </c>
      <c r="N369" s="159" t="s">
        <v>0</v>
      </c>
      <c r="O369" s="159" t="s">
        <v>0</v>
      </c>
      <c r="P369" s="159" t="s">
        <v>0</v>
      </c>
      <c r="Q369" s="159" t="s">
        <v>0</v>
      </c>
      <c r="R369" s="159" t="s">
        <v>0</v>
      </c>
      <c r="S369" s="159" t="s">
        <v>0</v>
      </c>
      <c r="T369" s="159">
        <v>750</v>
      </c>
      <c r="U369" s="159">
        <v>750</v>
      </c>
      <c r="V369" s="159" t="s">
        <v>0</v>
      </c>
      <c r="W369" s="159" t="s">
        <v>0</v>
      </c>
      <c r="X369" s="159" t="s">
        <v>0</v>
      </c>
      <c r="Y369" s="159" t="s">
        <v>0</v>
      </c>
      <c r="Z369" s="159" t="s">
        <v>0</v>
      </c>
      <c r="AA369" s="159" t="s">
        <v>0</v>
      </c>
      <c r="AB369" s="159" t="s">
        <v>0</v>
      </c>
      <c r="AC369" s="159" t="s">
        <v>0</v>
      </c>
    </row>
    <row r="370" spans="2:29" ht="13.5" customHeight="1" x14ac:dyDescent="0.2">
      <c r="B370" s="5">
        <v>102</v>
      </c>
      <c r="C370" s="158" t="s">
        <v>433</v>
      </c>
      <c r="D370" s="159" t="s">
        <v>0</v>
      </c>
      <c r="E370" s="159" t="s">
        <v>0</v>
      </c>
      <c r="F370" s="159" t="s">
        <v>0</v>
      </c>
      <c r="G370" s="159" t="s">
        <v>0</v>
      </c>
      <c r="H370" s="159" t="s">
        <v>0</v>
      </c>
      <c r="I370" s="159" t="s">
        <v>0</v>
      </c>
      <c r="J370" s="159">
        <v>9</v>
      </c>
      <c r="K370" s="159" t="s">
        <v>0</v>
      </c>
      <c r="L370" s="159">
        <v>3240</v>
      </c>
      <c r="M370" s="159">
        <v>3240</v>
      </c>
      <c r="N370" s="159">
        <v>16</v>
      </c>
      <c r="O370" s="159">
        <v>43</v>
      </c>
      <c r="P370" s="159" t="s">
        <v>0</v>
      </c>
      <c r="Q370" s="159" t="s">
        <v>0</v>
      </c>
      <c r="R370" s="159">
        <v>630</v>
      </c>
      <c r="S370" s="159">
        <v>630</v>
      </c>
      <c r="T370" s="159">
        <v>288</v>
      </c>
      <c r="U370" s="159">
        <v>1050</v>
      </c>
      <c r="V370" s="159" t="s">
        <v>0</v>
      </c>
      <c r="W370" s="159" t="s">
        <v>0</v>
      </c>
      <c r="X370" s="159" t="s">
        <v>0</v>
      </c>
      <c r="Y370" s="159" t="s">
        <v>0</v>
      </c>
      <c r="Z370" s="159" t="s">
        <v>0</v>
      </c>
      <c r="AA370" s="159" t="s">
        <v>0</v>
      </c>
      <c r="AB370" s="159" t="s">
        <v>0</v>
      </c>
      <c r="AC370" s="159" t="s">
        <v>0</v>
      </c>
    </row>
    <row r="371" spans="2:29" ht="13.5" customHeight="1" x14ac:dyDescent="0.2">
      <c r="B371" s="5">
        <v>103</v>
      </c>
      <c r="C371" s="158" t="s">
        <v>434</v>
      </c>
      <c r="D371" s="159" t="s">
        <v>0</v>
      </c>
      <c r="E371" s="159" t="s">
        <v>0</v>
      </c>
      <c r="F371" s="159" t="s">
        <v>0</v>
      </c>
      <c r="G371" s="159" t="s">
        <v>0</v>
      </c>
      <c r="H371" s="159" t="s">
        <v>0</v>
      </c>
      <c r="I371" s="159" t="s">
        <v>0</v>
      </c>
      <c r="J371" s="159">
        <v>46</v>
      </c>
      <c r="K371" s="159">
        <v>46</v>
      </c>
      <c r="L371" s="159" t="s">
        <v>0</v>
      </c>
      <c r="M371" s="159" t="s">
        <v>0</v>
      </c>
      <c r="N371" s="159" t="s">
        <v>0</v>
      </c>
      <c r="O371" s="159" t="s">
        <v>0</v>
      </c>
      <c r="P371" s="159" t="s">
        <v>0</v>
      </c>
      <c r="Q371" s="159" t="s">
        <v>0</v>
      </c>
      <c r="R371" s="159" t="s">
        <v>0</v>
      </c>
      <c r="S371" s="159" t="s">
        <v>0</v>
      </c>
      <c r="T371" s="159" t="s">
        <v>0</v>
      </c>
      <c r="U371" s="159" t="s">
        <v>0</v>
      </c>
      <c r="V371" s="159" t="s">
        <v>0</v>
      </c>
      <c r="W371" s="159" t="s">
        <v>0</v>
      </c>
      <c r="X371" s="159" t="s">
        <v>0</v>
      </c>
      <c r="Y371" s="159" t="s">
        <v>0</v>
      </c>
      <c r="Z371" s="159" t="s">
        <v>0</v>
      </c>
      <c r="AA371" s="159" t="s">
        <v>0</v>
      </c>
      <c r="AB371" s="159" t="s">
        <v>0</v>
      </c>
      <c r="AC371" s="159" t="s">
        <v>0</v>
      </c>
    </row>
    <row r="372" spans="2:29" ht="13.5" customHeight="1" x14ac:dyDescent="0.2">
      <c r="B372" s="5">
        <v>104</v>
      </c>
      <c r="C372" s="158" t="s">
        <v>435</v>
      </c>
      <c r="D372" s="159" t="s">
        <v>0</v>
      </c>
      <c r="E372" s="159" t="s">
        <v>0</v>
      </c>
      <c r="F372" s="159" t="s">
        <v>0</v>
      </c>
      <c r="G372" s="159" t="s">
        <v>0</v>
      </c>
      <c r="H372" s="159" t="s">
        <v>0</v>
      </c>
      <c r="I372" s="159" t="s">
        <v>0</v>
      </c>
      <c r="J372" s="159">
        <v>120</v>
      </c>
      <c r="K372" s="159">
        <v>120</v>
      </c>
      <c r="L372" s="159">
        <v>66000</v>
      </c>
      <c r="M372" s="159">
        <v>68000</v>
      </c>
      <c r="N372" s="159" t="s">
        <v>0</v>
      </c>
      <c r="O372" s="159" t="s">
        <v>0</v>
      </c>
      <c r="P372" s="159" t="s">
        <v>0</v>
      </c>
      <c r="Q372" s="159" t="s">
        <v>0</v>
      </c>
      <c r="R372" s="159">
        <v>640</v>
      </c>
      <c r="S372" s="159">
        <v>620</v>
      </c>
      <c r="T372" s="159">
        <v>4400</v>
      </c>
      <c r="U372" s="159">
        <v>4400</v>
      </c>
      <c r="V372" s="159">
        <v>280</v>
      </c>
      <c r="W372" s="159">
        <v>500</v>
      </c>
      <c r="X372" s="159" t="s">
        <v>0</v>
      </c>
      <c r="Y372" s="159" t="s">
        <v>0</v>
      </c>
      <c r="Z372" s="159" t="s">
        <v>0</v>
      </c>
      <c r="AA372" s="159" t="s">
        <v>0</v>
      </c>
      <c r="AB372" s="159" t="s">
        <v>0</v>
      </c>
      <c r="AC372" s="159" t="s">
        <v>0</v>
      </c>
    </row>
    <row r="373" spans="2:29" ht="13.5" customHeight="1" x14ac:dyDescent="0.2">
      <c r="B373" s="5">
        <v>105</v>
      </c>
      <c r="C373" s="158" t="s">
        <v>436</v>
      </c>
      <c r="D373" s="159" t="s">
        <v>0</v>
      </c>
      <c r="E373" s="159" t="s">
        <v>0</v>
      </c>
      <c r="F373" s="159" t="s">
        <v>0</v>
      </c>
      <c r="G373" s="159" t="s">
        <v>0</v>
      </c>
      <c r="H373" s="159" t="s">
        <v>0</v>
      </c>
      <c r="I373" s="159" t="s">
        <v>0</v>
      </c>
      <c r="J373" s="159">
        <v>80</v>
      </c>
      <c r="K373" s="159">
        <v>15</v>
      </c>
      <c r="L373" s="159">
        <v>1100</v>
      </c>
      <c r="M373" s="159">
        <v>1100</v>
      </c>
      <c r="N373" s="159" t="s">
        <v>0</v>
      </c>
      <c r="O373" s="159" t="s">
        <v>0</v>
      </c>
      <c r="P373" s="159" t="s">
        <v>0</v>
      </c>
      <c r="Q373" s="159" t="s">
        <v>0</v>
      </c>
      <c r="R373" s="159">
        <v>1500</v>
      </c>
      <c r="S373" s="159">
        <v>1500</v>
      </c>
      <c r="T373" s="159">
        <v>2800</v>
      </c>
      <c r="U373" s="159">
        <v>3720</v>
      </c>
      <c r="V373" s="159">
        <v>2160</v>
      </c>
      <c r="W373" s="159">
        <v>2160</v>
      </c>
      <c r="X373" s="159" t="s">
        <v>0</v>
      </c>
      <c r="Y373" s="159">
        <v>320</v>
      </c>
      <c r="Z373" s="159" t="s">
        <v>0</v>
      </c>
      <c r="AA373" s="159" t="s">
        <v>0</v>
      </c>
      <c r="AB373" s="159" t="s">
        <v>0</v>
      </c>
      <c r="AC373" s="159" t="s">
        <v>0</v>
      </c>
    </row>
    <row r="374" spans="2:29" ht="13.5" customHeight="1" x14ac:dyDescent="0.2">
      <c r="B374" s="5">
        <v>106</v>
      </c>
      <c r="C374" s="158" t="s">
        <v>437</v>
      </c>
      <c r="D374" s="159">
        <v>5750</v>
      </c>
      <c r="E374" s="159">
        <v>5750</v>
      </c>
      <c r="F374" s="159" t="s">
        <v>0</v>
      </c>
      <c r="G374" s="159" t="s">
        <v>0</v>
      </c>
      <c r="H374" s="159" t="s">
        <v>0</v>
      </c>
      <c r="I374" s="159" t="s">
        <v>0</v>
      </c>
      <c r="J374" s="159" t="s">
        <v>0</v>
      </c>
      <c r="K374" s="159" t="s">
        <v>0</v>
      </c>
      <c r="L374" s="159">
        <v>88400</v>
      </c>
      <c r="M374" s="159">
        <v>88400</v>
      </c>
      <c r="N374" s="159" t="s">
        <v>0</v>
      </c>
      <c r="O374" s="159" t="s">
        <v>0</v>
      </c>
      <c r="P374" s="159" t="s">
        <v>0</v>
      </c>
      <c r="Q374" s="159" t="s">
        <v>0</v>
      </c>
      <c r="R374" s="159">
        <v>1300</v>
      </c>
      <c r="S374" s="159">
        <v>1200</v>
      </c>
      <c r="T374" s="159">
        <v>1050</v>
      </c>
      <c r="U374" s="159">
        <v>280</v>
      </c>
      <c r="V374" s="159">
        <v>9000</v>
      </c>
      <c r="W374" s="159">
        <v>5500</v>
      </c>
      <c r="X374" s="159">
        <v>1000</v>
      </c>
      <c r="Y374" s="159" t="s">
        <v>0</v>
      </c>
      <c r="Z374" s="159" t="s">
        <v>0</v>
      </c>
      <c r="AA374" s="159" t="s">
        <v>0</v>
      </c>
      <c r="AB374" s="159" t="s">
        <v>0</v>
      </c>
      <c r="AC374" s="159" t="s">
        <v>0</v>
      </c>
    </row>
    <row r="375" spans="2:29" ht="13.5" customHeight="1" x14ac:dyDescent="0.2">
      <c r="B375" s="5">
        <v>107</v>
      </c>
      <c r="C375" s="158" t="s">
        <v>438</v>
      </c>
      <c r="D375" s="159" t="s">
        <v>0</v>
      </c>
      <c r="E375" s="159" t="s">
        <v>0</v>
      </c>
      <c r="F375" s="159" t="s">
        <v>0</v>
      </c>
      <c r="G375" s="159" t="s">
        <v>0</v>
      </c>
      <c r="H375" s="159" t="s">
        <v>0</v>
      </c>
      <c r="I375" s="159" t="s">
        <v>0</v>
      </c>
      <c r="J375" s="159" t="s">
        <v>0</v>
      </c>
      <c r="K375" s="159" t="s">
        <v>0</v>
      </c>
      <c r="L375" s="159">
        <v>2800</v>
      </c>
      <c r="M375" s="159">
        <v>2800</v>
      </c>
      <c r="N375" s="159">
        <v>7</v>
      </c>
      <c r="O375" s="159">
        <v>60</v>
      </c>
      <c r="P375" s="159" t="s">
        <v>0</v>
      </c>
      <c r="Q375" s="159" t="s">
        <v>0</v>
      </c>
      <c r="R375" s="159">
        <v>525</v>
      </c>
      <c r="S375" s="159">
        <v>525</v>
      </c>
      <c r="T375" s="159">
        <v>830</v>
      </c>
      <c r="U375" s="159">
        <v>5301</v>
      </c>
      <c r="V375" s="159">
        <v>1023</v>
      </c>
      <c r="W375" s="159" t="s">
        <v>0</v>
      </c>
      <c r="X375" s="159" t="s">
        <v>0</v>
      </c>
      <c r="Y375" s="159" t="s">
        <v>0</v>
      </c>
      <c r="Z375" s="159" t="s">
        <v>0</v>
      </c>
      <c r="AA375" s="159" t="s">
        <v>0</v>
      </c>
      <c r="AB375" s="159" t="s">
        <v>0</v>
      </c>
      <c r="AC375" s="159" t="s">
        <v>0</v>
      </c>
    </row>
    <row r="376" spans="2:29" ht="13.5" customHeight="1" x14ac:dyDescent="0.2">
      <c r="B376" s="5">
        <v>108</v>
      </c>
      <c r="C376" s="158" t="s">
        <v>439</v>
      </c>
      <c r="D376" s="159" t="s">
        <v>0</v>
      </c>
      <c r="E376" s="159" t="s">
        <v>0</v>
      </c>
      <c r="F376" s="159" t="s">
        <v>0</v>
      </c>
      <c r="G376" s="159" t="s">
        <v>0</v>
      </c>
      <c r="H376" s="159" t="s">
        <v>0</v>
      </c>
      <c r="I376" s="159" t="s">
        <v>0</v>
      </c>
      <c r="J376" s="159">
        <v>45</v>
      </c>
      <c r="K376" s="159">
        <v>24</v>
      </c>
      <c r="L376" s="159">
        <v>1397900</v>
      </c>
      <c r="M376" s="159">
        <v>1353575</v>
      </c>
      <c r="N376" s="159" t="s">
        <v>0</v>
      </c>
      <c r="O376" s="159" t="s">
        <v>0</v>
      </c>
      <c r="P376" s="159">
        <v>240</v>
      </c>
      <c r="Q376" s="159">
        <v>234</v>
      </c>
      <c r="R376" s="159" t="s">
        <v>0</v>
      </c>
      <c r="S376" s="159" t="s">
        <v>0</v>
      </c>
      <c r="T376" s="159">
        <v>16035</v>
      </c>
      <c r="U376" s="159">
        <v>5570</v>
      </c>
      <c r="V376" s="159">
        <v>27600</v>
      </c>
      <c r="W376" s="159">
        <v>41400</v>
      </c>
      <c r="X376" s="159">
        <v>7920</v>
      </c>
      <c r="Y376" s="159">
        <v>2160</v>
      </c>
      <c r="Z376" s="159" t="s">
        <v>0</v>
      </c>
      <c r="AA376" s="159" t="s">
        <v>0</v>
      </c>
      <c r="AB376" s="159" t="s">
        <v>0</v>
      </c>
      <c r="AC376" s="159" t="s">
        <v>0</v>
      </c>
    </row>
    <row r="377" spans="2:29" ht="13.5" customHeight="1" x14ac:dyDescent="0.2">
      <c r="B377" s="5">
        <v>109</v>
      </c>
      <c r="C377" s="158" t="s">
        <v>440</v>
      </c>
      <c r="D377" s="159" t="s">
        <v>0</v>
      </c>
      <c r="E377" s="159" t="s">
        <v>0</v>
      </c>
      <c r="F377" s="159">
        <v>540</v>
      </c>
      <c r="G377" s="159">
        <v>410</v>
      </c>
      <c r="H377" s="159" t="s">
        <v>0</v>
      </c>
      <c r="I377" s="159" t="s">
        <v>0</v>
      </c>
      <c r="J377" s="159">
        <v>140</v>
      </c>
      <c r="K377" s="159" t="s">
        <v>0</v>
      </c>
      <c r="L377" s="159">
        <v>840000</v>
      </c>
      <c r="M377" s="159">
        <v>880000</v>
      </c>
      <c r="N377" s="159" t="s">
        <v>0</v>
      </c>
      <c r="O377" s="159" t="s">
        <v>0</v>
      </c>
      <c r="P377" s="159" t="s">
        <v>0</v>
      </c>
      <c r="Q377" s="159" t="s">
        <v>0</v>
      </c>
      <c r="R377" s="159">
        <v>750</v>
      </c>
      <c r="S377" s="159">
        <v>450</v>
      </c>
      <c r="T377" s="159">
        <v>4550</v>
      </c>
      <c r="U377" s="159">
        <v>4000</v>
      </c>
      <c r="V377" s="159">
        <v>30000</v>
      </c>
      <c r="W377" s="159">
        <v>28500</v>
      </c>
      <c r="X377" s="159">
        <v>1250</v>
      </c>
      <c r="Y377" s="159">
        <v>400</v>
      </c>
      <c r="Z377" s="159" t="s">
        <v>0</v>
      </c>
      <c r="AA377" s="159" t="s">
        <v>0</v>
      </c>
      <c r="AB377" s="159" t="s">
        <v>0</v>
      </c>
      <c r="AC377" s="159" t="s">
        <v>0</v>
      </c>
    </row>
    <row r="378" spans="2:29" ht="13.5" customHeight="1" x14ac:dyDescent="0.2">
      <c r="B378" s="5">
        <v>110</v>
      </c>
      <c r="C378" s="158" t="s">
        <v>441</v>
      </c>
      <c r="D378" s="159" t="s">
        <v>0</v>
      </c>
      <c r="E378" s="159" t="s">
        <v>0</v>
      </c>
      <c r="F378" s="159" t="s">
        <v>0</v>
      </c>
      <c r="G378" s="159" t="s">
        <v>0</v>
      </c>
      <c r="H378" s="159" t="s">
        <v>0</v>
      </c>
      <c r="I378" s="159" t="s">
        <v>0</v>
      </c>
      <c r="J378" s="159" t="s">
        <v>0</v>
      </c>
      <c r="K378" s="159" t="s">
        <v>0</v>
      </c>
      <c r="L378" s="159">
        <v>710500</v>
      </c>
      <c r="M378" s="159">
        <v>802000</v>
      </c>
      <c r="N378" s="159" t="s">
        <v>0</v>
      </c>
      <c r="O378" s="159" t="s">
        <v>0</v>
      </c>
      <c r="P378" s="159" t="s">
        <v>0</v>
      </c>
      <c r="Q378" s="159" t="s">
        <v>0</v>
      </c>
      <c r="R378" s="159">
        <v>7500</v>
      </c>
      <c r="S378" s="159">
        <v>7500</v>
      </c>
      <c r="T378" s="159">
        <v>9800</v>
      </c>
      <c r="U378" s="159">
        <v>9650</v>
      </c>
      <c r="V378" s="159">
        <v>1800</v>
      </c>
      <c r="W378" s="159">
        <v>1700</v>
      </c>
      <c r="X378" s="159">
        <v>1320</v>
      </c>
      <c r="Y378" s="159">
        <v>800</v>
      </c>
      <c r="Z378" s="159" t="s">
        <v>0</v>
      </c>
      <c r="AA378" s="159" t="s">
        <v>0</v>
      </c>
      <c r="AB378" s="159" t="s">
        <v>0</v>
      </c>
      <c r="AC378" s="159" t="s">
        <v>0</v>
      </c>
    </row>
    <row r="379" spans="2:29" ht="13.5" customHeight="1" x14ac:dyDescent="0.2">
      <c r="B379" s="5">
        <v>111</v>
      </c>
      <c r="C379" s="158" t="s">
        <v>442</v>
      </c>
      <c r="D379" s="159" t="s">
        <v>0</v>
      </c>
      <c r="E379" s="159" t="s">
        <v>0</v>
      </c>
      <c r="F379" s="159" t="s">
        <v>0</v>
      </c>
      <c r="G379" s="159" t="s">
        <v>0</v>
      </c>
      <c r="H379" s="159" t="s">
        <v>0</v>
      </c>
      <c r="I379" s="159" t="s">
        <v>0</v>
      </c>
      <c r="J379" s="159" t="s">
        <v>0</v>
      </c>
      <c r="K379" s="159" t="s">
        <v>0</v>
      </c>
      <c r="L379" s="159">
        <v>650000</v>
      </c>
      <c r="M379" s="159">
        <v>240000</v>
      </c>
      <c r="N379" s="159">
        <v>3082</v>
      </c>
      <c r="O379" s="159">
        <v>8295</v>
      </c>
      <c r="P379" s="159">
        <v>158</v>
      </c>
      <c r="Q379" s="159">
        <v>936</v>
      </c>
      <c r="R379" s="159">
        <v>2400</v>
      </c>
      <c r="S379" s="159">
        <v>2500</v>
      </c>
      <c r="T379" s="159">
        <v>140400</v>
      </c>
      <c r="U379" s="159">
        <v>142386</v>
      </c>
      <c r="V379" s="159">
        <v>229230</v>
      </c>
      <c r="W379" s="159">
        <v>287100</v>
      </c>
      <c r="X379" s="159">
        <v>37800</v>
      </c>
      <c r="Y379" s="159">
        <v>8400</v>
      </c>
      <c r="Z379" s="159">
        <v>5220</v>
      </c>
      <c r="AA379" s="159" t="s">
        <v>0</v>
      </c>
      <c r="AB379" s="159" t="s">
        <v>0</v>
      </c>
      <c r="AC379" s="159" t="s">
        <v>0</v>
      </c>
    </row>
    <row r="380" spans="2:29" ht="13.5" customHeight="1" x14ac:dyDescent="0.2">
      <c r="B380" s="5">
        <v>112</v>
      </c>
      <c r="C380" s="158" t="s">
        <v>443</v>
      </c>
      <c r="D380" s="159" t="s">
        <v>0</v>
      </c>
      <c r="E380" s="159" t="s">
        <v>0</v>
      </c>
      <c r="F380" s="159" t="s">
        <v>0</v>
      </c>
      <c r="G380" s="159" t="s">
        <v>0</v>
      </c>
      <c r="H380" s="159" t="s">
        <v>0</v>
      </c>
      <c r="I380" s="159" t="s">
        <v>0</v>
      </c>
      <c r="J380" s="159">
        <v>200</v>
      </c>
      <c r="K380" s="159">
        <v>400</v>
      </c>
      <c r="L380" s="159">
        <v>230877</v>
      </c>
      <c r="M380" s="159">
        <v>323515</v>
      </c>
      <c r="N380" s="159" t="s">
        <v>0</v>
      </c>
      <c r="O380" s="159" t="s">
        <v>0</v>
      </c>
      <c r="P380" s="159" t="s">
        <v>0</v>
      </c>
      <c r="Q380" s="159" t="s">
        <v>0</v>
      </c>
      <c r="R380" s="159">
        <v>500</v>
      </c>
      <c r="S380" s="159">
        <v>500</v>
      </c>
      <c r="T380" s="159">
        <v>1400</v>
      </c>
      <c r="U380" s="159">
        <v>1400</v>
      </c>
      <c r="V380" s="159" t="s">
        <v>0</v>
      </c>
      <c r="W380" s="159" t="s">
        <v>0</v>
      </c>
      <c r="X380" s="159" t="s">
        <v>0</v>
      </c>
      <c r="Y380" s="159" t="s">
        <v>0</v>
      </c>
      <c r="Z380" s="159" t="s">
        <v>0</v>
      </c>
      <c r="AA380" s="159" t="s">
        <v>0</v>
      </c>
      <c r="AB380" s="159" t="s">
        <v>0</v>
      </c>
      <c r="AC380" s="159" t="s">
        <v>0</v>
      </c>
    </row>
    <row r="381" spans="2:29" ht="13.5" customHeight="1" x14ac:dyDescent="0.2">
      <c r="B381" s="5">
        <v>113</v>
      </c>
      <c r="C381" s="158" t="s">
        <v>444</v>
      </c>
      <c r="D381" s="159" t="s">
        <v>0</v>
      </c>
      <c r="E381" s="159" t="s">
        <v>0</v>
      </c>
      <c r="F381" s="159" t="s">
        <v>0</v>
      </c>
      <c r="G381" s="159" t="s">
        <v>0</v>
      </c>
      <c r="H381" s="159" t="s">
        <v>0</v>
      </c>
      <c r="I381" s="159" t="s">
        <v>0</v>
      </c>
      <c r="J381" s="159">
        <v>90</v>
      </c>
      <c r="K381" s="159" t="s">
        <v>0</v>
      </c>
      <c r="L381" s="159">
        <v>600</v>
      </c>
      <c r="M381" s="159">
        <v>600</v>
      </c>
      <c r="N381" s="159" t="s">
        <v>0</v>
      </c>
      <c r="O381" s="159" t="s">
        <v>0</v>
      </c>
      <c r="P381" s="159" t="s">
        <v>0</v>
      </c>
      <c r="Q381" s="159" t="s">
        <v>0</v>
      </c>
      <c r="R381" s="159">
        <v>2975</v>
      </c>
      <c r="S381" s="159">
        <v>2975</v>
      </c>
      <c r="T381" s="159">
        <v>2250</v>
      </c>
      <c r="U381" s="159">
        <v>900</v>
      </c>
      <c r="V381" s="159">
        <v>9000</v>
      </c>
      <c r="W381" s="159">
        <v>10800</v>
      </c>
      <c r="X381" s="159" t="s">
        <v>0</v>
      </c>
      <c r="Y381" s="159" t="s">
        <v>0</v>
      </c>
      <c r="Z381" s="159" t="s">
        <v>0</v>
      </c>
      <c r="AA381" s="159" t="s">
        <v>0</v>
      </c>
      <c r="AB381" s="159" t="s">
        <v>0</v>
      </c>
      <c r="AC381" s="159" t="s">
        <v>0</v>
      </c>
    </row>
    <row r="382" spans="2:29" ht="13.5" customHeight="1" x14ac:dyDescent="0.2">
      <c r="B382" s="5">
        <v>114</v>
      </c>
      <c r="C382" s="158" t="s">
        <v>445</v>
      </c>
      <c r="D382" s="159" t="s">
        <v>0</v>
      </c>
      <c r="E382" s="159" t="s">
        <v>0</v>
      </c>
      <c r="F382" s="159" t="s">
        <v>0</v>
      </c>
      <c r="G382" s="159" t="s">
        <v>0</v>
      </c>
      <c r="H382" s="159" t="s">
        <v>0</v>
      </c>
      <c r="I382" s="159" t="s">
        <v>0</v>
      </c>
      <c r="J382" s="159" t="s">
        <v>0</v>
      </c>
      <c r="K382" s="159" t="s">
        <v>0</v>
      </c>
      <c r="L382" s="159" t="s">
        <v>0</v>
      </c>
      <c r="M382" s="159" t="s">
        <v>0</v>
      </c>
      <c r="N382" s="159" t="s">
        <v>0</v>
      </c>
      <c r="O382" s="159" t="s">
        <v>0</v>
      </c>
      <c r="P382" s="159" t="s">
        <v>0</v>
      </c>
      <c r="Q382" s="159" t="s">
        <v>0</v>
      </c>
      <c r="R382" s="159">
        <v>350</v>
      </c>
      <c r="S382" s="159">
        <v>350</v>
      </c>
      <c r="T382" s="159" t="s">
        <v>0</v>
      </c>
      <c r="U382" s="159" t="s">
        <v>0</v>
      </c>
      <c r="V382" s="159">
        <v>1980</v>
      </c>
      <c r="W382" s="159">
        <v>2228</v>
      </c>
      <c r="X382" s="159" t="s">
        <v>0</v>
      </c>
      <c r="Y382" s="159" t="s">
        <v>0</v>
      </c>
      <c r="Z382" s="159" t="s">
        <v>0</v>
      </c>
      <c r="AA382" s="159" t="s">
        <v>0</v>
      </c>
      <c r="AB382" s="159" t="s">
        <v>0</v>
      </c>
      <c r="AC382" s="159" t="s">
        <v>0</v>
      </c>
    </row>
    <row r="383" spans="2:29" ht="13.5" customHeight="1" x14ac:dyDescent="0.2">
      <c r="B383" s="5">
        <v>115</v>
      </c>
      <c r="C383" s="158" t="s">
        <v>446</v>
      </c>
      <c r="D383" s="159" t="s">
        <v>0</v>
      </c>
      <c r="E383" s="159" t="s">
        <v>0</v>
      </c>
      <c r="F383" s="159" t="s">
        <v>0</v>
      </c>
      <c r="G383" s="159" t="s">
        <v>0</v>
      </c>
      <c r="H383" s="159" t="s">
        <v>0</v>
      </c>
      <c r="I383" s="159" t="s">
        <v>0</v>
      </c>
      <c r="J383" s="159">
        <v>150</v>
      </c>
      <c r="K383" s="159">
        <v>125</v>
      </c>
      <c r="L383" s="159">
        <v>336200</v>
      </c>
      <c r="M383" s="159">
        <v>205600</v>
      </c>
      <c r="N383" s="159">
        <v>900</v>
      </c>
      <c r="O383" s="159">
        <v>6200</v>
      </c>
      <c r="P383" s="159" t="s">
        <v>0</v>
      </c>
      <c r="Q383" s="159" t="s">
        <v>0</v>
      </c>
      <c r="R383" s="159">
        <v>4500</v>
      </c>
      <c r="S383" s="159">
        <v>4300</v>
      </c>
      <c r="T383" s="159">
        <v>45800</v>
      </c>
      <c r="U383" s="159">
        <v>44060</v>
      </c>
      <c r="V383" s="159">
        <v>37500</v>
      </c>
      <c r="W383" s="159">
        <v>36000</v>
      </c>
      <c r="X383" s="159">
        <v>13500</v>
      </c>
      <c r="Y383" s="159">
        <v>900</v>
      </c>
      <c r="Z383" s="159">
        <v>119260</v>
      </c>
      <c r="AA383" s="159">
        <v>130180</v>
      </c>
      <c r="AB383" s="159" t="s">
        <v>0</v>
      </c>
      <c r="AC383" s="159" t="s">
        <v>0</v>
      </c>
    </row>
    <row r="384" spans="2:29" ht="13.5" customHeight="1" x14ac:dyDescent="0.2">
      <c r="B384" s="5">
        <v>116</v>
      </c>
      <c r="C384" s="158" t="s">
        <v>447</v>
      </c>
      <c r="D384" s="159" t="s">
        <v>0</v>
      </c>
      <c r="E384" s="159" t="s">
        <v>0</v>
      </c>
      <c r="F384" s="159" t="s">
        <v>0</v>
      </c>
      <c r="G384" s="159" t="s">
        <v>0</v>
      </c>
      <c r="H384" s="159" t="s">
        <v>0</v>
      </c>
      <c r="I384" s="159" t="s">
        <v>0</v>
      </c>
      <c r="J384" s="159" t="s">
        <v>0</v>
      </c>
      <c r="K384" s="159" t="s">
        <v>0</v>
      </c>
      <c r="L384" s="159" t="s">
        <v>0</v>
      </c>
      <c r="M384" s="159" t="s">
        <v>0</v>
      </c>
      <c r="N384" s="159" t="s">
        <v>0</v>
      </c>
      <c r="O384" s="159" t="s">
        <v>0</v>
      </c>
      <c r="P384" s="159" t="s">
        <v>0</v>
      </c>
      <c r="Q384" s="159" t="s">
        <v>0</v>
      </c>
      <c r="R384" s="159" t="s">
        <v>0</v>
      </c>
      <c r="S384" s="159" t="s">
        <v>0</v>
      </c>
      <c r="T384" s="159">
        <v>3800</v>
      </c>
      <c r="U384" s="159">
        <v>3800</v>
      </c>
      <c r="V384" s="159" t="s">
        <v>0</v>
      </c>
      <c r="W384" s="159" t="s">
        <v>0</v>
      </c>
      <c r="X384" s="159" t="s">
        <v>0</v>
      </c>
      <c r="Y384" s="159" t="s">
        <v>0</v>
      </c>
      <c r="Z384" s="159" t="s">
        <v>0</v>
      </c>
      <c r="AA384" s="159" t="s">
        <v>0</v>
      </c>
      <c r="AB384" s="159" t="s">
        <v>0</v>
      </c>
      <c r="AC384" s="159" t="s">
        <v>0</v>
      </c>
    </row>
    <row r="385" spans="2:29" ht="13.5" customHeight="1" x14ac:dyDescent="0.2">
      <c r="B385" s="5">
        <v>117</v>
      </c>
      <c r="C385" s="158" t="s">
        <v>448</v>
      </c>
      <c r="D385" s="159" t="s">
        <v>0</v>
      </c>
      <c r="E385" s="159" t="s">
        <v>0</v>
      </c>
      <c r="F385" s="159" t="s">
        <v>0</v>
      </c>
      <c r="G385" s="159" t="s">
        <v>0</v>
      </c>
      <c r="H385" s="159" t="s">
        <v>0</v>
      </c>
      <c r="I385" s="159" t="s">
        <v>0</v>
      </c>
      <c r="J385" s="159">
        <v>218</v>
      </c>
      <c r="K385" s="159">
        <v>218</v>
      </c>
      <c r="L385" s="159" t="s">
        <v>0</v>
      </c>
      <c r="M385" s="159" t="s">
        <v>0</v>
      </c>
      <c r="N385" s="159" t="s">
        <v>0</v>
      </c>
      <c r="O385" s="159" t="s">
        <v>0</v>
      </c>
      <c r="P385" s="159" t="s">
        <v>0</v>
      </c>
      <c r="Q385" s="159" t="s">
        <v>0</v>
      </c>
      <c r="R385" s="159" t="s">
        <v>0</v>
      </c>
      <c r="S385" s="159" t="s">
        <v>0</v>
      </c>
      <c r="T385" s="159">
        <v>3600</v>
      </c>
      <c r="U385" s="159">
        <v>2900</v>
      </c>
      <c r="V385" s="159" t="s">
        <v>0</v>
      </c>
      <c r="W385" s="159" t="s">
        <v>0</v>
      </c>
      <c r="X385" s="159" t="s">
        <v>0</v>
      </c>
      <c r="Y385" s="159" t="s">
        <v>0</v>
      </c>
      <c r="Z385" s="159" t="s">
        <v>0</v>
      </c>
      <c r="AA385" s="159" t="s">
        <v>0</v>
      </c>
      <c r="AB385" s="159" t="s">
        <v>0</v>
      </c>
      <c r="AC385" s="159" t="s">
        <v>0</v>
      </c>
    </row>
    <row r="386" spans="2:29" ht="13.5" customHeight="1" x14ac:dyDescent="0.2">
      <c r="B386" s="5">
        <v>118</v>
      </c>
      <c r="C386" s="158" t="s">
        <v>449</v>
      </c>
      <c r="D386" s="159" t="s">
        <v>0</v>
      </c>
      <c r="E386" s="159" t="s">
        <v>0</v>
      </c>
      <c r="F386" s="159" t="s">
        <v>0</v>
      </c>
      <c r="G386" s="159" t="s">
        <v>0</v>
      </c>
      <c r="H386" s="159" t="s">
        <v>0</v>
      </c>
      <c r="I386" s="159" t="s">
        <v>0</v>
      </c>
      <c r="J386" s="159" t="s">
        <v>0</v>
      </c>
      <c r="K386" s="159" t="s">
        <v>0</v>
      </c>
      <c r="L386" s="159" t="s">
        <v>0</v>
      </c>
      <c r="M386" s="159" t="s">
        <v>0</v>
      </c>
      <c r="N386" s="159" t="s">
        <v>0</v>
      </c>
      <c r="O386" s="159" t="s">
        <v>0</v>
      </c>
      <c r="P386" s="159">
        <v>300</v>
      </c>
      <c r="Q386" s="159" t="s">
        <v>0</v>
      </c>
      <c r="R386" s="159">
        <v>110</v>
      </c>
      <c r="S386" s="159">
        <v>110</v>
      </c>
      <c r="T386" s="159">
        <v>123</v>
      </c>
      <c r="U386" s="159">
        <v>123</v>
      </c>
      <c r="V386" s="159" t="s">
        <v>0</v>
      </c>
      <c r="W386" s="159" t="s">
        <v>0</v>
      </c>
      <c r="X386" s="159" t="s">
        <v>0</v>
      </c>
      <c r="Y386" s="159" t="s">
        <v>0</v>
      </c>
      <c r="Z386" s="159" t="s">
        <v>0</v>
      </c>
      <c r="AA386" s="159" t="s">
        <v>0</v>
      </c>
      <c r="AB386" s="159" t="s">
        <v>0</v>
      </c>
      <c r="AC386" s="159" t="s">
        <v>0</v>
      </c>
    </row>
    <row r="387" spans="2:29" ht="13.5" customHeight="1" x14ac:dyDescent="0.2">
      <c r="B387" s="5">
        <v>119</v>
      </c>
      <c r="C387" s="158" t="s">
        <v>450</v>
      </c>
      <c r="D387" s="159">
        <v>432</v>
      </c>
      <c r="E387" s="159">
        <v>480</v>
      </c>
      <c r="F387" s="159" t="s">
        <v>0</v>
      </c>
      <c r="G387" s="159" t="s">
        <v>0</v>
      </c>
      <c r="H387" s="159" t="s">
        <v>0</v>
      </c>
      <c r="I387" s="159" t="s">
        <v>0</v>
      </c>
      <c r="J387" s="159">
        <v>63</v>
      </c>
      <c r="K387" s="159" t="s">
        <v>0</v>
      </c>
      <c r="L387" s="159">
        <v>461242</v>
      </c>
      <c r="M387" s="159">
        <v>467887</v>
      </c>
      <c r="N387" s="159">
        <v>216</v>
      </c>
      <c r="O387" s="159">
        <v>252</v>
      </c>
      <c r="P387" s="159" t="s">
        <v>0</v>
      </c>
      <c r="Q387" s="159" t="s">
        <v>0</v>
      </c>
      <c r="R387" s="159">
        <v>240</v>
      </c>
      <c r="S387" s="159">
        <v>480</v>
      </c>
      <c r="T387" s="159">
        <v>2400</v>
      </c>
      <c r="U387" s="159">
        <v>5600</v>
      </c>
      <c r="V387" s="159">
        <v>2160</v>
      </c>
      <c r="W387" s="159">
        <v>2100</v>
      </c>
      <c r="X387" s="159" t="s">
        <v>0</v>
      </c>
      <c r="Y387" s="159" t="s">
        <v>0</v>
      </c>
      <c r="Z387" s="159">
        <v>7200</v>
      </c>
      <c r="AA387" s="159">
        <v>4940</v>
      </c>
      <c r="AB387" s="159" t="s">
        <v>0</v>
      </c>
      <c r="AC387" s="159" t="s">
        <v>0</v>
      </c>
    </row>
    <row r="388" spans="2:29" ht="13.5" customHeight="1" x14ac:dyDescent="0.2">
      <c r="B388" s="5">
        <v>120</v>
      </c>
      <c r="C388" s="158" t="s">
        <v>451</v>
      </c>
      <c r="D388" s="159" t="s">
        <v>0</v>
      </c>
      <c r="E388" s="159" t="s">
        <v>0</v>
      </c>
      <c r="F388" s="159" t="s">
        <v>0</v>
      </c>
      <c r="G388" s="159" t="s">
        <v>0</v>
      </c>
      <c r="H388" s="159" t="s">
        <v>0</v>
      </c>
      <c r="I388" s="159" t="s">
        <v>0</v>
      </c>
      <c r="J388" s="159" t="s">
        <v>0</v>
      </c>
      <c r="K388" s="159" t="s">
        <v>0</v>
      </c>
      <c r="L388" s="159" t="s">
        <v>0</v>
      </c>
      <c r="M388" s="159" t="s">
        <v>0</v>
      </c>
      <c r="N388" s="159" t="s">
        <v>0</v>
      </c>
      <c r="O388" s="159" t="s">
        <v>0</v>
      </c>
      <c r="P388" s="159" t="s">
        <v>0</v>
      </c>
      <c r="Q388" s="159" t="s">
        <v>0</v>
      </c>
      <c r="R388" s="159">
        <v>850</v>
      </c>
      <c r="S388" s="159">
        <v>850</v>
      </c>
      <c r="T388" s="159">
        <v>1500</v>
      </c>
      <c r="U388" s="159">
        <v>1250</v>
      </c>
      <c r="V388" s="159">
        <v>597</v>
      </c>
      <c r="W388" s="159">
        <v>691</v>
      </c>
      <c r="X388" s="159" t="s">
        <v>0</v>
      </c>
      <c r="Y388" s="159" t="s">
        <v>0</v>
      </c>
      <c r="Z388" s="159" t="s">
        <v>0</v>
      </c>
      <c r="AA388" s="159" t="s">
        <v>0</v>
      </c>
      <c r="AB388" s="159" t="s">
        <v>0</v>
      </c>
      <c r="AC388" s="159" t="s">
        <v>0</v>
      </c>
    </row>
    <row r="389" spans="2:29" ht="13.5" customHeight="1" x14ac:dyDescent="0.2">
      <c r="B389" s="5">
        <v>121</v>
      </c>
      <c r="C389" s="158" t="s">
        <v>452</v>
      </c>
      <c r="D389" s="159" t="s">
        <v>0</v>
      </c>
      <c r="E389" s="159" t="s">
        <v>0</v>
      </c>
      <c r="F389" s="159" t="s">
        <v>0</v>
      </c>
      <c r="G389" s="159" t="s">
        <v>0</v>
      </c>
      <c r="H389" s="159" t="s">
        <v>0</v>
      </c>
      <c r="I389" s="159" t="s">
        <v>0</v>
      </c>
      <c r="J389" s="159">
        <v>72</v>
      </c>
      <c r="K389" s="159">
        <v>48</v>
      </c>
      <c r="L389" s="159">
        <v>302801</v>
      </c>
      <c r="M389" s="159">
        <v>494200</v>
      </c>
      <c r="N389" s="159">
        <v>11</v>
      </c>
      <c r="O389" s="159">
        <v>8</v>
      </c>
      <c r="P389" s="159" t="s">
        <v>0</v>
      </c>
      <c r="Q389" s="159" t="s">
        <v>0</v>
      </c>
      <c r="R389" s="159">
        <v>375</v>
      </c>
      <c r="S389" s="159">
        <v>300</v>
      </c>
      <c r="T389" s="159">
        <v>1980</v>
      </c>
      <c r="U389" s="159">
        <v>1980</v>
      </c>
      <c r="V389" s="159">
        <v>720</v>
      </c>
      <c r="W389" s="159">
        <v>480</v>
      </c>
      <c r="X389" s="159" t="s">
        <v>0</v>
      </c>
      <c r="Y389" s="159" t="s">
        <v>0</v>
      </c>
      <c r="Z389" s="159" t="s">
        <v>0</v>
      </c>
      <c r="AA389" s="159" t="s">
        <v>0</v>
      </c>
      <c r="AB389" s="159" t="s">
        <v>0</v>
      </c>
      <c r="AC389" s="159" t="s">
        <v>0</v>
      </c>
    </row>
    <row r="390" spans="2:29" ht="13.5" customHeight="1" x14ac:dyDescent="0.2">
      <c r="B390" s="5">
        <v>122</v>
      </c>
      <c r="C390" s="158" t="s">
        <v>453</v>
      </c>
      <c r="D390" s="159" t="s">
        <v>0</v>
      </c>
      <c r="E390" s="159" t="s">
        <v>0</v>
      </c>
      <c r="F390" s="159" t="s">
        <v>0</v>
      </c>
      <c r="G390" s="159" t="s">
        <v>0</v>
      </c>
      <c r="H390" s="159" t="s">
        <v>0</v>
      </c>
      <c r="I390" s="159" t="s">
        <v>0</v>
      </c>
      <c r="J390" s="159" t="s">
        <v>0</v>
      </c>
      <c r="K390" s="159" t="s">
        <v>0</v>
      </c>
      <c r="L390" s="159">
        <v>1129505</v>
      </c>
      <c r="M390" s="159">
        <v>1062171</v>
      </c>
      <c r="N390" s="159" t="s">
        <v>0</v>
      </c>
      <c r="O390" s="159" t="s">
        <v>0</v>
      </c>
      <c r="P390" s="159" t="s">
        <v>0</v>
      </c>
      <c r="Q390" s="159" t="s">
        <v>0</v>
      </c>
      <c r="R390" s="159">
        <v>220</v>
      </c>
      <c r="S390" s="159">
        <v>220</v>
      </c>
      <c r="T390" s="159">
        <v>2100</v>
      </c>
      <c r="U390" s="159">
        <v>1400</v>
      </c>
      <c r="V390" s="159">
        <v>2500</v>
      </c>
      <c r="W390" s="159">
        <v>3750</v>
      </c>
      <c r="X390" s="159">
        <v>1840</v>
      </c>
      <c r="Y390" s="159" t="s">
        <v>0</v>
      </c>
      <c r="Z390" s="159" t="s">
        <v>0</v>
      </c>
      <c r="AA390" s="159" t="s">
        <v>0</v>
      </c>
      <c r="AB390" s="159" t="s">
        <v>0</v>
      </c>
      <c r="AC390" s="159" t="s">
        <v>0</v>
      </c>
    </row>
    <row r="391" spans="2:29" ht="13.5" customHeight="1" x14ac:dyDescent="0.2">
      <c r="B391" s="5">
        <v>123</v>
      </c>
      <c r="C391" s="158" t="s">
        <v>454</v>
      </c>
      <c r="D391" s="159" t="s">
        <v>0</v>
      </c>
      <c r="E391" s="159" t="s">
        <v>0</v>
      </c>
      <c r="F391" s="159" t="s">
        <v>0</v>
      </c>
      <c r="G391" s="159" t="s">
        <v>0</v>
      </c>
      <c r="H391" s="159" t="s">
        <v>0</v>
      </c>
      <c r="I391" s="159" t="s">
        <v>0</v>
      </c>
      <c r="J391" s="159">
        <v>210</v>
      </c>
      <c r="K391" s="159">
        <v>157</v>
      </c>
      <c r="L391" s="159" t="s">
        <v>0</v>
      </c>
      <c r="M391" s="159" t="s">
        <v>0</v>
      </c>
      <c r="N391" s="159" t="s">
        <v>0</v>
      </c>
      <c r="O391" s="159" t="s">
        <v>0</v>
      </c>
      <c r="P391" s="159" t="s">
        <v>0</v>
      </c>
      <c r="Q391" s="159" t="s">
        <v>0</v>
      </c>
      <c r="R391" s="159" t="s">
        <v>0</v>
      </c>
      <c r="S391" s="159" t="s">
        <v>0</v>
      </c>
      <c r="T391" s="159">
        <v>3250</v>
      </c>
      <c r="U391" s="159">
        <v>3120</v>
      </c>
      <c r="V391" s="159">
        <v>1450</v>
      </c>
      <c r="W391" s="159">
        <v>1652</v>
      </c>
      <c r="X391" s="159" t="s">
        <v>0</v>
      </c>
      <c r="Y391" s="159" t="s">
        <v>0</v>
      </c>
      <c r="Z391" s="159" t="s">
        <v>0</v>
      </c>
      <c r="AA391" s="159" t="s">
        <v>0</v>
      </c>
      <c r="AB391" s="159" t="s">
        <v>0</v>
      </c>
      <c r="AC391" s="159" t="s">
        <v>0</v>
      </c>
    </row>
    <row r="392" spans="2:29" ht="13.5" customHeight="1" x14ac:dyDescent="0.2">
      <c r="B392" s="5">
        <v>124</v>
      </c>
      <c r="C392" s="158" t="s">
        <v>455</v>
      </c>
      <c r="D392" s="159" t="s">
        <v>0</v>
      </c>
      <c r="E392" s="159" t="s">
        <v>0</v>
      </c>
      <c r="F392" s="159">
        <v>2337</v>
      </c>
      <c r="G392" s="159">
        <v>2394</v>
      </c>
      <c r="H392" s="159" t="s">
        <v>0</v>
      </c>
      <c r="I392" s="159" t="s">
        <v>0</v>
      </c>
      <c r="J392" s="159">
        <v>55</v>
      </c>
      <c r="K392" s="159">
        <v>53</v>
      </c>
      <c r="L392" s="159">
        <v>3939120</v>
      </c>
      <c r="M392" s="159">
        <v>4080188</v>
      </c>
      <c r="N392" s="159" t="s">
        <v>0</v>
      </c>
      <c r="O392" s="159" t="s">
        <v>0</v>
      </c>
      <c r="P392" s="159">
        <v>1104</v>
      </c>
      <c r="Q392" s="159">
        <v>825</v>
      </c>
      <c r="R392" s="159">
        <v>272</v>
      </c>
      <c r="S392" s="159">
        <v>450</v>
      </c>
      <c r="T392" s="159">
        <v>42520</v>
      </c>
      <c r="U392" s="159">
        <v>10210</v>
      </c>
      <c r="V392" s="159">
        <v>62500</v>
      </c>
      <c r="W392" s="159">
        <v>83160</v>
      </c>
      <c r="X392" s="159">
        <v>13950</v>
      </c>
      <c r="Y392" s="159">
        <v>2250</v>
      </c>
      <c r="Z392" s="159" t="s">
        <v>0</v>
      </c>
      <c r="AA392" s="159" t="s">
        <v>0</v>
      </c>
      <c r="AB392" s="159" t="s">
        <v>0</v>
      </c>
      <c r="AC392" s="159" t="s">
        <v>0</v>
      </c>
    </row>
    <row r="393" spans="2:29" ht="13.5" customHeight="1" x14ac:dyDescent="0.2">
      <c r="B393" s="5">
        <v>125</v>
      </c>
      <c r="C393" s="158" t="s">
        <v>456</v>
      </c>
      <c r="D393" s="159" t="s">
        <v>0</v>
      </c>
      <c r="E393" s="159" t="s">
        <v>0</v>
      </c>
      <c r="F393" s="159" t="s">
        <v>0</v>
      </c>
      <c r="G393" s="159" t="s">
        <v>0</v>
      </c>
      <c r="H393" s="159" t="s">
        <v>0</v>
      </c>
      <c r="I393" s="159" t="s">
        <v>0</v>
      </c>
      <c r="J393" s="159" t="s">
        <v>0</v>
      </c>
      <c r="K393" s="159" t="s">
        <v>0</v>
      </c>
      <c r="L393" s="159">
        <v>49740</v>
      </c>
      <c r="M393" s="159">
        <v>49740</v>
      </c>
      <c r="N393" s="159" t="s">
        <v>0</v>
      </c>
      <c r="O393" s="159" t="s">
        <v>0</v>
      </c>
      <c r="P393" s="159" t="s">
        <v>0</v>
      </c>
      <c r="Q393" s="159" t="s">
        <v>0</v>
      </c>
      <c r="R393" s="159">
        <v>700</v>
      </c>
      <c r="S393" s="159">
        <v>720</v>
      </c>
      <c r="T393" s="159" t="s">
        <v>0</v>
      </c>
      <c r="U393" s="159" t="s">
        <v>0</v>
      </c>
      <c r="V393" s="159">
        <v>3840</v>
      </c>
      <c r="W393" s="159">
        <v>5400</v>
      </c>
      <c r="X393" s="159" t="s">
        <v>0</v>
      </c>
      <c r="Y393" s="159" t="s">
        <v>0</v>
      </c>
      <c r="Z393" s="159" t="s">
        <v>0</v>
      </c>
      <c r="AA393" s="159" t="s">
        <v>0</v>
      </c>
      <c r="AB393" s="159" t="s">
        <v>0</v>
      </c>
      <c r="AC393" s="159" t="s">
        <v>0</v>
      </c>
    </row>
    <row r="394" spans="2:29" ht="13.5" customHeight="1" x14ac:dyDescent="0.2">
      <c r="B394" s="5">
        <v>126</v>
      </c>
      <c r="C394" s="158" t="s">
        <v>457</v>
      </c>
      <c r="D394" s="159">
        <v>3250</v>
      </c>
      <c r="E394" s="159">
        <v>3250</v>
      </c>
      <c r="F394" s="159" t="s">
        <v>0</v>
      </c>
      <c r="G394" s="159" t="s">
        <v>0</v>
      </c>
      <c r="H394" s="159" t="s">
        <v>0</v>
      </c>
      <c r="I394" s="159" t="s">
        <v>0</v>
      </c>
      <c r="J394" s="159">
        <v>36</v>
      </c>
      <c r="K394" s="159">
        <v>40</v>
      </c>
      <c r="L394" s="159">
        <v>663000</v>
      </c>
      <c r="M394" s="159">
        <v>680000</v>
      </c>
      <c r="N394" s="159" t="s">
        <v>0</v>
      </c>
      <c r="O394" s="159" t="s">
        <v>0</v>
      </c>
      <c r="P394" s="159" t="s">
        <v>0</v>
      </c>
      <c r="Q394" s="159" t="s">
        <v>0</v>
      </c>
      <c r="R394" s="159">
        <v>450</v>
      </c>
      <c r="S394" s="159">
        <v>450</v>
      </c>
      <c r="T394" s="159">
        <v>20400</v>
      </c>
      <c r="U394" s="159">
        <v>24000</v>
      </c>
      <c r="V394" s="159">
        <v>26600</v>
      </c>
      <c r="W394" s="159">
        <v>27000</v>
      </c>
      <c r="X394" s="159">
        <v>600</v>
      </c>
      <c r="Y394" s="159">
        <v>600</v>
      </c>
      <c r="Z394" s="159" t="s">
        <v>0</v>
      </c>
      <c r="AA394" s="159" t="s">
        <v>0</v>
      </c>
      <c r="AB394" s="159" t="s">
        <v>0</v>
      </c>
      <c r="AC394" s="159" t="s">
        <v>0</v>
      </c>
    </row>
    <row r="395" spans="2:29" ht="13.5" customHeight="1" x14ac:dyDescent="0.2">
      <c r="B395" s="5">
        <v>127</v>
      </c>
      <c r="C395" s="158" t="s">
        <v>458</v>
      </c>
      <c r="D395" s="159">
        <v>40850</v>
      </c>
      <c r="E395" s="159">
        <v>41495</v>
      </c>
      <c r="F395" s="159" t="s">
        <v>0</v>
      </c>
      <c r="G395" s="159" t="s">
        <v>0</v>
      </c>
      <c r="H395" s="159" t="s">
        <v>0</v>
      </c>
      <c r="I395" s="159" t="s">
        <v>0</v>
      </c>
      <c r="J395" s="159">
        <v>171</v>
      </c>
      <c r="K395" s="159">
        <v>152</v>
      </c>
      <c r="L395" s="159">
        <v>19250</v>
      </c>
      <c r="M395" s="159">
        <v>21025</v>
      </c>
      <c r="N395" s="159">
        <v>170</v>
      </c>
      <c r="O395" s="159">
        <v>128</v>
      </c>
      <c r="P395" s="159" t="s">
        <v>0</v>
      </c>
      <c r="Q395" s="159" t="s">
        <v>0</v>
      </c>
      <c r="R395" s="159">
        <v>4250</v>
      </c>
      <c r="S395" s="159">
        <v>4420</v>
      </c>
      <c r="T395" s="159">
        <v>16000</v>
      </c>
      <c r="U395" s="159">
        <v>8000</v>
      </c>
      <c r="V395" s="159">
        <v>1120</v>
      </c>
      <c r="W395" s="159">
        <v>1260</v>
      </c>
      <c r="X395" s="159" t="s">
        <v>0</v>
      </c>
      <c r="Y395" s="159" t="s">
        <v>0</v>
      </c>
      <c r="Z395" s="159">
        <v>335</v>
      </c>
      <c r="AA395" s="159">
        <v>335</v>
      </c>
      <c r="AB395" s="159" t="s">
        <v>0</v>
      </c>
      <c r="AC395" s="159" t="s">
        <v>0</v>
      </c>
    </row>
    <row r="396" spans="2:29" ht="13.5" customHeight="1" x14ac:dyDescent="0.2">
      <c r="B396" s="5">
        <v>128</v>
      </c>
      <c r="C396" s="158" t="s">
        <v>459</v>
      </c>
      <c r="D396" s="159" t="s">
        <v>0</v>
      </c>
      <c r="E396" s="159" t="s">
        <v>0</v>
      </c>
      <c r="F396" s="159">
        <v>1346</v>
      </c>
      <c r="G396" s="159">
        <v>729</v>
      </c>
      <c r="H396" s="159" t="s">
        <v>0</v>
      </c>
      <c r="I396" s="159" t="s">
        <v>0</v>
      </c>
      <c r="J396" s="159">
        <v>624</v>
      </c>
      <c r="K396" s="159">
        <v>240</v>
      </c>
      <c r="L396" s="159">
        <v>1654650</v>
      </c>
      <c r="M396" s="159">
        <v>2880000</v>
      </c>
      <c r="N396" s="159">
        <v>16560</v>
      </c>
      <c r="O396" s="159">
        <v>15138</v>
      </c>
      <c r="P396" s="159">
        <v>270</v>
      </c>
      <c r="Q396" s="159" t="s">
        <v>0</v>
      </c>
      <c r="R396" s="159" t="s">
        <v>0</v>
      </c>
      <c r="S396" s="159" t="s">
        <v>0</v>
      </c>
      <c r="T396" s="159">
        <v>1593000</v>
      </c>
      <c r="U396" s="159">
        <v>1023000</v>
      </c>
      <c r="V396" s="159">
        <v>837900</v>
      </c>
      <c r="W396" s="159">
        <v>798000</v>
      </c>
      <c r="X396" s="159">
        <v>10800</v>
      </c>
      <c r="Y396" s="159">
        <v>9450</v>
      </c>
      <c r="Z396" s="159" t="s">
        <v>0</v>
      </c>
      <c r="AA396" s="159" t="s">
        <v>0</v>
      </c>
      <c r="AB396" s="159">
        <v>540</v>
      </c>
      <c r="AC396" s="159">
        <v>285</v>
      </c>
    </row>
    <row r="397" spans="2:29" ht="13.5" customHeight="1" x14ac:dyDescent="0.2">
      <c r="B397" s="5">
        <v>129</v>
      </c>
      <c r="C397" s="158" t="s">
        <v>460</v>
      </c>
      <c r="D397" s="159" t="s">
        <v>0</v>
      </c>
      <c r="E397" s="159" t="s">
        <v>0</v>
      </c>
      <c r="F397" s="159" t="s">
        <v>0</v>
      </c>
      <c r="G397" s="159" t="s">
        <v>0</v>
      </c>
      <c r="H397" s="159" t="s">
        <v>0</v>
      </c>
      <c r="I397" s="159" t="s">
        <v>0</v>
      </c>
      <c r="J397" s="159">
        <v>600</v>
      </c>
      <c r="K397" s="159" t="s">
        <v>0</v>
      </c>
      <c r="L397" s="159" t="s">
        <v>0</v>
      </c>
      <c r="M397" s="159" t="s">
        <v>0</v>
      </c>
      <c r="N397" s="159" t="s">
        <v>0</v>
      </c>
      <c r="O397" s="159" t="s">
        <v>0</v>
      </c>
      <c r="P397" s="159" t="s">
        <v>0</v>
      </c>
      <c r="Q397" s="159" t="s">
        <v>0</v>
      </c>
      <c r="R397" s="159">
        <v>1400</v>
      </c>
      <c r="S397" s="159">
        <v>1400</v>
      </c>
      <c r="T397" s="159">
        <v>1080</v>
      </c>
      <c r="U397" s="159">
        <v>900</v>
      </c>
      <c r="V397" s="159">
        <v>3000</v>
      </c>
      <c r="W397" s="159">
        <v>4050</v>
      </c>
      <c r="X397" s="159" t="s">
        <v>0</v>
      </c>
      <c r="Y397" s="159" t="s">
        <v>0</v>
      </c>
      <c r="Z397" s="159" t="s">
        <v>0</v>
      </c>
      <c r="AA397" s="159" t="s">
        <v>0</v>
      </c>
      <c r="AB397" s="159" t="s">
        <v>0</v>
      </c>
      <c r="AC397" s="159" t="s">
        <v>0</v>
      </c>
    </row>
    <row r="398" spans="2:29" ht="13.5" customHeight="1" x14ac:dyDescent="0.2">
      <c r="B398" s="5">
        <v>130</v>
      </c>
      <c r="C398" s="158" t="s">
        <v>461</v>
      </c>
      <c r="D398" s="159">
        <v>600</v>
      </c>
      <c r="E398" s="159">
        <v>660</v>
      </c>
      <c r="F398" s="159" t="s">
        <v>0</v>
      </c>
      <c r="G398" s="159" t="s">
        <v>0</v>
      </c>
      <c r="H398" s="159" t="s">
        <v>0</v>
      </c>
      <c r="I398" s="159" t="s">
        <v>0</v>
      </c>
      <c r="J398" s="159" t="s">
        <v>0</v>
      </c>
      <c r="K398" s="159">
        <v>36</v>
      </c>
      <c r="L398" s="159" t="s">
        <v>0</v>
      </c>
      <c r="M398" s="159" t="s">
        <v>0</v>
      </c>
      <c r="N398" s="159" t="s">
        <v>0</v>
      </c>
      <c r="O398" s="159" t="s">
        <v>0</v>
      </c>
      <c r="P398" s="159" t="s">
        <v>0</v>
      </c>
      <c r="Q398" s="159" t="s">
        <v>0</v>
      </c>
      <c r="R398" s="159">
        <v>1280</v>
      </c>
      <c r="S398" s="159">
        <v>1360</v>
      </c>
      <c r="T398" s="159">
        <v>304</v>
      </c>
      <c r="U398" s="159">
        <v>228</v>
      </c>
      <c r="V398" s="159" t="s">
        <v>0</v>
      </c>
      <c r="W398" s="159" t="s">
        <v>0</v>
      </c>
      <c r="X398" s="159" t="s">
        <v>0</v>
      </c>
      <c r="Y398" s="159" t="s">
        <v>0</v>
      </c>
      <c r="Z398" s="159" t="s">
        <v>0</v>
      </c>
      <c r="AA398" s="159" t="s">
        <v>0</v>
      </c>
      <c r="AB398" s="159" t="s">
        <v>0</v>
      </c>
      <c r="AC398" s="159" t="s">
        <v>0</v>
      </c>
    </row>
    <row r="399" spans="2:29" ht="13.5" customHeight="1" x14ac:dyDescent="0.2">
      <c r="B399" s="5">
        <v>131</v>
      </c>
      <c r="C399" s="158" t="s">
        <v>462</v>
      </c>
      <c r="D399" s="159" t="s">
        <v>0</v>
      </c>
      <c r="E399" s="159" t="s">
        <v>0</v>
      </c>
      <c r="F399" s="159" t="s">
        <v>0</v>
      </c>
      <c r="G399" s="159" t="s">
        <v>0</v>
      </c>
      <c r="H399" s="159" t="s">
        <v>0</v>
      </c>
      <c r="I399" s="159" t="s">
        <v>0</v>
      </c>
      <c r="J399" s="159">
        <v>95</v>
      </c>
      <c r="K399" s="159">
        <v>48</v>
      </c>
      <c r="L399" s="159">
        <v>82500</v>
      </c>
      <c r="M399" s="159">
        <v>106260</v>
      </c>
      <c r="N399" s="159">
        <v>1170</v>
      </c>
      <c r="O399" s="159">
        <v>600</v>
      </c>
      <c r="P399" s="159" t="s">
        <v>0</v>
      </c>
      <c r="Q399" s="159" t="s">
        <v>0</v>
      </c>
      <c r="R399" s="159">
        <v>280</v>
      </c>
      <c r="S399" s="159">
        <v>284</v>
      </c>
      <c r="T399" s="159">
        <v>38382</v>
      </c>
      <c r="U399" s="159">
        <v>8055</v>
      </c>
      <c r="V399" s="159">
        <v>54340</v>
      </c>
      <c r="W399" s="159">
        <v>76380</v>
      </c>
      <c r="X399" s="159">
        <v>18550</v>
      </c>
      <c r="Y399" s="159">
        <v>360</v>
      </c>
      <c r="Z399" s="159" t="s">
        <v>0</v>
      </c>
      <c r="AA399" s="159" t="s">
        <v>0</v>
      </c>
      <c r="AB399" s="159" t="s">
        <v>0</v>
      </c>
      <c r="AC399" s="159" t="s">
        <v>0</v>
      </c>
    </row>
    <row r="400" spans="2:29" ht="13.5" customHeight="1" x14ac:dyDescent="0.2">
      <c r="B400" s="5">
        <v>132</v>
      </c>
      <c r="C400" s="158" t="s">
        <v>463</v>
      </c>
      <c r="D400" s="159" t="s">
        <v>0</v>
      </c>
      <c r="E400" s="159" t="s">
        <v>0</v>
      </c>
      <c r="F400" s="159" t="s">
        <v>0</v>
      </c>
      <c r="G400" s="159" t="s">
        <v>0</v>
      </c>
      <c r="H400" s="159" t="s">
        <v>0</v>
      </c>
      <c r="I400" s="159" t="s">
        <v>0</v>
      </c>
      <c r="J400" s="159" t="s">
        <v>0</v>
      </c>
      <c r="K400" s="159" t="s">
        <v>0</v>
      </c>
      <c r="L400" s="159" t="s">
        <v>0</v>
      </c>
      <c r="M400" s="159" t="s">
        <v>0</v>
      </c>
      <c r="N400" s="159">
        <v>1208</v>
      </c>
      <c r="O400" s="159">
        <v>1856</v>
      </c>
      <c r="P400" s="159" t="s">
        <v>0</v>
      </c>
      <c r="Q400" s="159" t="s">
        <v>0</v>
      </c>
      <c r="R400" s="159">
        <v>1360</v>
      </c>
      <c r="S400" s="159" t="s">
        <v>0</v>
      </c>
      <c r="T400" s="159">
        <v>7855</v>
      </c>
      <c r="U400" s="159">
        <v>5236</v>
      </c>
      <c r="V400" s="159">
        <v>32023</v>
      </c>
      <c r="W400" s="159">
        <v>29271</v>
      </c>
      <c r="X400" s="159" t="s">
        <v>0</v>
      </c>
      <c r="Y400" s="159" t="s">
        <v>0</v>
      </c>
      <c r="Z400" s="159" t="s">
        <v>0</v>
      </c>
      <c r="AA400" s="159" t="s">
        <v>0</v>
      </c>
      <c r="AB400" s="159" t="s">
        <v>0</v>
      </c>
      <c r="AC400" s="159" t="s">
        <v>0</v>
      </c>
    </row>
    <row r="401" spans="2:29" ht="13.5" customHeight="1" x14ac:dyDescent="0.2">
      <c r="B401" s="5">
        <v>133</v>
      </c>
      <c r="C401" s="158" t="s">
        <v>464</v>
      </c>
      <c r="D401" s="159" t="s">
        <v>0</v>
      </c>
      <c r="E401" s="159" t="s">
        <v>0</v>
      </c>
      <c r="F401" s="159" t="s">
        <v>0</v>
      </c>
      <c r="G401" s="159" t="s">
        <v>0</v>
      </c>
      <c r="H401" s="159" t="s">
        <v>0</v>
      </c>
      <c r="I401" s="159" t="s">
        <v>0</v>
      </c>
      <c r="J401" s="159" t="s">
        <v>0</v>
      </c>
      <c r="K401" s="159" t="s">
        <v>0</v>
      </c>
      <c r="L401" s="159" t="s">
        <v>0</v>
      </c>
      <c r="M401" s="159" t="s">
        <v>0</v>
      </c>
      <c r="N401" s="159" t="s">
        <v>0</v>
      </c>
      <c r="O401" s="159" t="s">
        <v>0</v>
      </c>
      <c r="P401" s="159" t="s">
        <v>0</v>
      </c>
      <c r="Q401" s="159" t="s">
        <v>0</v>
      </c>
      <c r="R401" s="159">
        <v>110</v>
      </c>
      <c r="S401" s="159">
        <v>110</v>
      </c>
      <c r="T401" s="159">
        <v>35</v>
      </c>
      <c r="U401" s="159">
        <v>35</v>
      </c>
      <c r="V401" s="159" t="s">
        <v>0</v>
      </c>
      <c r="W401" s="159" t="s">
        <v>0</v>
      </c>
      <c r="X401" s="159" t="s">
        <v>0</v>
      </c>
      <c r="Y401" s="159" t="s">
        <v>0</v>
      </c>
      <c r="Z401" s="159" t="s">
        <v>0</v>
      </c>
      <c r="AA401" s="159" t="s">
        <v>0</v>
      </c>
      <c r="AB401" s="159" t="s">
        <v>0</v>
      </c>
      <c r="AC401" s="159" t="s">
        <v>0</v>
      </c>
    </row>
    <row r="402" spans="2:29" ht="13.5" customHeight="1" x14ac:dyDescent="0.2">
      <c r="B402" s="5">
        <v>134</v>
      </c>
      <c r="C402" s="158" t="s">
        <v>465</v>
      </c>
      <c r="D402" s="159" t="s">
        <v>0</v>
      </c>
      <c r="E402" s="159" t="s">
        <v>0</v>
      </c>
      <c r="F402" s="159" t="s">
        <v>0</v>
      </c>
      <c r="G402" s="159" t="s">
        <v>0</v>
      </c>
      <c r="H402" s="159" t="s">
        <v>0</v>
      </c>
      <c r="I402" s="159" t="s">
        <v>0</v>
      </c>
      <c r="J402" s="159" t="s">
        <v>0</v>
      </c>
      <c r="K402" s="159" t="s">
        <v>0</v>
      </c>
      <c r="L402" s="159" t="s">
        <v>0</v>
      </c>
      <c r="M402" s="159" t="s">
        <v>0</v>
      </c>
      <c r="N402" s="159">
        <v>180</v>
      </c>
      <c r="O402" s="159">
        <v>440</v>
      </c>
      <c r="P402" s="159" t="s">
        <v>0</v>
      </c>
      <c r="Q402" s="159" t="s">
        <v>0</v>
      </c>
      <c r="R402" s="159">
        <v>170</v>
      </c>
      <c r="S402" s="159">
        <v>136</v>
      </c>
      <c r="T402" s="159">
        <v>13400</v>
      </c>
      <c r="U402" s="159">
        <v>14500</v>
      </c>
      <c r="V402" s="159">
        <v>14520</v>
      </c>
      <c r="W402" s="159">
        <v>20160</v>
      </c>
      <c r="X402" s="159">
        <v>760</v>
      </c>
      <c r="Y402" s="159">
        <v>184</v>
      </c>
      <c r="Z402" s="159">
        <v>1140</v>
      </c>
      <c r="AA402" s="159">
        <v>600</v>
      </c>
      <c r="AB402" s="159" t="s">
        <v>0</v>
      </c>
      <c r="AC402" s="159" t="s">
        <v>0</v>
      </c>
    </row>
    <row r="403" spans="2:29" ht="13.5" customHeight="1" x14ac:dyDescent="0.2">
      <c r="B403" s="5">
        <v>135</v>
      </c>
      <c r="C403" s="158" t="s">
        <v>466</v>
      </c>
      <c r="D403" s="159" t="s">
        <v>0</v>
      </c>
      <c r="E403" s="159" t="s">
        <v>0</v>
      </c>
      <c r="F403" s="159">
        <v>11061</v>
      </c>
      <c r="G403" s="159">
        <v>8200</v>
      </c>
      <c r="H403" s="159" t="s">
        <v>0</v>
      </c>
      <c r="I403" s="159" t="s">
        <v>0</v>
      </c>
      <c r="J403" s="159">
        <v>1683</v>
      </c>
      <c r="K403" s="159">
        <v>1053</v>
      </c>
      <c r="L403" s="159" t="s">
        <v>0</v>
      </c>
      <c r="M403" s="159" t="s">
        <v>0</v>
      </c>
      <c r="N403" s="159">
        <v>39200</v>
      </c>
      <c r="O403" s="159">
        <v>30100</v>
      </c>
      <c r="P403" s="159">
        <v>894</v>
      </c>
      <c r="Q403" s="159">
        <v>1513</v>
      </c>
      <c r="R403" s="159">
        <v>770</v>
      </c>
      <c r="S403" s="159" t="s">
        <v>0</v>
      </c>
      <c r="T403" s="159">
        <v>184800</v>
      </c>
      <c r="U403" s="159">
        <v>201600</v>
      </c>
      <c r="V403" s="159">
        <v>171000</v>
      </c>
      <c r="W403" s="159">
        <v>198000</v>
      </c>
      <c r="X403" s="159">
        <v>24000</v>
      </c>
      <c r="Y403" s="159">
        <v>14400</v>
      </c>
      <c r="Z403" s="159" t="s">
        <v>0</v>
      </c>
      <c r="AA403" s="159" t="s">
        <v>0</v>
      </c>
      <c r="AB403" s="159">
        <v>2100</v>
      </c>
      <c r="AC403" s="159">
        <v>20000</v>
      </c>
    </row>
    <row r="404" spans="2:29" ht="13.5" customHeight="1" x14ac:dyDescent="0.2">
      <c r="B404" s="5">
        <v>136</v>
      </c>
      <c r="C404" s="158" t="s">
        <v>467</v>
      </c>
      <c r="D404" s="159" t="s">
        <v>0</v>
      </c>
      <c r="E404" s="159" t="s">
        <v>0</v>
      </c>
      <c r="F404" s="159" t="s">
        <v>0</v>
      </c>
      <c r="G404" s="159" t="s">
        <v>0</v>
      </c>
      <c r="H404" s="159" t="s">
        <v>0</v>
      </c>
      <c r="I404" s="159" t="s">
        <v>0</v>
      </c>
      <c r="J404" s="159" t="s">
        <v>0</v>
      </c>
      <c r="K404" s="159">
        <v>144</v>
      </c>
      <c r="L404" s="159" t="s">
        <v>0</v>
      </c>
      <c r="M404" s="159" t="s">
        <v>0</v>
      </c>
      <c r="N404" s="159" t="s">
        <v>0</v>
      </c>
      <c r="O404" s="159" t="s">
        <v>0</v>
      </c>
      <c r="P404" s="159" t="s">
        <v>0</v>
      </c>
      <c r="Q404" s="159" t="s">
        <v>0</v>
      </c>
      <c r="R404" s="159" t="s">
        <v>0</v>
      </c>
      <c r="S404" s="159" t="s">
        <v>0</v>
      </c>
      <c r="T404" s="159">
        <v>1200</v>
      </c>
      <c r="U404" s="159">
        <v>92</v>
      </c>
      <c r="V404" s="159">
        <v>5622</v>
      </c>
      <c r="W404" s="159">
        <v>12740</v>
      </c>
      <c r="X404" s="159" t="s">
        <v>0</v>
      </c>
      <c r="Y404" s="159" t="s">
        <v>0</v>
      </c>
      <c r="Z404" s="159" t="s">
        <v>0</v>
      </c>
      <c r="AA404" s="159" t="s">
        <v>0</v>
      </c>
      <c r="AB404" s="159" t="s">
        <v>0</v>
      </c>
      <c r="AC404" s="159" t="s">
        <v>0</v>
      </c>
    </row>
    <row r="405" spans="2:29" ht="13.5" customHeight="1" x14ac:dyDescent="0.2">
      <c r="B405" s="5">
        <v>137</v>
      </c>
      <c r="C405" s="158" t="s">
        <v>468</v>
      </c>
      <c r="D405" s="159" t="s">
        <v>0</v>
      </c>
      <c r="E405" s="159" t="s">
        <v>0</v>
      </c>
      <c r="F405" s="159" t="s">
        <v>0</v>
      </c>
      <c r="G405" s="159" t="s">
        <v>0</v>
      </c>
      <c r="H405" s="159" t="s">
        <v>0</v>
      </c>
      <c r="I405" s="159" t="s">
        <v>0</v>
      </c>
      <c r="J405" s="159">
        <v>15</v>
      </c>
      <c r="K405" s="159" t="s">
        <v>0</v>
      </c>
      <c r="L405" s="159">
        <v>2000</v>
      </c>
      <c r="M405" s="159">
        <v>2000</v>
      </c>
      <c r="N405" s="159">
        <v>5</v>
      </c>
      <c r="O405" s="159">
        <v>72</v>
      </c>
      <c r="P405" s="159" t="s">
        <v>0</v>
      </c>
      <c r="Q405" s="159" t="s">
        <v>0</v>
      </c>
      <c r="R405" s="159">
        <v>450</v>
      </c>
      <c r="S405" s="159">
        <v>450</v>
      </c>
      <c r="T405" s="159">
        <v>690</v>
      </c>
      <c r="U405" s="159">
        <v>2842</v>
      </c>
      <c r="V405" s="159" t="s">
        <v>0</v>
      </c>
      <c r="W405" s="159">
        <v>666</v>
      </c>
      <c r="X405" s="159" t="s">
        <v>0</v>
      </c>
      <c r="Y405" s="159" t="s">
        <v>0</v>
      </c>
      <c r="Z405" s="159" t="s">
        <v>0</v>
      </c>
      <c r="AA405" s="159" t="s">
        <v>0</v>
      </c>
      <c r="AB405" s="159" t="s">
        <v>0</v>
      </c>
      <c r="AC405" s="159" t="s">
        <v>0</v>
      </c>
    </row>
    <row r="406" spans="2:29" ht="13.5" customHeight="1" x14ac:dyDescent="0.2">
      <c r="B406" s="5">
        <v>138</v>
      </c>
      <c r="C406" s="158" t="s">
        <v>469</v>
      </c>
      <c r="D406" s="159" t="s">
        <v>0</v>
      </c>
      <c r="E406" s="159" t="s">
        <v>0</v>
      </c>
      <c r="F406" s="159" t="s">
        <v>0</v>
      </c>
      <c r="G406" s="159" t="s">
        <v>0</v>
      </c>
      <c r="H406" s="159" t="s">
        <v>0</v>
      </c>
      <c r="I406" s="159" t="s">
        <v>0</v>
      </c>
      <c r="J406" s="159" t="s">
        <v>0</v>
      </c>
      <c r="K406" s="159" t="s">
        <v>0</v>
      </c>
      <c r="L406" s="159">
        <v>180</v>
      </c>
      <c r="M406" s="159">
        <v>180</v>
      </c>
      <c r="N406" s="159" t="s">
        <v>0</v>
      </c>
      <c r="O406" s="159" t="s">
        <v>0</v>
      </c>
      <c r="P406" s="159" t="s">
        <v>0</v>
      </c>
      <c r="Q406" s="159" t="s">
        <v>0</v>
      </c>
      <c r="R406" s="159">
        <v>420</v>
      </c>
      <c r="S406" s="159">
        <v>420</v>
      </c>
      <c r="T406" s="159">
        <v>800</v>
      </c>
      <c r="U406" s="159">
        <v>280</v>
      </c>
      <c r="V406" s="159">
        <v>6000</v>
      </c>
      <c r="W406" s="159">
        <v>3300</v>
      </c>
      <c r="X406" s="159" t="s">
        <v>0</v>
      </c>
      <c r="Y406" s="159" t="s">
        <v>0</v>
      </c>
      <c r="Z406" s="159" t="s">
        <v>0</v>
      </c>
      <c r="AA406" s="159" t="s">
        <v>0</v>
      </c>
      <c r="AB406" s="159" t="s">
        <v>0</v>
      </c>
      <c r="AC406" s="159" t="s">
        <v>0</v>
      </c>
    </row>
    <row r="407" spans="2:29" ht="13.5" customHeight="1" x14ac:dyDescent="0.2">
      <c r="B407" s="5">
        <v>139</v>
      </c>
      <c r="C407" s="158" t="s">
        <v>470</v>
      </c>
      <c r="D407" s="159" t="s">
        <v>0</v>
      </c>
      <c r="E407" s="159" t="s">
        <v>0</v>
      </c>
      <c r="F407" s="159" t="s">
        <v>0</v>
      </c>
      <c r="G407" s="159" t="s">
        <v>0</v>
      </c>
      <c r="H407" s="159" t="s">
        <v>0</v>
      </c>
      <c r="I407" s="159" t="s">
        <v>0</v>
      </c>
      <c r="J407" s="159" t="s">
        <v>0</v>
      </c>
      <c r="K407" s="159" t="s">
        <v>0</v>
      </c>
      <c r="L407" s="159" t="s">
        <v>0</v>
      </c>
      <c r="M407" s="159" t="s">
        <v>0</v>
      </c>
      <c r="N407" s="159" t="s">
        <v>0</v>
      </c>
      <c r="O407" s="159" t="s">
        <v>0</v>
      </c>
      <c r="P407" s="159">
        <v>600</v>
      </c>
      <c r="Q407" s="159">
        <v>382</v>
      </c>
      <c r="R407" s="159">
        <v>240</v>
      </c>
      <c r="S407" s="159">
        <v>120</v>
      </c>
      <c r="T407" s="159">
        <v>943</v>
      </c>
      <c r="U407" s="159">
        <v>121</v>
      </c>
      <c r="V407" s="159">
        <v>2340</v>
      </c>
      <c r="W407" s="159">
        <v>3103</v>
      </c>
      <c r="X407" s="159" t="s">
        <v>0</v>
      </c>
      <c r="Y407" s="159" t="s">
        <v>0</v>
      </c>
      <c r="Z407" s="159" t="s">
        <v>0</v>
      </c>
      <c r="AA407" s="159" t="s">
        <v>0</v>
      </c>
      <c r="AB407" s="159" t="s">
        <v>0</v>
      </c>
      <c r="AC407" s="159" t="s">
        <v>0</v>
      </c>
    </row>
    <row r="408" spans="2:29" ht="13.5" customHeight="1" x14ac:dyDescent="0.2">
      <c r="B408" s="5">
        <v>140</v>
      </c>
      <c r="C408" s="158" t="s">
        <v>471</v>
      </c>
      <c r="D408" s="159" t="s">
        <v>0</v>
      </c>
      <c r="E408" s="159" t="s">
        <v>0</v>
      </c>
      <c r="F408" s="159">
        <v>1470</v>
      </c>
      <c r="G408" s="159">
        <v>1470</v>
      </c>
      <c r="H408" s="159" t="s">
        <v>0</v>
      </c>
      <c r="I408" s="159" t="s">
        <v>0</v>
      </c>
      <c r="J408" s="159" t="s">
        <v>0</v>
      </c>
      <c r="K408" s="159" t="s">
        <v>0</v>
      </c>
      <c r="L408" s="159" t="s">
        <v>0</v>
      </c>
      <c r="M408" s="159" t="s">
        <v>0</v>
      </c>
      <c r="N408" s="159">
        <v>2030</v>
      </c>
      <c r="O408" s="159">
        <v>2187</v>
      </c>
      <c r="P408" s="159" t="s">
        <v>0</v>
      </c>
      <c r="Q408" s="159" t="s">
        <v>0</v>
      </c>
      <c r="R408" s="159">
        <v>1020</v>
      </c>
      <c r="S408" s="159">
        <v>1020</v>
      </c>
      <c r="T408" s="159">
        <v>4313</v>
      </c>
      <c r="U408" s="159">
        <v>2765</v>
      </c>
      <c r="V408" s="159">
        <v>6510</v>
      </c>
      <c r="W408" s="159">
        <v>5880</v>
      </c>
      <c r="X408" s="159" t="s">
        <v>0</v>
      </c>
      <c r="Y408" s="159" t="s">
        <v>0</v>
      </c>
      <c r="Z408" s="159" t="s">
        <v>0</v>
      </c>
      <c r="AA408" s="159" t="s">
        <v>0</v>
      </c>
      <c r="AB408" s="159" t="s">
        <v>0</v>
      </c>
      <c r="AC408" s="159" t="s">
        <v>0</v>
      </c>
    </row>
    <row r="409" spans="2:29" ht="13.5" customHeight="1" x14ac:dyDescent="0.2">
      <c r="B409" s="5">
        <v>141</v>
      </c>
      <c r="C409" s="158" t="s">
        <v>472</v>
      </c>
      <c r="D409" s="159" t="s">
        <v>0</v>
      </c>
      <c r="E409" s="159" t="s">
        <v>0</v>
      </c>
      <c r="F409" s="159" t="s">
        <v>0</v>
      </c>
      <c r="G409" s="159" t="s">
        <v>0</v>
      </c>
      <c r="H409" s="159" t="s">
        <v>0</v>
      </c>
      <c r="I409" s="159" t="s">
        <v>0</v>
      </c>
      <c r="J409" s="159" t="s">
        <v>0</v>
      </c>
      <c r="K409" s="159" t="s">
        <v>0</v>
      </c>
      <c r="L409" s="159">
        <v>1072500</v>
      </c>
      <c r="M409" s="159">
        <v>991340</v>
      </c>
      <c r="N409" s="159" t="s">
        <v>0</v>
      </c>
      <c r="O409" s="159" t="s">
        <v>0</v>
      </c>
      <c r="P409" s="159" t="s">
        <v>0</v>
      </c>
      <c r="Q409" s="159" t="s">
        <v>0</v>
      </c>
      <c r="R409" s="159">
        <v>450</v>
      </c>
      <c r="S409" s="159">
        <v>450</v>
      </c>
      <c r="T409" s="159">
        <v>22400</v>
      </c>
      <c r="U409" s="159">
        <v>2800</v>
      </c>
      <c r="V409" s="159">
        <v>16800</v>
      </c>
      <c r="W409" s="159">
        <v>23400</v>
      </c>
      <c r="X409" s="159">
        <v>2800</v>
      </c>
      <c r="Y409" s="159">
        <v>1200</v>
      </c>
      <c r="Z409" s="159" t="s">
        <v>0</v>
      </c>
      <c r="AA409" s="159" t="s">
        <v>0</v>
      </c>
      <c r="AB409" s="159" t="s">
        <v>0</v>
      </c>
      <c r="AC409" s="159" t="s">
        <v>0</v>
      </c>
    </row>
    <row r="410" spans="2:29" ht="13.5" customHeight="1" x14ac:dyDescent="0.2">
      <c r="B410" s="5">
        <v>142</v>
      </c>
      <c r="C410" s="158" t="s">
        <v>473</v>
      </c>
      <c r="D410" s="159" t="s">
        <v>0</v>
      </c>
      <c r="E410" s="159" t="s">
        <v>0</v>
      </c>
      <c r="F410" s="159" t="s">
        <v>0</v>
      </c>
      <c r="G410" s="159" t="s">
        <v>0</v>
      </c>
      <c r="H410" s="159" t="s">
        <v>0</v>
      </c>
      <c r="I410" s="159" t="s">
        <v>0</v>
      </c>
      <c r="J410" s="159">
        <v>46</v>
      </c>
      <c r="K410" s="159">
        <v>63</v>
      </c>
      <c r="L410" s="159" t="s">
        <v>0</v>
      </c>
      <c r="M410" s="159" t="s">
        <v>0</v>
      </c>
      <c r="N410" s="159">
        <v>184</v>
      </c>
      <c r="O410" s="159">
        <v>480</v>
      </c>
      <c r="P410" s="159" t="s">
        <v>0</v>
      </c>
      <c r="Q410" s="159" t="s">
        <v>0</v>
      </c>
      <c r="R410" s="159" t="s">
        <v>0</v>
      </c>
      <c r="S410" s="159" t="s">
        <v>0</v>
      </c>
      <c r="T410" s="159">
        <v>7210</v>
      </c>
      <c r="U410" s="159">
        <v>19800</v>
      </c>
      <c r="V410" s="159">
        <v>4200</v>
      </c>
      <c r="W410" s="159">
        <v>6600</v>
      </c>
      <c r="X410" s="159">
        <v>3152</v>
      </c>
      <c r="Y410" s="159">
        <v>5610</v>
      </c>
      <c r="Z410" s="159" t="s">
        <v>0</v>
      </c>
      <c r="AA410" s="159" t="s">
        <v>0</v>
      </c>
      <c r="AB410" s="159" t="s">
        <v>0</v>
      </c>
      <c r="AC410" s="159" t="s">
        <v>0</v>
      </c>
    </row>
    <row r="411" spans="2:29" ht="13.5" customHeight="1" x14ac:dyDescent="0.2">
      <c r="B411" s="5">
        <v>143</v>
      </c>
      <c r="C411" s="158" t="s">
        <v>474</v>
      </c>
      <c r="D411" s="159" t="s">
        <v>0</v>
      </c>
      <c r="E411" s="159" t="s">
        <v>0</v>
      </c>
      <c r="F411" s="159">
        <v>900</v>
      </c>
      <c r="G411" s="159">
        <v>870</v>
      </c>
      <c r="H411" s="159" t="s">
        <v>0</v>
      </c>
      <c r="I411" s="159" t="s">
        <v>0</v>
      </c>
      <c r="J411" s="159">
        <v>479</v>
      </c>
      <c r="K411" s="159">
        <v>259</v>
      </c>
      <c r="L411" s="159" t="s">
        <v>0</v>
      </c>
      <c r="M411" s="159" t="s">
        <v>0</v>
      </c>
      <c r="N411" s="159" t="s">
        <v>0</v>
      </c>
      <c r="O411" s="159" t="s">
        <v>0</v>
      </c>
      <c r="P411" s="159" t="s">
        <v>0</v>
      </c>
      <c r="Q411" s="159" t="s">
        <v>0</v>
      </c>
      <c r="R411" s="159">
        <v>1500</v>
      </c>
      <c r="S411" s="159">
        <v>890</v>
      </c>
      <c r="T411" s="159">
        <v>2630</v>
      </c>
      <c r="U411" s="159">
        <v>1401</v>
      </c>
      <c r="V411" s="159">
        <v>2222</v>
      </c>
      <c r="W411" s="159">
        <v>882</v>
      </c>
      <c r="X411" s="159" t="s">
        <v>0</v>
      </c>
      <c r="Y411" s="159" t="s">
        <v>0</v>
      </c>
      <c r="Z411" s="159" t="s">
        <v>0</v>
      </c>
      <c r="AA411" s="159" t="s">
        <v>0</v>
      </c>
      <c r="AB411" s="159" t="s">
        <v>0</v>
      </c>
      <c r="AC411" s="159" t="s">
        <v>0</v>
      </c>
    </row>
    <row r="412" spans="2:29" ht="13.5" customHeight="1" x14ac:dyDescent="0.2">
      <c r="B412" s="5">
        <v>144</v>
      </c>
      <c r="C412" s="158" t="s">
        <v>475</v>
      </c>
      <c r="D412" s="159" t="s">
        <v>0</v>
      </c>
      <c r="E412" s="159" t="s">
        <v>0</v>
      </c>
      <c r="F412" s="159">
        <v>3600</v>
      </c>
      <c r="G412" s="159">
        <v>2415</v>
      </c>
      <c r="H412" s="159" t="s">
        <v>0</v>
      </c>
      <c r="I412" s="159" t="s">
        <v>0</v>
      </c>
      <c r="J412" s="159" t="s">
        <v>0</v>
      </c>
      <c r="K412" s="159" t="s">
        <v>0</v>
      </c>
      <c r="L412" s="159">
        <v>2808000</v>
      </c>
      <c r="M412" s="159">
        <v>2808000</v>
      </c>
      <c r="N412" s="159">
        <v>233</v>
      </c>
      <c r="O412" s="159">
        <v>1398</v>
      </c>
      <c r="P412" s="159" t="s">
        <v>0</v>
      </c>
      <c r="Q412" s="159" t="s">
        <v>0</v>
      </c>
      <c r="R412" s="159" t="s">
        <v>0</v>
      </c>
      <c r="S412" s="159" t="s">
        <v>0</v>
      </c>
      <c r="T412" s="159">
        <v>615400</v>
      </c>
      <c r="U412" s="159">
        <v>279100</v>
      </c>
      <c r="V412" s="159">
        <v>273600</v>
      </c>
      <c r="W412" s="159">
        <v>316350</v>
      </c>
      <c r="X412" s="159">
        <v>1200</v>
      </c>
      <c r="Y412" s="159">
        <v>1550</v>
      </c>
      <c r="Z412" s="159" t="s">
        <v>0</v>
      </c>
      <c r="AA412" s="159" t="s">
        <v>0</v>
      </c>
      <c r="AB412" s="159" t="s">
        <v>0</v>
      </c>
      <c r="AC412" s="159" t="s">
        <v>0</v>
      </c>
    </row>
    <row r="413" spans="2:29" ht="13.5" customHeight="1" x14ac:dyDescent="0.2">
      <c r="B413" s="5">
        <v>145</v>
      </c>
      <c r="C413" s="158" t="s">
        <v>476</v>
      </c>
      <c r="D413" s="159" t="s">
        <v>0</v>
      </c>
      <c r="E413" s="159" t="s">
        <v>0</v>
      </c>
      <c r="F413" s="159" t="s">
        <v>0</v>
      </c>
      <c r="G413" s="159" t="s">
        <v>0</v>
      </c>
      <c r="H413" s="159" t="s">
        <v>0</v>
      </c>
      <c r="I413" s="159" t="s">
        <v>0</v>
      </c>
      <c r="J413" s="159" t="s">
        <v>0</v>
      </c>
      <c r="K413" s="159" t="s">
        <v>0</v>
      </c>
      <c r="L413" s="159" t="s">
        <v>0</v>
      </c>
      <c r="M413" s="159" t="s">
        <v>0</v>
      </c>
      <c r="N413" s="159" t="s">
        <v>0</v>
      </c>
      <c r="O413" s="159" t="s">
        <v>0</v>
      </c>
      <c r="P413" s="159" t="s">
        <v>0</v>
      </c>
      <c r="Q413" s="159" t="s">
        <v>0</v>
      </c>
      <c r="R413" s="159">
        <v>525</v>
      </c>
      <c r="S413" s="159">
        <v>525</v>
      </c>
      <c r="T413" s="159" t="s">
        <v>0</v>
      </c>
      <c r="U413" s="159" t="s">
        <v>0</v>
      </c>
      <c r="V413" s="159">
        <v>1200</v>
      </c>
      <c r="W413" s="159">
        <v>1350</v>
      </c>
      <c r="X413" s="159" t="s">
        <v>0</v>
      </c>
      <c r="Y413" s="159" t="s">
        <v>0</v>
      </c>
      <c r="Z413" s="159" t="s">
        <v>0</v>
      </c>
      <c r="AA413" s="159" t="s">
        <v>0</v>
      </c>
      <c r="AB413" s="159" t="s">
        <v>0</v>
      </c>
      <c r="AC413" s="159" t="s">
        <v>0</v>
      </c>
    </row>
    <row r="414" spans="2:29" ht="13.5" customHeight="1" x14ac:dyDescent="0.2">
      <c r="B414" s="5">
        <v>146</v>
      </c>
      <c r="C414" s="158" t="s">
        <v>477</v>
      </c>
      <c r="D414" s="159" t="s">
        <v>0</v>
      </c>
      <c r="E414" s="159" t="s">
        <v>0</v>
      </c>
      <c r="F414" s="159" t="s">
        <v>0</v>
      </c>
      <c r="G414" s="159" t="s">
        <v>0</v>
      </c>
      <c r="H414" s="159" t="s">
        <v>0</v>
      </c>
      <c r="I414" s="159" t="s">
        <v>0</v>
      </c>
      <c r="J414" s="159">
        <v>31</v>
      </c>
      <c r="K414" s="159" t="s">
        <v>0</v>
      </c>
      <c r="L414" s="159">
        <v>3360</v>
      </c>
      <c r="M414" s="159">
        <v>3360</v>
      </c>
      <c r="N414" s="159">
        <v>11</v>
      </c>
      <c r="O414" s="159">
        <v>49</v>
      </c>
      <c r="P414" s="159" t="s">
        <v>0</v>
      </c>
      <c r="Q414" s="159" t="s">
        <v>0</v>
      </c>
      <c r="R414" s="159">
        <v>560</v>
      </c>
      <c r="S414" s="159">
        <v>560</v>
      </c>
      <c r="T414" s="159">
        <v>1300</v>
      </c>
      <c r="U414" s="159">
        <v>4050</v>
      </c>
      <c r="V414" s="159">
        <v>840</v>
      </c>
      <c r="W414" s="159">
        <v>720</v>
      </c>
      <c r="X414" s="159" t="s">
        <v>0</v>
      </c>
      <c r="Y414" s="159" t="s">
        <v>0</v>
      </c>
      <c r="Z414" s="159" t="s">
        <v>0</v>
      </c>
      <c r="AA414" s="159" t="s">
        <v>0</v>
      </c>
      <c r="AB414" s="159" t="s">
        <v>0</v>
      </c>
      <c r="AC414" s="159" t="s">
        <v>0</v>
      </c>
    </row>
    <row r="415" spans="2:29" ht="13.5" customHeight="1" x14ac:dyDescent="0.2">
      <c r="B415" s="5">
        <v>147</v>
      </c>
      <c r="C415" s="158" t="s">
        <v>478</v>
      </c>
      <c r="D415" s="159" t="s">
        <v>0</v>
      </c>
      <c r="E415" s="159" t="s">
        <v>0</v>
      </c>
      <c r="F415" s="159" t="s">
        <v>0</v>
      </c>
      <c r="G415" s="159" t="s">
        <v>0</v>
      </c>
      <c r="H415" s="159" t="s">
        <v>0</v>
      </c>
      <c r="I415" s="159" t="s">
        <v>0</v>
      </c>
      <c r="J415" s="159" t="s">
        <v>0</v>
      </c>
      <c r="K415" s="159" t="s">
        <v>0</v>
      </c>
      <c r="L415" s="159">
        <v>210000</v>
      </c>
      <c r="M415" s="159">
        <v>126000</v>
      </c>
      <c r="N415" s="159">
        <v>6785</v>
      </c>
      <c r="O415" s="159">
        <v>5460</v>
      </c>
      <c r="P415" s="159" t="s">
        <v>0</v>
      </c>
      <c r="Q415" s="159" t="s">
        <v>0</v>
      </c>
      <c r="R415" s="159">
        <v>1050</v>
      </c>
      <c r="S415" s="159">
        <v>1050</v>
      </c>
      <c r="T415" s="159">
        <v>5280</v>
      </c>
      <c r="U415" s="159">
        <v>3000</v>
      </c>
      <c r="V415" s="159">
        <v>72531</v>
      </c>
      <c r="W415" s="159">
        <v>103680</v>
      </c>
      <c r="X415" s="159" t="s">
        <v>0</v>
      </c>
      <c r="Y415" s="159" t="s">
        <v>0</v>
      </c>
      <c r="Z415" s="159" t="s">
        <v>0</v>
      </c>
      <c r="AA415" s="159" t="s">
        <v>0</v>
      </c>
      <c r="AB415" s="159" t="s">
        <v>0</v>
      </c>
      <c r="AC415" s="159" t="s">
        <v>0</v>
      </c>
    </row>
    <row r="416" spans="2:29" ht="13.5" customHeight="1" x14ac:dyDescent="0.2">
      <c r="B416" s="5">
        <v>148</v>
      </c>
      <c r="C416" s="158" t="s">
        <v>479</v>
      </c>
      <c r="D416" s="159" t="s">
        <v>0</v>
      </c>
      <c r="E416" s="159" t="s">
        <v>0</v>
      </c>
      <c r="F416" s="159">
        <v>9240</v>
      </c>
      <c r="G416" s="159">
        <v>6196</v>
      </c>
      <c r="H416" s="159" t="s">
        <v>0</v>
      </c>
      <c r="I416" s="159" t="s">
        <v>0</v>
      </c>
      <c r="J416" s="159" t="s">
        <v>0</v>
      </c>
      <c r="K416" s="159" t="s">
        <v>0</v>
      </c>
      <c r="L416" s="159">
        <v>606800</v>
      </c>
      <c r="M416" s="159">
        <v>180000</v>
      </c>
      <c r="N416" s="159">
        <v>2970</v>
      </c>
      <c r="O416" s="159">
        <v>3980</v>
      </c>
      <c r="P416" s="159">
        <v>597</v>
      </c>
      <c r="Q416" s="159" t="s">
        <v>0</v>
      </c>
      <c r="R416" s="159">
        <v>930</v>
      </c>
      <c r="S416" s="159">
        <v>728</v>
      </c>
      <c r="T416" s="159">
        <v>670200</v>
      </c>
      <c r="U416" s="159">
        <v>260760</v>
      </c>
      <c r="V416" s="159">
        <v>285000</v>
      </c>
      <c r="W416" s="159">
        <v>429000</v>
      </c>
      <c r="X416" s="159">
        <v>12600</v>
      </c>
      <c r="Y416" s="159">
        <v>3600</v>
      </c>
      <c r="Z416" s="159" t="s">
        <v>0</v>
      </c>
      <c r="AA416" s="159" t="s">
        <v>0</v>
      </c>
      <c r="AB416" s="159" t="s">
        <v>0</v>
      </c>
      <c r="AC416" s="159" t="s">
        <v>0</v>
      </c>
    </row>
    <row r="417" spans="2:29" ht="13.5" customHeight="1" x14ac:dyDescent="0.2">
      <c r="B417" s="5">
        <v>149</v>
      </c>
      <c r="C417" s="158" t="s">
        <v>480</v>
      </c>
      <c r="D417" s="159" t="s">
        <v>0</v>
      </c>
      <c r="E417" s="159" t="s">
        <v>0</v>
      </c>
      <c r="F417" s="159" t="s">
        <v>0</v>
      </c>
      <c r="G417" s="159" t="s">
        <v>0</v>
      </c>
      <c r="H417" s="159" t="s">
        <v>0</v>
      </c>
      <c r="I417" s="159" t="s">
        <v>0</v>
      </c>
      <c r="J417" s="159">
        <v>397</v>
      </c>
      <c r="K417" s="159">
        <v>190</v>
      </c>
      <c r="L417" s="159" t="s">
        <v>0</v>
      </c>
      <c r="M417" s="159" t="s">
        <v>0</v>
      </c>
      <c r="N417" s="159" t="s">
        <v>0</v>
      </c>
      <c r="O417" s="159" t="s">
        <v>0</v>
      </c>
      <c r="P417" s="159" t="s">
        <v>0</v>
      </c>
      <c r="Q417" s="159" t="s">
        <v>0</v>
      </c>
      <c r="R417" s="159">
        <v>1670</v>
      </c>
      <c r="S417" s="159">
        <v>1480</v>
      </c>
      <c r="T417" s="159">
        <v>1930</v>
      </c>
      <c r="U417" s="159">
        <v>600</v>
      </c>
      <c r="V417" s="159">
        <v>8860</v>
      </c>
      <c r="W417" s="159">
        <v>4463</v>
      </c>
      <c r="X417" s="159" t="s">
        <v>0</v>
      </c>
      <c r="Y417" s="159" t="s">
        <v>0</v>
      </c>
      <c r="Z417" s="159" t="s">
        <v>0</v>
      </c>
      <c r="AA417" s="159" t="s">
        <v>0</v>
      </c>
      <c r="AB417" s="159" t="s">
        <v>0</v>
      </c>
      <c r="AC417" s="159" t="s">
        <v>0</v>
      </c>
    </row>
    <row r="418" spans="2:29" ht="13.5" customHeight="1" x14ac:dyDescent="0.2">
      <c r="B418" s="5">
        <v>150</v>
      </c>
      <c r="C418" s="158" t="s">
        <v>481</v>
      </c>
      <c r="D418" s="159">
        <v>899</v>
      </c>
      <c r="E418" s="159">
        <v>461</v>
      </c>
      <c r="F418" s="159">
        <v>2883</v>
      </c>
      <c r="G418" s="159">
        <v>1540</v>
      </c>
      <c r="H418" s="159" t="s">
        <v>0</v>
      </c>
      <c r="I418" s="159" t="s">
        <v>0</v>
      </c>
      <c r="J418" s="159">
        <v>30</v>
      </c>
      <c r="K418" s="159">
        <v>96</v>
      </c>
      <c r="L418" s="159">
        <v>1643492</v>
      </c>
      <c r="M418" s="159">
        <v>1445000</v>
      </c>
      <c r="N418" s="159">
        <v>2040</v>
      </c>
      <c r="O418" s="159">
        <v>6615</v>
      </c>
      <c r="P418" s="159">
        <v>1500</v>
      </c>
      <c r="Q418" s="159">
        <v>193</v>
      </c>
      <c r="R418" s="159">
        <v>500</v>
      </c>
      <c r="S418" s="159">
        <v>600</v>
      </c>
      <c r="T418" s="159">
        <v>38680</v>
      </c>
      <c r="U418" s="159">
        <v>11196</v>
      </c>
      <c r="V418" s="159">
        <v>67500</v>
      </c>
      <c r="W418" s="159">
        <v>93600</v>
      </c>
      <c r="X418" s="159">
        <v>7200</v>
      </c>
      <c r="Y418" s="159">
        <v>1440</v>
      </c>
      <c r="Z418" s="159">
        <v>112160</v>
      </c>
      <c r="AA418" s="159">
        <v>167940</v>
      </c>
      <c r="AB418" s="159" t="s">
        <v>0</v>
      </c>
      <c r="AC418" s="159" t="s">
        <v>0</v>
      </c>
    </row>
    <row r="419" spans="2:29" ht="13.5" customHeight="1" x14ac:dyDescent="0.2">
      <c r="B419" s="5">
        <v>151</v>
      </c>
      <c r="C419" s="158" t="s">
        <v>482</v>
      </c>
      <c r="D419" s="159" t="s">
        <v>0</v>
      </c>
      <c r="E419" s="159" t="s">
        <v>0</v>
      </c>
      <c r="F419" s="159" t="s">
        <v>0</v>
      </c>
      <c r="G419" s="159" t="s">
        <v>0</v>
      </c>
      <c r="H419" s="159" t="s">
        <v>0</v>
      </c>
      <c r="I419" s="159" t="s">
        <v>0</v>
      </c>
      <c r="J419" s="159">
        <v>156</v>
      </c>
      <c r="K419" s="159">
        <v>156</v>
      </c>
      <c r="L419" s="159" t="s">
        <v>0</v>
      </c>
      <c r="M419" s="159" t="s">
        <v>0</v>
      </c>
      <c r="N419" s="159" t="s">
        <v>0</v>
      </c>
      <c r="O419" s="159" t="s">
        <v>0</v>
      </c>
      <c r="P419" s="159" t="s">
        <v>0</v>
      </c>
      <c r="Q419" s="159" t="s">
        <v>0</v>
      </c>
      <c r="R419" s="159" t="s">
        <v>0</v>
      </c>
      <c r="S419" s="159" t="s">
        <v>0</v>
      </c>
      <c r="T419" s="159">
        <v>300</v>
      </c>
      <c r="U419" s="159">
        <v>300</v>
      </c>
      <c r="V419" s="159" t="s">
        <v>0</v>
      </c>
      <c r="W419" s="159" t="s">
        <v>0</v>
      </c>
      <c r="X419" s="159" t="s">
        <v>0</v>
      </c>
      <c r="Y419" s="159" t="s">
        <v>0</v>
      </c>
      <c r="Z419" s="159" t="s">
        <v>0</v>
      </c>
      <c r="AA419" s="159" t="s">
        <v>0</v>
      </c>
      <c r="AB419" s="159" t="s">
        <v>0</v>
      </c>
      <c r="AC419" s="159" t="s">
        <v>0</v>
      </c>
    </row>
    <row r="420" spans="2:29" ht="13.5" customHeight="1" x14ac:dyDescent="0.2">
      <c r="B420" s="5">
        <v>152</v>
      </c>
      <c r="C420" s="158" t="s">
        <v>483</v>
      </c>
      <c r="D420" s="159" t="s">
        <v>0</v>
      </c>
      <c r="E420" s="159" t="s">
        <v>0</v>
      </c>
      <c r="F420" s="159" t="s">
        <v>0</v>
      </c>
      <c r="G420" s="159" t="s">
        <v>0</v>
      </c>
      <c r="H420" s="159" t="s">
        <v>0</v>
      </c>
      <c r="I420" s="159" t="s">
        <v>0</v>
      </c>
      <c r="J420" s="159" t="s">
        <v>0</v>
      </c>
      <c r="K420" s="159" t="s">
        <v>0</v>
      </c>
      <c r="L420" s="159">
        <v>28875</v>
      </c>
      <c r="M420" s="159">
        <v>28875</v>
      </c>
      <c r="N420" s="159" t="s">
        <v>0</v>
      </c>
      <c r="O420" s="159" t="s">
        <v>0</v>
      </c>
      <c r="P420" s="159" t="s">
        <v>0</v>
      </c>
      <c r="Q420" s="159" t="s">
        <v>0</v>
      </c>
      <c r="R420" s="159">
        <v>1020</v>
      </c>
      <c r="S420" s="159">
        <v>1020</v>
      </c>
      <c r="T420" s="159">
        <v>600</v>
      </c>
      <c r="U420" s="159">
        <v>600</v>
      </c>
      <c r="V420" s="159">
        <v>1110</v>
      </c>
      <c r="W420" s="159">
        <v>1110</v>
      </c>
      <c r="X420" s="159" t="s">
        <v>0</v>
      </c>
      <c r="Y420" s="159" t="s">
        <v>0</v>
      </c>
      <c r="Z420" s="159" t="s">
        <v>0</v>
      </c>
      <c r="AA420" s="159" t="s">
        <v>0</v>
      </c>
      <c r="AB420" s="159" t="s">
        <v>0</v>
      </c>
      <c r="AC420" s="159" t="s">
        <v>0</v>
      </c>
    </row>
    <row r="421" spans="2:29" ht="13.5" customHeight="1" x14ac:dyDescent="0.2">
      <c r="B421" s="5">
        <v>153</v>
      </c>
      <c r="C421" s="158" t="s">
        <v>484</v>
      </c>
      <c r="D421" s="159" t="s">
        <v>0</v>
      </c>
      <c r="E421" s="159" t="s">
        <v>0</v>
      </c>
      <c r="F421" s="159" t="s">
        <v>0</v>
      </c>
      <c r="G421" s="159" t="s">
        <v>0</v>
      </c>
      <c r="H421" s="159" t="s">
        <v>0</v>
      </c>
      <c r="I421" s="159" t="s">
        <v>0</v>
      </c>
      <c r="J421" s="159" t="s">
        <v>0</v>
      </c>
      <c r="K421" s="159" t="s">
        <v>0</v>
      </c>
      <c r="L421" s="159" t="s">
        <v>0</v>
      </c>
      <c r="M421" s="159" t="s">
        <v>0</v>
      </c>
      <c r="N421" s="159" t="s">
        <v>0</v>
      </c>
      <c r="O421" s="159" t="s">
        <v>0</v>
      </c>
      <c r="P421" s="159" t="s">
        <v>0</v>
      </c>
      <c r="Q421" s="159" t="s">
        <v>0</v>
      </c>
      <c r="R421" s="159">
        <v>850</v>
      </c>
      <c r="S421" s="159">
        <v>850</v>
      </c>
      <c r="T421" s="159">
        <v>750</v>
      </c>
      <c r="U421" s="159">
        <v>750</v>
      </c>
      <c r="V421" s="159">
        <v>1610</v>
      </c>
      <c r="W421" s="159">
        <v>1739</v>
      </c>
      <c r="X421" s="159" t="s">
        <v>0</v>
      </c>
      <c r="Y421" s="159" t="s">
        <v>0</v>
      </c>
      <c r="Z421" s="159" t="s">
        <v>0</v>
      </c>
      <c r="AA421" s="159" t="s">
        <v>0</v>
      </c>
      <c r="AB421" s="159" t="s">
        <v>0</v>
      </c>
      <c r="AC421" s="159" t="s">
        <v>0</v>
      </c>
    </row>
    <row r="422" spans="2:29" ht="13.5" customHeight="1" x14ac:dyDescent="0.2">
      <c r="B422" s="5">
        <v>154</v>
      </c>
      <c r="C422" s="158" t="s">
        <v>485</v>
      </c>
      <c r="D422" s="159" t="s">
        <v>0</v>
      </c>
      <c r="E422" s="159" t="s">
        <v>0</v>
      </c>
      <c r="F422" s="159" t="s">
        <v>0</v>
      </c>
      <c r="G422" s="159" t="s">
        <v>0</v>
      </c>
      <c r="H422" s="159" t="s">
        <v>0</v>
      </c>
      <c r="I422" s="159" t="s">
        <v>0</v>
      </c>
      <c r="J422" s="159" t="s">
        <v>0</v>
      </c>
      <c r="K422" s="159" t="s">
        <v>0</v>
      </c>
      <c r="L422" s="159" t="s">
        <v>0</v>
      </c>
      <c r="M422" s="159" t="s">
        <v>0</v>
      </c>
      <c r="N422" s="159" t="s">
        <v>0</v>
      </c>
      <c r="O422" s="159" t="s">
        <v>0</v>
      </c>
      <c r="P422" s="159" t="s">
        <v>0</v>
      </c>
      <c r="Q422" s="159" t="s">
        <v>0</v>
      </c>
      <c r="R422" s="159">
        <v>1190</v>
      </c>
      <c r="S422" s="159">
        <v>1190</v>
      </c>
      <c r="T422" s="159">
        <v>2000</v>
      </c>
      <c r="U422" s="159">
        <v>3000</v>
      </c>
      <c r="V422" s="159">
        <v>1037</v>
      </c>
      <c r="W422" s="159">
        <v>2100</v>
      </c>
      <c r="X422" s="159" t="s">
        <v>0</v>
      </c>
      <c r="Y422" s="159" t="s">
        <v>0</v>
      </c>
      <c r="Z422" s="159" t="s">
        <v>0</v>
      </c>
      <c r="AA422" s="159" t="s">
        <v>0</v>
      </c>
      <c r="AB422" s="159" t="s">
        <v>0</v>
      </c>
      <c r="AC422" s="159" t="s">
        <v>0</v>
      </c>
    </row>
    <row r="423" spans="2:29" ht="13.5" customHeight="1" x14ac:dyDescent="0.2">
      <c r="B423" s="5">
        <v>155</v>
      </c>
      <c r="C423" s="158" t="s">
        <v>486</v>
      </c>
      <c r="D423" s="159" t="s">
        <v>0</v>
      </c>
      <c r="E423" s="159" t="s">
        <v>0</v>
      </c>
      <c r="F423" s="159" t="s">
        <v>0</v>
      </c>
      <c r="G423" s="159" t="s">
        <v>0</v>
      </c>
      <c r="H423" s="159" t="s">
        <v>0</v>
      </c>
      <c r="I423" s="159" t="s">
        <v>0</v>
      </c>
      <c r="J423" s="159">
        <v>282</v>
      </c>
      <c r="K423" s="159">
        <v>54</v>
      </c>
      <c r="L423" s="159" t="s">
        <v>0</v>
      </c>
      <c r="M423" s="159" t="s">
        <v>0</v>
      </c>
      <c r="N423" s="159" t="s">
        <v>0</v>
      </c>
      <c r="O423" s="159" t="s">
        <v>0</v>
      </c>
      <c r="P423" s="159" t="s">
        <v>0</v>
      </c>
      <c r="Q423" s="159" t="s">
        <v>0</v>
      </c>
      <c r="R423" s="159">
        <v>1764</v>
      </c>
      <c r="S423" s="159">
        <v>1320</v>
      </c>
      <c r="T423" s="159">
        <v>875</v>
      </c>
      <c r="U423" s="159">
        <v>486</v>
      </c>
      <c r="V423" s="159">
        <v>1810</v>
      </c>
      <c r="W423" s="159">
        <v>851</v>
      </c>
      <c r="X423" s="159" t="s">
        <v>0</v>
      </c>
      <c r="Y423" s="159" t="s">
        <v>0</v>
      </c>
      <c r="Z423" s="159" t="s">
        <v>0</v>
      </c>
      <c r="AA423" s="159" t="s">
        <v>0</v>
      </c>
      <c r="AB423" s="159" t="s">
        <v>0</v>
      </c>
      <c r="AC423" s="159" t="s">
        <v>0</v>
      </c>
    </row>
    <row r="424" spans="2:29" ht="13.5" customHeight="1" x14ac:dyDescent="0.2">
      <c r="B424" s="5">
        <v>156</v>
      </c>
      <c r="C424" s="158" t="s">
        <v>487</v>
      </c>
      <c r="D424" s="159" t="s">
        <v>0</v>
      </c>
      <c r="E424" s="159" t="s">
        <v>0</v>
      </c>
      <c r="F424" s="159" t="s">
        <v>0</v>
      </c>
      <c r="G424" s="159" t="s">
        <v>0</v>
      </c>
      <c r="H424" s="159" t="s">
        <v>0</v>
      </c>
      <c r="I424" s="159" t="s">
        <v>0</v>
      </c>
      <c r="J424" s="159" t="s">
        <v>0</v>
      </c>
      <c r="K424" s="159" t="s">
        <v>0</v>
      </c>
      <c r="L424" s="159">
        <v>210800</v>
      </c>
      <c r="M424" s="159">
        <v>207950</v>
      </c>
      <c r="N424" s="159" t="s">
        <v>0</v>
      </c>
      <c r="O424" s="159" t="s">
        <v>0</v>
      </c>
      <c r="P424" s="159" t="s">
        <v>0</v>
      </c>
      <c r="Q424" s="159" t="s">
        <v>0</v>
      </c>
      <c r="R424" s="159" t="s">
        <v>0</v>
      </c>
      <c r="S424" s="159" t="s">
        <v>0</v>
      </c>
      <c r="T424" s="159">
        <v>4500</v>
      </c>
      <c r="U424" s="159">
        <v>5200</v>
      </c>
      <c r="V424" s="159">
        <v>1900</v>
      </c>
      <c r="W424" s="159">
        <v>1850</v>
      </c>
      <c r="X424" s="159" t="s">
        <v>0</v>
      </c>
      <c r="Y424" s="159" t="s">
        <v>0</v>
      </c>
      <c r="Z424" s="159" t="s">
        <v>0</v>
      </c>
      <c r="AA424" s="159" t="s">
        <v>0</v>
      </c>
      <c r="AB424" s="159" t="s">
        <v>0</v>
      </c>
      <c r="AC424" s="159" t="s">
        <v>0</v>
      </c>
    </row>
    <row r="425" spans="2:29" ht="13.5" customHeight="1" x14ac:dyDescent="0.2">
      <c r="B425" s="5">
        <v>157</v>
      </c>
      <c r="C425" s="158" t="s">
        <v>488</v>
      </c>
      <c r="D425" s="159" t="s">
        <v>0</v>
      </c>
      <c r="E425" s="159" t="s">
        <v>0</v>
      </c>
      <c r="F425" s="159" t="s">
        <v>0</v>
      </c>
      <c r="G425" s="159" t="s">
        <v>0</v>
      </c>
      <c r="H425" s="159" t="s">
        <v>0</v>
      </c>
      <c r="I425" s="159" t="s">
        <v>0</v>
      </c>
      <c r="J425" s="159">
        <v>60</v>
      </c>
      <c r="K425" s="159" t="s">
        <v>0</v>
      </c>
      <c r="L425" s="159">
        <v>3800</v>
      </c>
      <c r="M425" s="159" t="s">
        <v>0</v>
      </c>
      <c r="N425" s="159" t="s">
        <v>0</v>
      </c>
      <c r="O425" s="159" t="s">
        <v>0</v>
      </c>
      <c r="P425" s="159" t="s">
        <v>0</v>
      </c>
      <c r="Q425" s="159" t="s">
        <v>0</v>
      </c>
      <c r="R425" s="159">
        <v>1250</v>
      </c>
      <c r="S425" s="159">
        <v>1340</v>
      </c>
      <c r="T425" s="159">
        <v>2000</v>
      </c>
      <c r="U425" s="159">
        <v>834</v>
      </c>
      <c r="V425" s="159">
        <v>1000</v>
      </c>
      <c r="W425" s="159" t="s">
        <v>0</v>
      </c>
      <c r="X425" s="159" t="s">
        <v>0</v>
      </c>
      <c r="Y425" s="159" t="s">
        <v>0</v>
      </c>
      <c r="Z425" s="159">
        <v>1600</v>
      </c>
      <c r="AA425" s="159" t="s">
        <v>0</v>
      </c>
      <c r="AB425" s="159" t="s">
        <v>0</v>
      </c>
      <c r="AC425" s="159" t="s">
        <v>0</v>
      </c>
    </row>
    <row r="426" spans="2:29" ht="13.5" customHeight="1" x14ac:dyDescent="0.2">
      <c r="B426" s="5">
        <v>158</v>
      </c>
      <c r="C426" s="158" t="s">
        <v>489</v>
      </c>
      <c r="D426" s="159">
        <v>100</v>
      </c>
      <c r="E426" s="159">
        <v>80</v>
      </c>
      <c r="F426" s="159" t="s">
        <v>0</v>
      </c>
      <c r="G426" s="159" t="s">
        <v>0</v>
      </c>
      <c r="H426" s="159" t="s">
        <v>0</v>
      </c>
      <c r="I426" s="159" t="s">
        <v>0</v>
      </c>
      <c r="J426" s="159">
        <v>60</v>
      </c>
      <c r="K426" s="159" t="s">
        <v>0</v>
      </c>
      <c r="L426" s="159">
        <v>1125</v>
      </c>
      <c r="M426" s="159">
        <v>1125</v>
      </c>
      <c r="N426" s="159">
        <v>9514</v>
      </c>
      <c r="O426" s="159">
        <v>1995</v>
      </c>
      <c r="P426" s="159" t="s">
        <v>0</v>
      </c>
      <c r="Q426" s="159" t="s">
        <v>0</v>
      </c>
      <c r="R426" s="159">
        <v>1000</v>
      </c>
      <c r="S426" s="159">
        <v>1300</v>
      </c>
      <c r="T426" s="159">
        <v>69100</v>
      </c>
      <c r="U426" s="159">
        <v>69750</v>
      </c>
      <c r="V426" s="159">
        <v>135000</v>
      </c>
      <c r="W426" s="159">
        <v>59940</v>
      </c>
      <c r="X426" s="159">
        <v>5500</v>
      </c>
      <c r="Y426" s="159">
        <v>1500</v>
      </c>
      <c r="Z426" s="159" t="s">
        <v>0</v>
      </c>
      <c r="AA426" s="159" t="s">
        <v>0</v>
      </c>
      <c r="AB426" s="159" t="s">
        <v>0</v>
      </c>
      <c r="AC426" s="159">
        <v>344</v>
      </c>
    </row>
    <row r="427" spans="2:29" ht="13.5" customHeight="1" x14ac:dyDescent="0.2">
      <c r="B427" s="5">
        <v>159</v>
      </c>
      <c r="C427" s="158" t="s">
        <v>490</v>
      </c>
      <c r="D427" s="159" t="s">
        <v>0</v>
      </c>
      <c r="E427" s="159" t="s">
        <v>0</v>
      </c>
      <c r="F427" s="159" t="s">
        <v>0</v>
      </c>
      <c r="G427" s="159" t="s">
        <v>0</v>
      </c>
      <c r="H427" s="159" t="s">
        <v>0</v>
      </c>
      <c r="I427" s="159" t="s">
        <v>0</v>
      </c>
      <c r="J427" s="159" t="s">
        <v>0</v>
      </c>
      <c r="K427" s="159" t="s">
        <v>0</v>
      </c>
      <c r="L427" s="159">
        <v>47825</v>
      </c>
      <c r="M427" s="159">
        <v>45852</v>
      </c>
      <c r="N427" s="159" t="s">
        <v>0</v>
      </c>
      <c r="O427" s="159" t="s">
        <v>0</v>
      </c>
      <c r="P427" s="159" t="s">
        <v>0</v>
      </c>
      <c r="Q427" s="159" t="s">
        <v>0</v>
      </c>
      <c r="R427" s="159" t="s">
        <v>0</v>
      </c>
      <c r="S427" s="159" t="s">
        <v>0</v>
      </c>
      <c r="T427" s="159">
        <v>150</v>
      </c>
      <c r="U427" s="159">
        <v>150</v>
      </c>
      <c r="V427" s="159" t="s">
        <v>0</v>
      </c>
      <c r="W427" s="159" t="s">
        <v>0</v>
      </c>
      <c r="X427" s="159" t="s">
        <v>0</v>
      </c>
      <c r="Y427" s="159" t="s">
        <v>0</v>
      </c>
      <c r="Z427" s="159" t="s">
        <v>0</v>
      </c>
      <c r="AA427" s="159" t="s">
        <v>0</v>
      </c>
      <c r="AB427" s="159" t="s">
        <v>0</v>
      </c>
      <c r="AC427" s="159" t="s">
        <v>0</v>
      </c>
    </row>
    <row r="428" spans="2:29" ht="13.5" customHeight="1" x14ac:dyDescent="0.2">
      <c r="B428" s="5">
        <v>160</v>
      </c>
      <c r="C428" s="158" t="s">
        <v>491</v>
      </c>
      <c r="D428" s="159" t="s">
        <v>0</v>
      </c>
      <c r="E428" s="159" t="s">
        <v>0</v>
      </c>
      <c r="F428" s="159" t="s">
        <v>0</v>
      </c>
      <c r="G428" s="159" t="s">
        <v>0</v>
      </c>
      <c r="H428" s="159" t="s">
        <v>0</v>
      </c>
      <c r="I428" s="159" t="s">
        <v>0</v>
      </c>
      <c r="J428" s="159">
        <v>33</v>
      </c>
      <c r="K428" s="159">
        <v>63</v>
      </c>
      <c r="L428" s="159">
        <v>2800</v>
      </c>
      <c r="M428" s="159">
        <v>2400</v>
      </c>
      <c r="N428" s="159" t="s">
        <v>0</v>
      </c>
      <c r="O428" s="159" t="s">
        <v>0</v>
      </c>
      <c r="P428" s="159" t="s">
        <v>0</v>
      </c>
      <c r="Q428" s="159" t="s">
        <v>0</v>
      </c>
      <c r="R428" s="159">
        <v>510</v>
      </c>
      <c r="S428" s="159">
        <v>400</v>
      </c>
      <c r="T428" s="159">
        <v>864</v>
      </c>
      <c r="U428" s="159">
        <v>840</v>
      </c>
      <c r="V428" s="159">
        <v>1900</v>
      </c>
      <c r="W428" s="159">
        <v>1584</v>
      </c>
      <c r="X428" s="159" t="s">
        <v>0</v>
      </c>
      <c r="Y428" s="159" t="s">
        <v>0</v>
      </c>
      <c r="Z428" s="159" t="s">
        <v>0</v>
      </c>
      <c r="AA428" s="159" t="s">
        <v>0</v>
      </c>
      <c r="AB428" s="159" t="s">
        <v>0</v>
      </c>
      <c r="AC428" s="159" t="s">
        <v>0</v>
      </c>
    </row>
    <row r="429" spans="2:29" ht="13.5" customHeight="1" x14ac:dyDescent="0.2">
      <c r="B429" s="5">
        <v>161</v>
      </c>
      <c r="C429" s="158" t="s">
        <v>492</v>
      </c>
      <c r="D429" s="159" t="s">
        <v>0</v>
      </c>
      <c r="E429" s="159" t="s">
        <v>0</v>
      </c>
      <c r="F429" s="159" t="s">
        <v>0</v>
      </c>
      <c r="G429" s="159" t="s">
        <v>0</v>
      </c>
      <c r="H429" s="159" t="s">
        <v>0</v>
      </c>
      <c r="I429" s="159" t="s">
        <v>0</v>
      </c>
      <c r="J429" s="159" t="s">
        <v>0</v>
      </c>
      <c r="K429" s="159" t="s">
        <v>0</v>
      </c>
      <c r="L429" s="159" t="s">
        <v>0</v>
      </c>
      <c r="M429" s="159" t="s">
        <v>0</v>
      </c>
      <c r="N429" s="159" t="s">
        <v>0</v>
      </c>
      <c r="O429" s="159" t="s">
        <v>0</v>
      </c>
      <c r="P429" s="159" t="s">
        <v>0</v>
      </c>
      <c r="Q429" s="159" t="s">
        <v>0</v>
      </c>
      <c r="R429" s="159">
        <v>960</v>
      </c>
      <c r="S429" s="159">
        <v>960</v>
      </c>
      <c r="T429" s="159">
        <v>2400</v>
      </c>
      <c r="U429" s="159">
        <v>9320</v>
      </c>
      <c r="V429" s="159">
        <v>39600</v>
      </c>
      <c r="W429" s="159">
        <v>40528</v>
      </c>
      <c r="X429" s="159" t="s">
        <v>0</v>
      </c>
      <c r="Y429" s="159" t="s">
        <v>0</v>
      </c>
      <c r="Z429" s="159" t="s">
        <v>0</v>
      </c>
      <c r="AA429" s="159" t="s">
        <v>0</v>
      </c>
      <c r="AB429" s="159" t="s">
        <v>0</v>
      </c>
      <c r="AC429" s="159" t="s">
        <v>0</v>
      </c>
    </row>
    <row r="430" spans="2:29" ht="13.5" customHeight="1" x14ac:dyDescent="0.2">
      <c r="B430" s="5">
        <v>162</v>
      </c>
      <c r="C430" s="158" t="s">
        <v>493</v>
      </c>
      <c r="D430" s="159" t="s">
        <v>0</v>
      </c>
      <c r="E430" s="159" t="s">
        <v>0</v>
      </c>
      <c r="F430" s="159" t="s">
        <v>0</v>
      </c>
      <c r="G430" s="159" t="s">
        <v>0</v>
      </c>
      <c r="H430" s="159" t="s">
        <v>0</v>
      </c>
      <c r="I430" s="159" t="s">
        <v>0</v>
      </c>
      <c r="J430" s="159">
        <v>300</v>
      </c>
      <c r="K430" s="159">
        <v>160</v>
      </c>
      <c r="L430" s="159">
        <v>663735</v>
      </c>
      <c r="M430" s="159">
        <v>791037</v>
      </c>
      <c r="N430" s="159">
        <v>40</v>
      </c>
      <c r="O430" s="159">
        <v>40</v>
      </c>
      <c r="P430" s="159" t="s">
        <v>0</v>
      </c>
      <c r="Q430" s="159" t="s">
        <v>0</v>
      </c>
      <c r="R430" s="159" t="s">
        <v>0</v>
      </c>
      <c r="S430" s="159" t="s">
        <v>0</v>
      </c>
      <c r="T430" s="159">
        <v>5600</v>
      </c>
      <c r="U430" s="159">
        <v>6400</v>
      </c>
      <c r="V430" s="159" t="s">
        <v>0</v>
      </c>
      <c r="W430" s="159" t="s">
        <v>0</v>
      </c>
      <c r="X430" s="159" t="s">
        <v>0</v>
      </c>
      <c r="Y430" s="159" t="s">
        <v>0</v>
      </c>
      <c r="Z430" s="159" t="s">
        <v>0</v>
      </c>
      <c r="AA430" s="159" t="s">
        <v>0</v>
      </c>
      <c r="AB430" s="159" t="s">
        <v>0</v>
      </c>
      <c r="AC430" s="159" t="s">
        <v>0</v>
      </c>
    </row>
    <row r="431" spans="2:29" ht="13.5" customHeight="1" x14ac:dyDescent="0.2">
      <c r="B431" s="5">
        <v>163</v>
      </c>
      <c r="C431" s="158" t="s">
        <v>494</v>
      </c>
      <c r="D431" s="159" t="s">
        <v>0</v>
      </c>
      <c r="E431" s="159" t="s">
        <v>0</v>
      </c>
      <c r="F431" s="159" t="s">
        <v>0</v>
      </c>
      <c r="G431" s="159" t="s">
        <v>0</v>
      </c>
      <c r="H431" s="159" t="s">
        <v>0</v>
      </c>
      <c r="I431" s="159" t="s">
        <v>0</v>
      </c>
      <c r="J431" s="159" t="s">
        <v>0</v>
      </c>
      <c r="K431" s="159" t="s">
        <v>0</v>
      </c>
      <c r="L431" s="159">
        <v>90</v>
      </c>
      <c r="M431" s="159">
        <v>90</v>
      </c>
      <c r="N431" s="159" t="s">
        <v>0</v>
      </c>
      <c r="O431" s="159" t="s">
        <v>0</v>
      </c>
      <c r="P431" s="159" t="s">
        <v>0</v>
      </c>
      <c r="Q431" s="159" t="s">
        <v>0</v>
      </c>
      <c r="R431" s="159">
        <v>180</v>
      </c>
      <c r="S431" s="159">
        <v>180</v>
      </c>
      <c r="T431" s="159">
        <v>350</v>
      </c>
      <c r="U431" s="159">
        <v>224</v>
      </c>
      <c r="V431" s="159" t="s">
        <v>0</v>
      </c>
      <c r="W431" s="159" t="s">
        <v>0</v>
      </c>
      <c r="X431" s="159" t="s">
        <v>0</v>
      </c>
      <c r="Y431" s="159" t="s">
        <v>0</v>
      </c>
      <c r="Z431" s="159" t="s">
        <v>0</v>
      </c>
      <c r="AA431" s="159" t="s">
        <v>0</v>
      </c>
      <c r="AB431" s="159" t="s">
        <v>0</v>
      </c>
      <c r="AC431" s="159" t="s">
        <v>0</v>
      </c>
    </row>
    <row r="432" spans="2:29" ht="13.5" customHeight="1" x14ac:dyDescent="0.2">
      <c r="B432" s="5">
        <v>164</v>
      </c>
      <c r="C432" s="158" t="s">
        <v>495</v>
      </c>
      <c r="D432" s="159" t="s">
        <v>0</v>
      </c>
      <c r="E432" s="159" t="s">
        <v>0</v>
      </c>
      <c r="F432" s="159" t="s">
        <v>0</v>
      </c>
      <c r="G432" s="159" t="s">
        <v>0</v>
      </c>
      <c r="H432" s="159" t="s">
        <v>0</v>
      </c>
      <c r="I432" s="159" t="s">
        <v>0</v>
      </c>
      <c r="J432" s="159">
        <v>27</v>
      </c>
      <c r="K432" s="159" t="s">
        <v>0</v>
      </c>
      <c r="L432" s="159">
        <v>8800</v>
      </c>
      <c r="M432" s="159">
        <v>8800</v>
      </c>
      <c r="N432" s="159">
        <v>12</v>
      </c>
      <c r="O432" s="159">
        <v>60</v>
      </c>
      <c r="P432" s="159" t="s">
        <v>0</v>
      </c>
      <c r="Q432" s="159" t="s">
        <v>0</v>
      </c>
      <c r="R432" s="159">
        <v>560</v>
      </c>
      <c r="S432" s="159">
        <v>560</v>
      </c>
      <c r="T432" s="159">
        <v>1000</v>
      </c>
      <c r="U432" s="159">
        <v>2700</v>
      </c>
      <c r="V432" s="159" t="s">
        <v>0</v>
      </c>
      <c r="W432" s="159" t="s">
        <v>0</v>
      </c>
      <c r="X432" s="159" t="s">
        <v>0</v>
      </c>
      <c r="Y432" s="159" t="s">
        <v>0</v>
      </c>
      <c r="Z432" s="159" t="s">
        <v>0</v>
      </c>
      <c r="AA432" s="159" t="s">
        <v>0</v>
      </c>
      <c r="AB432" s="159" t="s">
        <v>0</v>
      </c>
      <c r="AC432" s="159" t="s">
        <v>0</v>
      </c>
    </row>
    <row r="433" spans="2:29" ht="13.5" customHeight="1" x14ac:dyDescent="0.2">
      <c r="B433" s="5">
        <v>165</v>
      </c>
      <c r="C433" s="158" t="s">
        <v>496</v>
      </c>
      <c r="D433" s="159" t="s">
        <v>0</v>
      </c>
      <c r="E433" s="159" t="s">
        <v>0</v>
      </c>
      <c r="F433" s="159" t="s">
        <v>0</v>
      </c>
      <c r="G433" s="159" t="s">
        <v>0</v>
      </c>
      <c r="H433" s="159" t="s">
        <v>0</v>
      </c>
      <c r="I433" s="159" t="s">
        <v>0</v>
      </c>
      <c r="J433" s="159">
        <v>150</v>
      </c>
      <c r="K433" s="159">
        <v>150</v>
      </c>
      <c r="L433" s="159" t="s">
        <v>0</v>
      </c>
      <c r="M433" s="159" t="s">
        <v>0</v>
      </c>
      <c r="N433" s="159" t="s">
        <v>0</v>
      </c>
      <c r="O433" s="159" t="s">
        <v>0</v>
      </c>
      <c r="P433" s="159" t="s">
        <v>0</v>
      </c>
      <c r="Q433" s="159" t="s">
        <v>0</v>
      </c>
      <c r="R433" s="159" t="s">
        <v>0</v>
      </c>
      <c r="S433" s="159" t="s">
        <v>0</v>
      </c>
      <c r="T433" s="159">
        <v>2500</v>
      </c>
      <c r="U433" s="159">
        <v>2500</v>
      </c>
      <c r="V433" s="159">
        <v>480</v>
      </c>
      <c r="W433" s="159">
        <v>480</v>
      </c>
      <c r="X433" s="159" t="s">
        <v>0</v>
      </c>
      <c r="Y433" s="159" t="s">
        <v>0</v>
      </c>
      <c r="Z433" s="159" t="s">
        <v>0</v>
      </c>
      <c r="AA433" s="159" t="s">
        <v>0</v>
      </c>
      <c r="AB433" s="159" t="s">
        <v>0</v>
      </c>
      <c r="AC433" s="159" t="s">
        <v>0</v>
      </c>
    </row>
    <row r="434" spans="2:29" ht="13.5" customHeight="1" x14ac:dyDescent="0.2">
      <c r="B434" s="5">
        <v>166</v>
      </c>
      <c r="C434" s="158" t="s">
        <v>497</v>
      </c>
      <c r="D434" s="159" t="s">
        <v>0</v>
      </c>
      <c r="E434" s="159" t="s">
        <v>0</v>
      </c>
      <c r="F434" s="159" t="s">
        <v>0</v>
      </c>
      <c r="G434" s="159" t="s">
        <v>0</v>
      </c>
      <c r="H434" s="159" t="s">
        <v>0</v>
      </c>
      <c r="I434" s="159" t="s">
        <v>0</v>
      </c>
      <c r="J434" s="159" t="s">
        <v>0</v>
      </c>
      <c r="K434" s="159">
        <v>102</v>
      </c>
      <c r="L434" s="159" t="s">
        <v>0</v>
      </c>
      <c r="M434" s="159" t="s">
        <v>0</v>
      </c>
      <c r="N434" s="159" t="s">
        <v>0</v>
      </c>
      <c r="O434" s="159" t="s">
        <v>0</v>
      </c>
      <c r="P434" s="159" t="s">
        <v>0</v>
      </c>
      <c r="Q434" s="159" t="s">
        <v>0</v>
      </c>
      <c r="R434" s="159">
        <v>1020</v>
      </c>
      <c r="S434" s="159">
        <v>1020</v>
      </c>
      <c r="T434" s="159">
        <v>750</v>
      </c>
      <c r="U434" s="159">
        <v>750</v>
      </c>
      <c r="V434" s="159" t="s">
        <v>0</v>
      </c>
      <c r="W434" s="159" t="s">
        <v>0</v>
      </c>
      <c r="X434" s="159" t="s">
        <v>0</v>
      </c>
      <c r="Y434" s="159" t="s">
        <v>0</v>
      </c>
      <c r="Z434" s="159" t="s">
        <v>0</v>
      </c>
      <c r="AA434" s="159" t="s">
        <v>0</v>
      </c>
      <c r="AB434" s="159" t="s">
        <v>0</v>
      </c>
      <c r="AC434" s="159" t="s">
        <v>0</v>
      </c>
    </row>
    <row r="435" spans="2:29" ht="13.5" customHeight="1" x14ac:dyDescent="0.2">
      <c r="B435" s="5">
        <v>167</v>
      </c>
      <c r="C435" s="158" t="s">
        <v>498</v>
      </c>
      <c r="D435" s="159" t="s">
        <v>0</v>
      </c>
      <c r="E435" s="159" t="s">
        <v>499</v>
      </c>
      <c r="F435" s="159" t="s">
        <v>0</v>
      </c>
      <c r="G435" s="159" t="s">
        <v>499</v>
      </c>
      <c r="H435" s="159" t="s">
        <v>0</v>
      </c>
      <c r="I435" s="159" t="s">
        <v>499</v>
      </c>
      <c r="J435" s="159" t="s">
        <v>0</v>
      </c>
      <c r="K435" s="159" t="s">
        <v>499</v>
      </c>
      <c r="L435" s="159" t="s">
        <v>0</v>
      </c>
      <c r="M435" s="159" t="s">
        <v>499</v>
      </c>
      <c r="N435" s="159" t="s">
        <v>0</v>
      </c>
      <c r="O435" s="159" t="s">
        <v>499</v>
      </c>
      <c r="P435" s="159" t="s">
        <v>0</v>
      </c>
      <c r="Q435" s="159" t="s">
        <v>499</v>
      </c>
      <c r="R435" s="159" t="s">
        <v>0</v>
      </c>
      <c r="S435" s="159" t="s">
        <v>499</v>
      </c>
      <c r="T435" s="159" t="s">
        <v>0</v>
      </c>
      <c r="U435" s="159" t="s">
        <v>499</v>
      </c>
      <c r="V435" s="159" t="s">
        <v>0</v>
      </c>
      <c r="W435" s="159" t="s">
        <v>499</v>
      </c>
      <c r="X435" s="159" t="s">
        <v>0</v>
      </c>
      <c r="Y435" s="159" t="s">
        <v>499</v>
      </c>
      <c r="Z435" s="159" t="s">
        <v>0</v>
      </c>
      <c r="AA435" s="159" t="s">
        <v>499</v>
      </c>
      <c r="AB435" s="159" t="s">
        <v>0</v>
      </c>
      <c r="AC435" s="159" t="s">
        <v>499</v>
      </c>
    </row>
    <row r="436" spans="2:29" ht="13.5" customHeight="1" x14ac:dyDescent="0.2">
      <c r="B436" s="5">
        <v>168</v>
      </c>
      <c r="C436" s="158" t="s">
        <v>500</v>
      </c>
      <c r="D436" s="159" t="s">
        <v>0</v>
      </c>
      <c r="E436" s="159" t="s">
        <v>0</v>
      </c>
      <c r="F436" s="159" t="s">
        <v>0</v>
      </c>
      <c r="G436" s="159" t="s">
        <v>0</v>
      </c>
      <c r="H436" s="159" t="s">
        <v>0</v>
      </c>
      <c r="I436" s="159" t="s">
        <v>0</v>
      </c>
      <c r="J436" s="159">
        <v>196</v>
      </c>
      <c r="K436" s="159">
        <v>42</v>
      </c>
      <c r="L436" s="159" t="s">
        <v>0</v>
      </c>
      <c r="M436" s="159" t="s">
        <v>0</v>
      </c>
      <c r="N436" s="159" t="s">
        <v>0</v>
      </c>
      <c r="O436" s="159" t="s">
        <v>0</v>
      </c>
      <c r="P436" s="159" t="s">
        <v>0</v>
      </c>
      <c r="Q436" s="159" t="s">
        <v>0</v>
      </c>
      <c r="R436" s="159">
        <v>936</v>
      </c>
      <c r="S436" s="159">
        <v>690</v>
      </c>
      <c r="T436" s="159">
        <v>1400</v>
      </c>
      <c r="U436" s="159">
        <v>960</v>
      </c>
      <c r="V436" s="159">
        <v>18000</v>
      </c>
      <c r="W436" s="159">
        <v>11895</v>
      </c>
      <c r="X436" s="159" t="s">
        <v>0</v>
      </c>
      <c r="Y436" s="159" t="s">
        <v>0</v>
      </c>
      <c r="Z436" s="159" t="s">
        <v>0</v>
      </c>
      <c r="AA436" s="159" t="s">
        <v>0</v>
      </c>
      <c r="AB436" s="159" t="s">
        <v>0</v>
      </c>
      <c r="AC436" s="159" t="s">
        <v>0</v>
      </c>
    </row>
    <row r="437" spans="2:29" ht="13.5" customHeight="1" x14ac:dyDescent="0.2">
      <c r="B437" s="5">
        <v>169</v>
      </c>
      <c r="C437" s="158" t="s">
        <v>501</v>
      </c>
      <c r="D437" s="159" t="s">
        <v>0</v>
      </c>
      <c r="E437" s="159" t="s">
        <v>0</v>
      </c>
      <c r="F437" s="159" t="s">
        <v>0</v>
      </c>
      <c r="G437" s="159" t="s">
        <v>0</v>
      </c>
      <c r="H437" s="159" t="s">
        <v>0</v>
      </c>
      <c r="I437" s="159" t="s">
        <v>0</v>
      </c>
      <c r="J437" s="159">
        <v>165</v>
      </c>
      <c r="K437" s="159">
        <v>193</v>
      </c>
      <c r="L437" s="159" t="s">
        <v>0</v>
      </c>
      <c r="M437" s="159" t="s">
        <v>0</v>
      </c>
      <c r="N437" s="159">
        <v>276</v>
      </c>
      <c r="O437" s="159" t="s">
        <v>0</v>
      </c>
      <c r="P437" s="159" t="s">
        <v>0</v>
      </c>
      <c r="Q437" s="159">
        <v>744</v>
      </c>
      <c r="R437" s="159">
        <v>705</v>
      </c>
      <c r="S437" s="159">
        <v>530</v>
      </c>
      <c r="T437" s="159">
        <v>42600</v>
      </c>
      <c r="U437" s="159">
        <v>44250</v>
      </c>
      <c r="V437" s="159">
        <v>78120</v>
      </c>
      <c r="W437" s="159">
        <v>105400</v>
      </c>
      <c r="X437" s="159">
        <v>2400</v>
      </c>
      <c r="Y437" s="159">
        <v>480</v>
      </c>
      <c r="Z437" s="159">
        <v>9500</v>
      </c>
      <c r="AA437" s="159">
        <v>9500</v>
      </c>
      <c r="AB437" s="159" t="s">
        <v>0</v>
      </c>
      <c r="AC437" s="159" t="s">
        <v>0</v>
      </c>
    </row>
    <row r="438" spans="2:29" ht="13.5" customHeight="1" x14ac:dyDescent="0.2">
      <c r="B438" s="5">
        <v>170</v>
      </c>
      <c r="C438" s="158" t="s">
        <v>502</v>
      </c>
      <c r="D438" s="159" t="s">
        <v>0</v>
      </c>
      <c r="E438" s="159" t="s">
        <v>0</v>
      </c>
      <c r="F438" s="159" t="s">
        <v>0</v>
      </c>
      <c r="G438" s="159" t="s">
        <v>0</v>
      </c>
      <c r="H438" s="159" t="s">
        <v>0</v>
      </c>
      <c r="I438" s="159" t="s">
        <v>0</v>
      </c>
      <c r="J438" s="159" t="s">
        <v>0</v>
      </c>
      <c r="K438" s="159" t="s">
        <v>0</v>
      </c>
      <c r="L438" s="159" t="s">
        <v>0</v>
      </c>
      <c r="M438" s="159" t="s">
        <v>0</v>
      </c>
      <c r="N438" s="159" t="s">
        <v>0</v>
      </c>
      <c r="O438" s="159" t="s">
        <v>0</v>
      </c>
      <c r="P438" s="159" t="s">
        <v>0</v>
      </c>
      <c r="Q438" s="159" t="s">
        <v>0</v>
      </c>
      <c r="R438" s="159">
        <v>80</v>
      </c>
      <c r="S438" s="159">
        <v>234</v>
      </c>
      <c r="T438" s="159">
        <v>5100</v>
      </c>
      <c r="U438" s="159">
        <v>6350</v>
      </c>
      <c r="V438" s="159" t="s">
        <v>0</v>
      </c>
      <c r="W438" s="159" t="s">
        <v>0</v>
      </c>
      <c r="X438" s="159" t="s">
        <v>0</v>
      </c>
      <c r="Y438" s="159" t="s">
        <v>0</v>
      </c>
      <c r="Z438" s="159">
        <v>1215</v>
      </c>
      <c r="AA438" s="159" t="s">
        <v>0</v>
      </c>
      <c r="AB438" s="159" t="s">
        <v>0</v>
      </c>
      <c r="AC438" s="159" t="s">
        <v>0</v>
      </c>
    </row>
    <row r="439" spans="2:29" ht="13.5" customHeight="1" x14ac:dyDescent="0.2">
      <c r="B439" s="5">
        <v>171</v>
      </c>
      <c r="C439" s="158" t="s">
        <v>503</v>
      </c>
      <c r="D439" s="159" t="s">
        <v>0</v>
      </c>
      <c r="E439" s="159" t="s">
        <v>0</v>
      </c>
      <c r="F439" s="159" t="s">
        <v>0</v>
      </c>
      <c r="G439" s="159" t="s">
        <v>0</v>
      </c>
      <c r="H439" s="159" t="s">
        <v>0</v>
      </c>
      <c r="I439" s="159" t="s">
        <v>0</v>
      </c>
      <c r="J439" s="159" t="s">
        <v>0</v>
      </c>
      <c r="K439" s="159" t="s">
        <v>0</v>
      </c>
      <c r="L439" s="159" t="s">
        <v>0</v>
      </c>
      <c r="M439" s="159">
        <v>900</v>
      </c>
      <c r="N439" s="159" t="s">
        <v>0</v>
      </c>
      <c r="O439" s="159" t="s">
        <v>0</v>
      </c>
      <c r="P439" s="159" t="s">
        <v>0</v>
      </c>
      <c r="Q439" s="159" t="s">
        <v>0</v>
      </c>
      <c r="R439" s="159">
        <v>120</v>
      </c>
      <c r="S439" s="159">
        <v>120</v>
      </c>
      <c r="T439" s="159">
        <v>4400</v>
      </c>
      <c r="U439" s="159">
        <v>5465</v>
      </c>
      <c r="V439" s="159">
        <v>5859</v>
      </c>
      <c r="W439" s="159">
        <v>4560</v>
      </c>
      <c r="X439" s="159">
        <v>1700</v>
      </c>
      <c r="Y439" s="159" t="s">
        <v>0</v>
      </c>
      <c r="Z439" s="159" t="s">
        <v>0</v>
      </c>
      <c r="AA439" s="159" t="s">
        <v>0</v>
      </c>
      <c r="AB439" s="159" t="s">
        <v>0</v>
      </c>
      <c r="AC439" s="159" t="s">
        <v>0</v>
      </c>
    </row>
    <row r="440" spans="2:29" ht="13.5" customHeight="1" x14ac:dyDescent="0.2">
      <c r="B440" s="5">
        <v>172</v>
      </c>
      <c r="C440" s="158" t="s">
        <v>504</v>
      </c>
      <c r="D440" s="159" t="s">
        <v>0</v>
      </c>
      <c r="E440" s="159" t="s">
        <v>0</v>
      </c>
      <c r="F440" s="159" t="s">
        <v>0</v>
      </c>
      <c r="G440" s="159" t="s">
        <v>0</v>
      </c>
      <c r="H440" s="159" t="s">
        <v>0</v>
      </c>
      <c r="I440" s="159" t="s">
        <v>0</v>
      </c>
      <c r="J440" s="159">
        <v>192</v>
      </c>
      <c r="K440" s="159">
        <v>252</v>
      </c>
      <c r="L440" s="159" t="s">
        <v>0</v>
      </c>
      <c r="M440" s="159" t="s">
        <v>0</v>
      </c>
      <c r="N440" s="159">
        <v>630</v>
      </c>
      <c r="O440" s="159">
        <v>630</v>
      </c>
      <c r="P440" s="159" t="s">
        <v>0</v>
      </c>
      <c r="Q440" s="159" t="s">
        <v>0</v>
      </c>
      <c r="R440" s="159" t="s">
        <v>0</v>
      </c>
      <c r="S440" s="159" t="s">
        <v>0</v>
      </c>
      <c r="T440" s="159">
        <v>53000</v>
      </c>
      <c r="U440" s="159">
        <v>36300</v>
      </c>
      <c r="V440" s="159">
        <v>160000</v>
      </c>
      <c r="W440" s="159">
        <v>142680</v>
      </c>
      <c r="X440" s="159">
        <v>4300</v>
      </c>
      <c r="Y440" s="159">
        <v>6000</v>
      </c>
      <c r="Z440" s="159" t="s">
        <v>0</v>
      </c>
      <c r="AA440" s="159" t="s">
        <v>0</v>
      </c>
      <c r="AB440" s="159" t="s">
        <v>0</v>
      </c>
      <c r="AC440" s="159" t="s">
        <v>0</v>
      </c>
    </row>
    <row r="441" spans="2:29" ht="13.5" customHeight="1" x14ac:dyDescent="0.2">
      <c r="B441" s="5">
        <v>173</v>
      </c>
      <c r="C441" s="158" t="s">
        <v>505</v>
      </c>
      <c r="D441" s="159" t="s">
        <v>0</v>
      </c>
      <c r="E441" s="159" t="s">
        <v>0</v>
      </c>
      <c r="F441" s="159" t="s">
        <v>0</v>
      </c>
      <c r="G441" s="159" t="s">
        <v>0</v>
      </c>
      <c r="H441" s="159" t="s">
        <v>0</v>
      </c>
      <c r="I441" s="159" t="s">
        <v>0</v>
      </c>
      <c r="J441" s="159" t="s">
        <v>0</v>
      </c>
      <c r="K441" s="159" t="s">
        <v>0</v>
      </c>
      <c r="L441" s="159" t="s">
        <v>0</v>
      </c>
      <c r="M441" s="159" t="s">
        <v>0</v>
      </c>
      <c r="N441" s="159" t="s">
        <v>0</v>
      </c>
      <c r="O441" s="159" t="s">
        <v>0</v>
      </c>
      <c r="P441" s="159" t="s">
        <v>0</v>
      </c>
      <c r="Q441" s="159" t="s">
        <v>0</v>
      </c>
      <c r="R441" s="159" t="s">
        <v>0</v>
      </c>
      <c r="S441" s="159" t="s">
        <v>0</v>
      </c>
      <c r="T441" s="159">
        <v>28500</v>
      </c>
      <c r="U441" s="159">
        <v>19600</v>
      </c>
      <c r="V441" s="159">
        <v>31680</v>
      </c>
      <c r="W441" s="159">
        <v>39480</v>
      </c>
      <c r="X441" s="159" t="s">
        <v>0</v>
      </c>
      <c r="Y441" s="159" t="s">
        <v>0</v>
      </c>
      <c r="Z441" s="159" t="s">
        <v>0</v>
      </c>
      <c r="AA441" s="159" t="s">
        <v>0</v>
      </c>
      <c r="AB441" s="159" t="s">
        <v>0</v>
      </c>
      <c r="AC441" s="159" t="s">
        <v>0</v>
      </c>
    </row>
    <row r="442" spans="2:29" ht="13.5" customHeight="1" x14ac:dyDescent="0.2">
      <c r="B442" s="5">
        <v>174</v>
      </c>
      <c r="C442" s="158" t="s">
        <v>506</v>
      </c>
      <c r="D442" s="159" t="s">
        <v>0</v>
      </c>
      <c r="E442" s="159" t="s">
        <v>0</v>
      </c>
      <c r="F442" s="159">
        <v>1080</v>
      </c>
      <c r="G442" s="159">
        <v>600</v>
      </c>
      <c r="H442" s="159" t="s">
        <v>0</v>
      </c>
      <c r="I442" s="159" t="s">
        <v>0</v>
      </c>
      <c r="J442" s="159">
        <v>360</v>
      </c>
      <c r="K442" s="159">
        <v>36</v>
      </c>
      <c r="L442" s="159">
        <v>18000</v>
      </c>
      <c r="M442" s="159">
        <v>18000</v>
      </c>
      <c r="N442" s="159" t="s">
        <v>0</v>
      </c>
      <c r="O442" s="159" t="s">
        <v>0</v>
      </c>
      <c r="P442" s="159" t="s">
        <v>0</v>
      </c>
      <c r="Q442" s="159" t="s">
        <v>0</v>
      </c>
      <c r="R442" s="159">
        <v>675</v>
      </c>
      <c r="S442" s="159">
        <v>675</v>
      </c>
      <c r="T442" s="159">
        <v>12750</v>
      </c>
      <c r="U442" s="159">
        <v>9500</v>
      </c>
      <c r="V442" s="159">
        <v>62100</v>
      </c>
      <c r="W442" s="159">
        <v>64400</v>
      </c>
      <c r="X442" s="159">
        <v>2000</v>
      </c>
      <c r="Y442" s="159">
        <v>9000</v>
      </c>
      <c r="Z442" s="159" t="s">
        <v>0</v>
      </c>
      <c r="AA442" s="159" t="s">
        <v>0</v>
      </c>
      <c r="AB442" s="159" t="s">
        <v>0</v>
      </c>
      <c r="AC442" s="159" t="s">
        <v>0</v>
      </c>
    </row>
    <row r="443" spans="2:29" ht="13.5" customHeight="1" x14ac:dyDescent="0.2">
      <c r="B443" s="5">
        <v>175</v>
      </c>
      <c r="C443" s="158" t="s">
        <v>507</v>
      </c>
      <c r="D443" s="159" t="s">
        <v>0</v>
      </c>
      <c r="E443" s="159" t="s">
        <v>0</v>
      </c>
      <c r="F443" s="159" t="s">
        <v>0</v>
      </c>
      <c r="G443" s="159" t="s">
        <v>0</v>
      </c>
      <c r="H443" s="159" t="s">
        <v>0</v>
      </c>
      <c r="I443" s="159" t="s">
        <v>0</v>
      </c>
      <c r="J443" s="159" t="s">
        <v>0</v>
      </c>
      <c r="K443" s="159" t="s">
        <v>0</v>
      </c>
      <c r="L443" s="159" t="s">
        <v>0</v>
      </c>
      <c r="M443" s="159" t="s">
        <v>0</v>
      </c>
      <c r="N443" s="159" t="s">
        <v>0</v>
      </c>
      <c r="O443" s="159" t="s">
        <v>0</v>
      </c>
      <c r="P443" s="159" t="s">
        <v>0</v>
      </c>
      <c r="Q443" s="159" t="s">
        <v>0</v>
      </c>
      <c r="R443" s="159">
        <v>120</v>
      </c>
      <c r="S443" s="159">
        <v>208</v>
      </c>
      <c r="T443" s="159">
        <v>1440</v>
      </c>
      <c r="U443" s="159">
        <v>1875</v>
      </c>
      <c r="V443" s="159">
        <v>580</v>
      </c>
      <c r="W443" s="159">
        <v>640</v>
      </c>
      <c r="X443" s="159" t="s">
        <v>0</v>
      </c>
      <c r="Y443" s="159" t="s">
        <v>0</v>
      </c>
      <c r="Z443" s="159" t="s">
        <v>0</v>
      </c>
      <c r="AA443" s="159" t="s">
        <v>0</v>
      </c>
      <c r="AB443" s="159" t="s">
        <v>0</v>
      </c>
      <c r="AC443" s="159" t="s">
        <v>0</v>
      </c>
    </row>
    <row r="444" spans="2:29" ht="13.5" customHeight="1" x14ac:dyDescent="0.2">
      <c r="B444" s="5">
        <v>176</v>
      </c>
      <c r="C444" s="158" t="s">
        <v>508</v>
      </c>
      <c r="D444" s="159">
        <v>875</v>
      </c>
      <c r="E444" s="159">
        <v>875</v>
      </c>
      <c r="F444" s="159" t="s">
        <v>0</v>
      </c>
      <c r="G444" s="159" t="s">
        <v>0</v>
      </c>
      <c r="H444" s="159" t="s">
        <v>0</v>
      </c>
      <c r="I444" s="159" t="s">
        <v>0</v>
      </c>
      <c r="J444" s="159">
        <v>100</v>
      </c>
      <c r="K444" s="159">
        <v>35</v>
      </c>
      <c r="L444" s="159">
        <v>66000</v>
      </c>
      <c r="M444" s="159">
        <v>66000</v>
      </c>
      <c r="N444" s="159" t="s">
        <v>0</v>
      </c>
      <c r="O444" s="159" t="s">
        <v>0</v>
      </c>
      <c r="P444" s="159" t="s">
        <v>0</v>
      </c>
      <c r="Q444" s="159" t="s">
        <v>0</v>
      </c>
      <c r="R444" s="159">
        <v>525</v>
      </c>
      <c r="S444" s="159">
        <v>525</v>
      </c>
      <c r="T444" s="159">
        <v>3500</v>
      </c>
      <c r="U444" s="159">
        <v>4130</v>
      </c>
      <c r="V444" s="159">
        <v>4050</v>
      </c>
      <c r="W444" s="159">
        <v>4050</v>
      </c>
      <c r="X444" s="159" t="s">
        <v>0</v>
      </c>
      <c r="Y444" s="159" t="s">
        <v>0</v>
      </c>
      <c r="Z444" s="159">
        <v>6400</v>
      </c>
      <c r="AA444" s="159">
        <v>6400</v>
      </c>
      <c r="AB444" s="159" t="s">
        <v>0</v>
      </c>
      <c r="AC444" s="159" t="s">
        <v>0</v>
      </c>
    </row>
    <row r="445" spans="2:29" ht="13.5" customHeight="1" x14ac:dyDescent="0.2">
      <c r="B445" s="5">
        <v>177</v>
      </c>
      <c r="C445" s="158" t="s">
        <v>509</v>
      </c>
      <c r="D445" s="159" t="s">
        <v>0</v>
      </c>
      <c r="E445" s="159" t="s">
        <v>0</v>
      </c>
      <c r="F445" s="159" t="s">
        <v>0</v>
      </c>
      <c r="G445" s="159" t="s">
        <v>0</v>
      </c>
      <c r="H445" s="159" t="s">
        <v>0</v>
      </c>
      <c r="I445" s="159" t="s">
        <v>0</v>
      </c>
      <c r="J445" s="159">
        <v>133</v>
      </c>
      <c r="K445" s="159">
        <v>255</v>
      </c>
      <c r="L445" s="159">
        <v>331500</v>
      </c>
      <c r="M445" s="159">
        <v>352750</v>
      </c>
      <c r="N445" s="159" t="s">
        <v>0</v>
      </c>
      <c r="O445" s="159" t="s">
        <v>0</v>
      </c>
      <c r="P445" s="159" t="s">
        <v>0</v>
      </c>
      <c r="Q445" s="159" t="s">
        <v>0</v>
      </c>
      <c r="R445" s="159">
        <v>650</v>
      </c>
      <c r="S445" s="159">
        <v>675</v>
      </c>
      <c r="T445" s="159">
        <v>4900</v>
      </c>
      <c r="U445" s="159">
        <v>2634</v>
      </c>
      <c r="V445" s="159">
        <v>12000</v>
      </c>
      <c r="W445" s="159">
        <v>21170</v>
      </c>
      <c r="X445" s="159">
        <v>6400</v>
      </c>
      <c r="Y445" s="159">
        <v>1200</v>
      </c>
      <c r="Z445" s="159" t="s">
        <v>0</v>
      </c>
      <c r="AA445" s="159" t="s">
        <v>0</v>
      </c>
      <c r="AB445" s="159" t="s">
        <v>0</v>
      </c>
      <c r="AC445" s="159" t="s">
        <v>0</v>
      </c>
    </row>
    <row r="446" spans="2:29" ht="13.5" customHeight="1" x14ac:dyDescent="0.2">
      <c r="B446" s="5">
        <v>178</v>
      </c>
      <c r="C446" s="158" t="s">
        <v>510</v>
      </c>
      <c r="D446" s="159" t="s">
        <v>0</v>
      </c>
      <c r="E446" s="159" t="s">
        <v>0</v>
      </c>
      <c r="F446" s="159" t="s">
        <v>0</v>
      </c>
      <c r="G446" s="159" t="s">
        <v>0</v>
      </c>
      <c r="H446" s="159" t="s">
        <v>0</v>
      </c>
      <c r="I446" s="159" t="s">
        <v>0</v>
      </c>
      <c r="J446" s="159" t="s">
        <v>0</v>
      </c>
      <c r="K446" s="159" t="s">
        <v>0</v>
      </c>
      <c r="L446" s="159">
        <v>1126270</v>
      </c>
      <c r="M446" s="159">
        <v>1355686</v>
      </c>
      <c r="N446" s="159">
        <v>601</v>
      </c>
      <c r="O446" s="159">
        <v>792</v>
      </c>
      <c r="P446" s="159" t="s">
        <v>0</v>
      </c>
      <c r="Q446" s="159" t="s">
        <v>0</v>
      </c>
      <c r="R446" s="159">
        <v>165</v>
      </c>
      <c r="S446" s="159">
        <v>165</v>
      </c>
      <c r="T446" s="159">
        <v>1974</v>
      </c>
      <c r="U446" s="159">
        <v>1680</v>
      </c>
      <c r="V446" s="159">
        <v>2875</v>
      </c>
      <c r="W446" s="159">
        <v>2750</v>
      </c>
      <c r="X446" s="159" t="s">
        <v>0</v>
      </c>
      <c r="Y446" s="159" t="s">
        <v>0</v>
      </c>
      <c r="Z446" s="159" t="s">
        <v>0</v>
      </c>
      <c r="AA446" s="159" t="s">
        <v>0</v>
      </c>
      <c r="AB446" s="159" t="s">
        <v>0</v>
      </c>
      <c r="AC446" s="159" t="s">
        <v>0</v>
      </c>
    </row>
    <row r="447" spans="2:29" ht="13.5" customHeight="1" x14ac:dyDescent="0.2">
      <c r="B447" s="5">
        <v>179</v>
      </c>
      <c r="C447" s="158" t="s">
        <v>511</v>
      </c>
      <c r="D447" s="159">
        <v>290</v>
      </c>
      <c r="E447" s="159" t="s">
        <v>0</v>
      </c>
      <c r="F447" s="159">
        <v>5160</v>
      </c>
      <c r="G447" s="159">
        <v>2570</v>
      </c>
      <c r="H447" s="159" t="s">
        <v>0</v>
      </c>
      <c r="I447" s="159" t="s">
        <v>0</v>
      </c>
      <c r="J447" s="159">
        <v>280</v>
      </c>
      <c r="K447" s="159">
        <v>200</v>
      </c>
      <c r="L447" s="159">
        <v>1232500</v>
      </c>
      <c r="M447" s="159">
        <v>1121120</v>
      </c>
      <c r="N447" s="159">
        <v>4521</v>
      </c>
      <c r="O447" s="159">
        <v>7040</v>
      </c>
      <c r="P447" s="159">
        <v>734</v>
      </c>
      <c r="Q447" s="159">
        <v>879</v>
      </c>
      <c r="R447" s="159">
        <v>435</v>
      </c>
      <c r="S447" s="159">
        <v>435</v>
      </c>
      <c r="T447" s="159">
        <v>294400</v>
      </c>
      <c r="U447" s="159">
        <v>76146</v>
      </c>
      <c r="V447" s="159">
        <v>229770</v>
      </c>
      <c r="W447" s="159">
        <v>330000</v>
      </c>
      <c r="X447" s="159">
        <v>100000</v>
      </c>
      <c r="Y447" s="159">
        <v>27000</v>
      </c>
      <c r="Z447" s="159">
        <v>17430</v>
      </c>
      <c r="AA447" s="159">
        <v>1360</v>
      </c>
      <c r="AB447" s="159" t="s">
        <v>0</v>
      </c>
      <c r="AC447" s="159" t="s">
        <v>0</v>
      </c>
    </row>
    <row r="448" spans="2:29" ht="13.5" customHeight="1" x14ac:dyDescent="0.2">
      <c r="B448" s="5">
        <v>180</v>
      </c>
      <c r="C448" s="158" t="s">
        <v>512</v>
      </c>
      <c r="D448" s="159" t="s">
        <v>0</v>
      </c>
      <c r="E448" s="159" t="s">
        <v>0</v>
      </c>
      <c r="F448" s="159">
        <v>10414</v>
      </c>
      <c r="G448" s="159">
        <v>2460</v>
      </c>
      <c r="H448" s="159" t="s">
        <v>0</v>
      </c>
      <c r="I448" s="159" t="s">
        <v>0</v>
      </c>
      <c r="J448" s="159" t="s">
        <v>0</v>
      </c>
      <c r="K448" s="159" t="s">
        <v>0</v>
      </c>
      <c r="L448" s="159">
        <v>385000</v>
      </c>
      <c r="M448" s="159">
        <v>385000</v>
      </c>
      <c r="N448" s="159">
        <v>3000</v>
      </c>
      <c r="O448" s="159">
        <v>2120</v>
      </c>
      <c r="P448" s="159" t="s">
        <v>0</v>
      </c>
      <c r="Q448" s="159" t="s">
        <v>0</v>
      </c>
      <c r="R448" s="159" t="s">
        <v>0</v>
      </c>
      <c r="S448" s="159" t="s">
        <v>0</v>
      </c>
      <c r="T448" s="159">
        <v>239100</v>
      </c>
      <c r="U448" s="159">
        <v>147700</v>
      </c>
      <c r="V448" s="159">
        <v>146850</v>
      </c>
      <c r="W448" s="159">
        <v>178200</v>
      </c>
      <c r="X448" s="159">
        <v>12400</v>
      </c>
      <c r="Y448" s="159">
        <v>12400</v>
      </c>
      <c r="Z448" s="159" t="s">
        <v>0</v>
      </c>
      <c r="AA448" s="159" t="s">
        <v>0</v>
      </c>
      <c r="AB448" s="159" t="s">
        <v>0</v>
      </c>
      <c r="AC448" s="159" t="s">
        <v>0</v>
      </c>
    </row>
    <row r="449" spans="2:29" ht="13.5" customHeight="1" x14ac:dyDescent="0.2">
      <c r="B449" s="5">
        <v>181</v>
      </c>
      <c r="C449" s="158" t="s">
        <v>513</v>
      </c>
      <c r="D449" s="159" t="s">
        <v>0</v>
      </c>
      <c r="E449" s="159" t="s">
        <v>0</v>
      </c>
      <c r="F449" s="159" t="s">
        <v>0</v>
      </c>
      <c r="G449" s="159" t="s">
        <v>0</v>
      </c>
      <c r="H449" s="159" t="s">
        <v>0</v>
      </c>
      <c r="I449" s="159" t="s">
        <v>0</v>
      </c>
      <c r="J449" s="159">
        <v>67</v>
      </c>
      <c r="K449" s="159">
        <v>95</v>
      </c>
      <c r="L449" s="159" t="s">
        <v>0</v>
      </c>
      <c r="M449" s="159" t="s">
        <v>0</v>
      </c>
      <c r="N449" s="159">
        <v>336</v>
      </c>
      <c r="O449" s="159">
        <v>340</v>
      </c>
      <c r="P449" s="159" t="s">
        <v>0</v>
      </c>
      <c r="Q449" s="159" t="s">
        <v>0</v>
      </c>
      <c r="R449" s="159">
        <v>3200</v>
      </c>
      <c r="S449" s="159">
        <v>3360</v>
      </c>
      <c r="T449" s="159">
        <v>7560</v>
      </c>
      <c r="U449" s="159">
        <v>4000</v>
      </c>
      <c r="V449" s="159">
        <v>972</v>
      </c>
      <c r="W449" s="159">
        <v>1080</v>
      </c>
      <c r="X449" s="159" t="s">
        <v>0</v>
      </c>
      <c r="Y449" s="159" t="s">
        <v>0</v>
      </c>
      <c r="Z449" s="159">
        <v>2720</v>
      </c>
      <c r="AA449" s="159">
        <v>2720</v>
      </c>
      <c r="AB449" s="159" t="s">
        <v>0</v>
      </c>
      <c r="AC449" s="159" t="s">
        <v>0</v>
      </c>
    </row>
    <row r="450" spans="2:29" ht="13.5" customHeight="1" x14ac:dyDescent="0.2">
      <c r="B450" s="5">
        <v>182</v>
      </c>
      <c r="C450" s="158" t="s">
        <v>514</v>
      </c>
      <c r="D450" s="159" t="s">
        <v>0</v>
      </c>
      <c r="E450" s="159" t="s">
        <v>0</v>
      </c>
      <c r="F450" s="159" t="s">
        <v>0</v>
      </c>
      <c r="G450" s="159" t="s">
        <v>0</v>
      </c>
      <c r="H450" s="159" t="s">
        <v>0</v>
      </c>
      <c r="I450" s="159" t="s">
        <v>0</v>
      </c>
      <c r="J450" s="159">
        <v>34</v>
      </c>
      <c r="K450" s="159">
        <v>34</v>
      </c>
      <c r="L450" s="159" t="s">
        <v>0</v>
      </c>
      <c r="M450" s="159" t="s">
        <v>0</v>
      </c>
      <c r="N450" s="159" t="s">
        <v>0</v>
      </c>
      <c r="O450" s="159" t="s">
        <v>0</v>
      </c>
      <c r="P450" s="159" t="s">
        <v>0</v>
      </c>
      <c r="Q450" s="159" t="s">
        <v>0</v>
      </c>
      <c r="R450" s="159" t="s">
        <v>0</v>
      </c>
      <c r="S450" s="159" t="s">
        <v>0</v>
      </c>
      <c r="T450" s="159">
        <v>288</v>
      </c>
      <c r="U450" s="159">
        <v>288</v>
      </c>
      <c r="V450" s="159" t="s">
        <v>0</v>
      </c>
      <c r="W450" s="159" t="s">
        <v>0</v>
      </c>
      <c r="X450" s="159" t="s">
        <v>0</v>
      </c>
      <c r="Y450" s="159" t="s">
        <v>0</v>
      </c>
      <c r="Z450" s="159" t="s">
        <v>0</v>
      </c>
      <c r="AA450" s="159" t="s">
        <v>0</v>
      </c>
      <c r="AB450" s="159" t="s">
        <v>0</v>
      </c>
      <c r="AC450" s="159" t="s">
        <v>0</v>
      </c>
    </row>
    <row r="451" spans="2:29" ht="13.5" customHeight="1" x14ac:dyDescent="0.2">
      <c r="B451" s="5">
        <v>183</v>
      </c>
      <c r="C451" s="158" t="s">
        <v>515</v>
      </c>
      <c r="D451" s="159">
        <v>450</v>
      </c>
      <c r="E451" s="159">
        <v>270</v>
      </c>
      <c r="F451" s="159" t="s">
        <v>0</v>
      </c>
      <c r="G451" s="159" t="s">
        <v>0</v>
      </c>
      <c r="H451" s="159" t="s">
        <v>0</v>
      </c>
      <c r="I451" s="159" t="s">
        <v>0</v>
      </c>
      <c r="J451" s="159">
        <v>1550</v>
      </c>
      <c r="K451" s="159">
        <v>1550</v>
      </c>
      <c r="L451" s="159" t="s">
        <v>0</v>
      </c>
      <c r="M451" s="159" t="s">
        <v>0</v>
      </c>
      <c r="N451" s="159" t="s">
        <v>0</v>
      </c>
      <c r="O451" s="159" t="s">
        <v>0</v>
      </c>
      <c r="P451" s="159">
        <v>1152</v>
      </c>
      <c r="Q451" s="159">
        <v>2448</v>
      </c>
      <c r="R451" s="159">
        <v>1000</v>
      </c>
      <c r="S451" s="159">
        <v>850</v>
      </c>
      <c r="T451" s="159">
        <v>75600</v>
      </c>
      <c r="U451" s="159">
        <v>15660</v>
      </c>
      <c r="V451" s="159">
        <v>168000</v>
      </c>
      <c r="W451" s="159">
        <v>227500</v>
      </c>
      <c r="X451" s="159">
        <v>20000</v>
      </c>
      <c r="Y451" s="159">
        <v>3600</v>
      </c>
      <c r="Z451" s="159">
        <v>40000</v>
      </c>
      <c r="AA451" s="159">
        <v>64000</v>
      </c>
      <c r="AB451" s="159" t="s">
        <v>0</v>
      </c>
      <c r="AC451" s="159" t="s">
        <v>0</v>
      </c>
    </row>
    <row r="452" spans="2:29" ht="13.5" customHeight="1" x14ac:dyDescent="0.2">
      <c r="B452" s="5">
        <v>184</v>
      </c>
      <c r="C452" s="158" t="s">
        <v>516</v>
      </c>
      <c r="D452" s="159" t="s">
        <v>0</v>
      </c>
      <c r="E452" s="159" t="s">
        <v>0</v>
      </c>
      <c r="F452" s="159" t="s">
        <v>0</v>
      </c>
      <c r="G452" s="159" t="s">
        <v>0</v>
      </c>
      <c r="H452" s="159" t="s">
        <v>0</v>
      </c>
      <c r="I452" s="159" t="s">
        <v>0</v>
      </c>
      <c r="J452" s="159">
        <v>216</v>
      </c>
      <c r="K452" s="159" t="s">
        <v>0</v>
      </c>
      <c r="L452" s="159">
        <v>480</v>
      </c>
      <c r="M452" s="159">
        <v>480</v>
      </c>
      <c r="N452" s="159" t="s">
        <v>0</v>
      </c>
      <c r="O452" s="159" t="s">
        <v>0</v>
      </c>
      <c r="P452" s="159" t="s">
        <v>0</v>
      </c>
      <c r="Q452" s="159" t="s">
        <v>0</v>
      </c>
      <c r="R452" s="159">
        <v>1440</v>
      </c>
      <c r="S452" s="159">
        <v>1440</v>
      </c>
      <c r="T452" s="159">
        <v>1000</v>
      </c>
      <c r="U452" s="159">
        <v>500</v>
      </c>
      <c r="V452" s="159">
        <v>25920</v>
      </c>
      <c r="W452" s="159">
        <v>32400</v>
      </c>
      <c r="X452" s="159" t="s">
        <v>0</v>
      </c>
      <c r="Y452" s="159" t="s">
        <v>0</v>
      </c>
      <c r="Z452" s="159" t="s">
        <v>0</v>
      </c>
      <c r="AA452" s="159" t="s">
        <v>0</v>
      </c>
      <c r="AB452" s="159" t="s">
        <v>0</v>
      </c>
      <c r="AC452" s="159" t="s">
        <v>0</v>
      </c>
    </row>
    <row r="453" spans="2:29" ht="13.5" customHeight="1" x14ac:dyDescent="0.2">
      <c r="B453" s="5">
        <v>185</v>
      </c>
      <c r="C453" s="158" t="s">
        <v>517</v>
      </c>
      <c r="D453" s="159" t="s">
        <v>0</v>
      </c>
      <c r="E453" s="159" t="s">
        <v>0</v>
      </c>
      <c r="F453" s="159" t="s">
        <v>0</v>
      </c>
      <c r="G453" s="159" t="s">
        <v>0</v>
      </c>
      <c r="H453" s="159" t="s">
        <v>0</v>
      </c>
      <c r="I453" s="159" t="s">
        <v>0</v>
      </c>
      <c r="J453" s="159">
        <v>252</v>
      </c>
      <c r="K453" s="159">
        <v>170</v>
      </c>
      <c r="L453" s="159">
        <v>350</v>
      </c>
      <c r="M453" s="159" t="s">
        <v>0</v>
      </c>
      <c r="N453" s="159" t="s">
        <v>0</v>
      </c>
      <c r="O453" s="159" t="s">
        <v>0</v>
      </c>
      <c r="P453" s="159" t="s">
        <v>0</v>
      </c>
      <c r="Q453" s="159" t="s">
        <v>0</v>
      </c>
      <c r="R453" s="159">
        <v>1550</v>
      </c>
      <c r="S453" s="159">
        <v>1830</v>
      </c>
      <c r="T453" s="159">
        <v>24000</v>
      </c>
      <c r="U453" s="159">
        <v>10350</v>
      </c>
      <c r="V453" s="159">
        <v>5400</v>
      </c>
      <c r="W453" s="159">
        <v>5830</v>
      </c>
      <c r="X453" s="159" t="s">
        <v>0</v>
      </c>
      <c r="Y453" s="159" t="s">
        <v>0</v>
      </c>
      <c r="Z453" s="159">
        <v>3000</v>
      </c>
      <c r="AA453" s="159" t="s">
        <v>0</v>
      </c>
      <c r="AB453" s="159" t="s">
        <v>0</v>
      </c>
      <c r="AC453" s="159" t="s">
        <v>0</v>
      </c>
    </row>
    <row r="454" spans="2:29" ht="13.5" customHeight="1" x14ac:dyDescent="0.2">
      <c r="B454" s="5">
        <v>186</v>
      </c>
      <c r="C454" s="158" t="s">
        <v>518</v>
      </c>
      <c r="D454" s="159" t="s">
        <v>0</v>
      </c>
      <c r="E454" s="159" t="s">
        <v>0</v>
      </c>
      <c r="F454" s="159" t="s">
        <v>0</v>
      </c>
      <c r="G454" s="159" t="s">
        <v>0</v>
      </c>
      <c r="H454" s="159" t="s">
        <v>0</v>
      </c>
      <c r="I454" s="159" t="s">
        <v>0</v>
      </c>
      <c r="J454" s="159" t="s">
        <v>0</v>
      </c>
      <c r="K454" s="159" t="s">
        <v>0</v>
      </c>
      <c r="L454" s="159" t="s">
        <v>0</v>
      </c>
      <c r="M454" s="159" t="s">
        <v>0</v>
      </c>
      <c r="N454" s="159" t="s">
        <v>0</v>
      </c>
      <c r="O454" s="159" t="s">
        <v>0</v>
      </c>
      <c r="P454" s="159" t="s">
        <v>0</v>
      </c>
      <c r="Q454" s="159" t="s">
        <v>0</v>
      </c>
      <c r="R454" s="159">
        <v>425</v>
      </c>
      <c r="S454" s="159">
        <v>380</v>
      </c>
      <c r="T454" s="159">
        <v>8050</v>
      </c>
      <c r="U454" s="159">
        <v>7400</v>
      </c>
      <c r="V454" s="159">
        <v>12900</v>
      </c>
      <c r="W454" s="159">
        <v>17000</v>
      </c>
      <c r="X454" s="159">
        <v>540</v>
      </c>
      <c r="Y454" s="159">
        <v>180</v>
      </c>
      <c r="Z454" s="159" t="s">
        <v>0</v>
      </c>
      <c r="AA454" s="159" t="s">
        <v>0</v>
      </c>
      <c r="AB454" s="159" t="s">
        <v>0</v>
      </c>
      <c r="AC454" s="159" t="s">
        <v>0</v>
      </c>
    </row>
    <row r="455" spans="2:29" ht="13.5" customHeight="1" x14ac:dyDescent="0.2">
      <c r="B455" s="5">
        <v>187</v>
      </c>
      <c r="C455" s="158" t="s">
        <v>519</v>
      </c>
      <c r="D455" s="159" t="s">
        <v>0</v>
      </c>
      <c r="E455" s="159" t="s">
        <v>0</v>
      </c>
      <c r="F455" s="159" t="s">
        <v>0</v>
      </c>
      <c r="G455" s="159" t="s">
        <v>0</v>
      </c>
      <c r="H455" s="159" t="s">
        <v>0</v>
      </c>
      <c r="I455" s="159" t="s">
        <v>0</v>
      </c>
      <c r="J455" s="159">
        <v>64</v>
      </c>
      <c r="K455" s="159">
        <v>75</v>
      </c>
      <c r="L455" s="159">
        <v>1080</v>
      </c>
      <c r="M455" s="159">
        <v>1200</v>
      </c>
      <c r="N455" s="159">
        <v>7326</v>
      </c>
      <c r="O455" s="159">
        <v>9060</v>
      </c>
      <c r="P455" s="159" t="s">
        <v>0</v>
      </c>
      <c r="Q455" s="159" t="s">
        <v>0</v>
      </c>
      <c r="R455" s="159">
        <v>2400</v>
      </c>
      <c r="S455" s="159">
        <v>2400</v>
      </c>
      <c r="T455" s="159">
        <v>36400</v>
      </c>
      <c r="U455" s="159">
        <v>18330</v>
      </c>
      <c r="V455" s="159">
        <v>36400</v>
      </c>
      <c r="W455" s="159">
        <v>45000</v>
      </c>
      <c r="X455" s="159">
        <v>1800</v>
      </c>
      <c r="Y455" s="159">
        <v>1260</v>
      </c>
      <c r="Z455" s="159" t="s">
        <v>0</v>
      </c>
      <c r="AA455" s="159" t="s">
        <v>0</v>
      </c>
      <c r="AB455" s="159" t="s">
        <v>0</v>
      </c>
      <c r="AC455" s="159" t="s">
        <v>0</v>
      </c>
    </row>
    <row r="456" spans="2:29" ht="13.5" customHeight="1" x14ac:dyDescent="0.2">
      <c r="B456" s="5">
        <v>188</v>
      </c>
      <c r="C456" s="158" t="s">
        <v>520</v>
      </c>
      <c r="D456" s="159">
        <v>125</v>
      </c>
      <c r="E456" s="159">
        <v>153</v>
      </c>
      <c r="F456" s="159" t="s">
        <v>0</v>
      </c>
      <c r="G456" s="159" t="s">
        <v>0</v>
      </c>
      <c r="H456" s="159" t="s">
        <v>0</v>
      </c>
      <c r="I456" s="159" t="s">
        <v>0</v>
      </c>
      <c r="J456" s="159" t="s">
        <v>0</v>
      </c>
      <c r="K456" s="159" t="s">
        <v>0</v>
      </c>
      <c r="L456" s="159">
        <v>320000</v>
      </c>
      <c r="M456" s="159">
        <v>360000</v>
      </c>
      <c r="N456" s="159" t="s">
        <v>0</v>
      </c>
      <c r="O456" s="159" t="s">
        <v>0</v>
      </c>
      <c r="P456" s="159" t="s">
        <v>0</v>
      </c>
      <c r="Q456" s="159">
        <v>153</v>
      </c>
      <c r="R456" s="159">
        <v>1050</v>
      </c>
      <c r="S456" s="159">
        <v>1050</v>
      </c>
      <c r="T456" s="159">
        <v>12060</v>
      </c>
      <c r="U456" s="159">
        <v>320</v>
      </c>
      <c r="V456" s="159">
        <v>84000</v>
      </c>
      <c r="W456" s="159">
        <v>99000</v>
      </c>
      <c r="X456" s="159">
        <v>5400</v>
      </c>
      <c r="Y456" s="159">
        <v>90</v>
      </c>
      <c r="Z456" s="159" t="s">
        <v>0</v>
      </c>
      <c r="AA456" s="159" t="s">
        <v>0</v>
      </c>
      <c r="AB456" s="159" t="s">
        <v>0</v>
      </c>
      <c r="AC456" s="159" t="s">
        <v>0</v>
      </c>
    </row>
    <row r="457" spans="2:29" ht="13.5" customHeight="1" x14ac:dyDescent="0.2">
      <c r="B457" s="5">
        <v>189</v>
      </c>
      <c r="C457" s="158" t="s">
        <v>521</v>
      </c>
      <c r="D457" s="159" t="s">
        <v>0</v>
      </c>
      <c r="E457" s="159" t="s">
        <v>0</v>
      </c>
      <c r="F457" s="159" t="s">
        <v>0</v>
      </c>
      <c r="G457" s="159" t="s">
        <v>0</v>
      </c>
      <c r="H457" s="159" t="s">
        <v>0</v>
      </c>
      <c r="I457" s="159" t="s">
        <v>0</v>
      </c>
      <c r="J457" s="159">
        <v>850</v>
      </c>
      <c r="K457" s="159">
        <v>109</v>
      </c>
      <c r="L457" s="159" t="s">
        <v>0</v>
      </c>
      <c r="M457" s="159" t="s">
        <v>0</v>
      </c>
      <c r="N457" s="159" t="s">
        <v>0</v>
      </c>
      <c r="O457" s="159" t="s">
        <v>0</v>
      </c>
      <c r="P457" s="159" t="s">
        <v>0</v>
      </c>
      <c r="Q457" s="159" t="s">
        <v>0</v>
      </c>
      <c r="R457" s="159">
        <v>1450</v>
      </c>
      <c r="S457" s="159">
        <v>1260</v>
      </c>
      <c r="T457" s="159">
        <v>3150</v>
      </c>
      <c r="U457" s="159">
        <v>1890</v>
      </c>
      <c r="V457" s="159">
        <v>30100</v>
      </c>
      <c r="W457" s="159">
        <v>16676</v>
      </c>
      <c r="X457" s="159" t="s">
        <v>0</v>
      </c>
      <c r="Y457" s="159" t="s">
        <v>0</v>
      </c>
      <c r="Z457" s="159" t="s">
        <v>0</v>
      </c>
      <c r="AA457" s="159" t="s">
        <v>0</v>
      </c>
      <c r="AB457" s="159" t="s">
        <v>0</v>
      </c>
      <c r="AC457" s="159" t="s">
        <v>0</v>
      </c>
    </row>
    <row r="458" spans="2:29" ht="13.5" customHeight="1" x14ac:dyDescent="0.2">
      <c r="B458" s="5">
        <v>190</v>
      </c>
      <c r="C458" s="158" t="s">
        <v>522</v>
      </c>
      <c r="D458" s="159" t="s">
        <v>0</v>
      </c>
      <c r="E458" s="159" t="s">
        <v>0</v>
      </c>
      <c r="F458" s="159" t="s">
        <v>0</v>
      </c>
      <c r="G458" s="159" t="s">
        <v>0</v>
      </c>
      <c r="H458" s="159" t="s">
        <v>0</v>
      </c>
      <c r="I458" s="159" t="s">
        <v>0</v>
      </c>
      <c r="J458" s="159">
        <v>19</v>
      </c>
      <c r="K458" s="159">
        <v>10</v>
      </c>
      <c r="L458" s="159">
        <v>1780240</v>
      </c>
      <c r="M458" s="159">
        <v>2106000</v>
      </c>
      <c r="N458" s="159" t="s">
        <v>0</v>
      </c>
      <c r="O458" s="159" t="s">
        <v>0</v>
      </c>
      <c r="P458" s="159" t="s">
        <v>0</v>
      </c>
      <c r="Q458" s="159" t="s">
        <v>0</v>
      </c>
      <c r="R458" s="159" t="s">
        <v>0</v>
      </c>
      <c r="S458" s="159" t="s">
        <v>0</v>
      </c>
      <c r="T458" s="159">
        <v>22100</v>
      </c>
      <c r="U458" s="159">
        <v>9424</v>
      </c>
      <c r="V458" s="159">
        <v>27459</v>
      </c>
      <c r="W458" s="159">
        <v>50400</v>
      </c>
      <c r="X458" s="159">
        <v>10240</v>
      </c>
      <c r="Y458" s="159">
        <v>6300</v>
      </c>
      <c r="Z458" s="159" t="s">
        <v>0</v>
      </c>
      <c r="AA458" s="159" t="s">
        <v>0</v>
      </c>
      <c r="AB458" s="159" t="s">
        <v>0</v>
      </c>
      <c r="AC458" s="159" t="s">
        <v>0</v>
      </c>
    </row>
    <row r="459" spans="2:29" ht="13.5" customHeight="1" x14ac:dyDescent="0.2">
      <c r="B459" s="5">
        <v>191</v>
      </c>
      <c r="C459" s="158" t="s">
        <v>523</v>
      </c>
      <c r="D459" s="159" t="s">
        <v>0</v>
      </c>
      <c r="E459" s="159" t="s">
        <v>0</v>
      </c>
      <c r="F459" s="159" t="s">
        <v>0</v>
      </c>
      <c r="G459" s="159" t="s">
        <v>0</v>
      </c>
      <c r="H459" s="159" t="s">
        <v>0</v>
      </c>
      <c r="I459" s="159" t="s">
        <v>0</v>
      </c>
      <c r="J459" s="159" t="s">
        <v>0</v>
      </c>
      <c r="K459" s="159" t="s">
        <v>0</v>
      </c>
      <c r="L459" s="159" t="s">
        <v>0</v>
      </c>
      <c r="M459" s="159" t="s">
        <v>0</v>
      </c>
      <c r="N459" s="159" t="s">
        <v>0</v>
      </c>
      <c r="O459" s="159" t="s">
        <v>0</v>
      </c>
      <c r="P459" s="159" t="s">
        <v>0</v>
      </c>
      <c r="Q459" s="159" t="s">
        <v>0</v>
      </c>
      <c r="R459" s="159" t="s">
        <v>0</v>
      </c>
      <c r="S459" s="159" t="s">
        <v>0</v>
      </c>
      <c r="T459" s="159">
        <v>90000</v>
      </c>
      <c r="U459" s="159">
        <v>25225</v>
      </c>
      <c r="V459" s="159">
        <v>66240</v>
      </c>
      <c r="W459" s="159">
        <v>78000</v>
      </c>
      <c r="X459" s="159" t="s">
        <v>0</v>
      </c>
      <c r="Y459" s="159" t="s">
        <v>0</v>
      </c>
      <c r="Z459" s="159" t="s">
        <v>0</v>
      </c>
      <c r="AA459" s="159" t="s">
        <v>0</v>
      </c>
      <c r="AB459" s="159" t="s">
        <v>0</v>
      </c>
      <c r="AC459" s="159" t="s">
        <v>0</v>
      </c>
    </row>
    <row r="460" spans="2:29" ht="13.5" customHeight="1" x14ac:dyDescent="0.2">
      <c r="B460" s="5">
        <v>192</v>
      </c>
      <c r="C460" s="158" t="s">
        <v>524</v>
      </c>
      <c r="D460" s="159" t="s">
        <v>0</v>
      </c>
      <c r="E460" s="159" t="s">
        <v>0</v>
      </c>
      <c r="F460" s="159" t="s">
        <v>0</v>
      </c>
      <c r="G460" s="159" t="s">
        <v>0</v>
      </c>
      <c r="H460" s="159" t="s">
        <v>0</v>
      </c>
      <c r="I460" s="159" t="s">
        <v>0</v>
      </c>
      <c r="J460" s="159" t="s">
        <v>0</v>
      </c>
      <c r="K460" s="159" t="s">
        <v>0</v>
      </c>
      <c r="L460" s="159">
        <v>10000</v>
      </c>
      <c r="M460" s="159">
        <v>10000</v>
      </c>
      <c r="N460" s="159">
        <v>5</v>
      </c>
      <c r="O460" s="159">
        <v>70</v>
      </c>
      <c r="P460" s="159" t="s">
        <v>0</v>
      </c>
      <c r="Q460" s="159" t="s">
        <v>0</v>
      </c>
      <c r="R460" s="159">
        <v>600</v>
      </c>
      <c r="S460" s="159">
        <v>600</v>
      </c>
      <c r="T460" s="159">
        <v>3605</v>
      </c>
      <c r="U460" s="159">
        <v>6469</v>
      </c>
      <c r="V460" s="159">
        <v>7623</v>
      </c>
      <c r="W460" s="159">
        <v>5913</v>
      </c>
      <c r="X460" s="159" t="s">
        <v>0</v>
      </c>
      <c r="Y460" s="159">
        <v>495</v>
      </c>
      <c r="Z460" s="159" t="s">
        <v>0</v>
      </c>
      <c r="AA460" s="159" t="s">
        <v>0</v>
      </c>
      <c r="AB460" s="159" t="s">
        <v>0</v>
      </c>
      <c r="AC460" s="159" t="s">
        <v>0</v>
      </c>
    </row>
    <row r="461" spans="2:29" ht="13.5" customHeight="1" x14ac:dyDescent="0.2">
      <c r="B461" s="5">
        <v>193</v>
      </c>
      <c r="C461" s="158" t="s">
        <v>525</v>
      </c>
      <c r="D461" s="159" t="s">
        <v>0</v>
      </c>
      <c r="E461" s="159" t="s">
        <v>0</v>
      </c>
      <c r="F461" s="159" t="s">
        <v>0</v>
      </c>
      <c r="G461" s="159" t="s">
        <v>0</v>
      </c>
      <c r="H461" s="159" t="s">
        <v>0</v>
      </c>
      <c r="I461" s="159" t="s">
        <v>0</v>
      </c>
      <c r="J461" s="159" t="s">
        <v>0</v>
      </c>
      <c r="K461" s="159" t="s">
        <v>0</v>
      </c>
      <c r="L461" s="159" t="s">
        <v>0</v>
      </c>
      <c r="M461" s="159" t="s">
        <v>0</v>
      </c>
      <c r="N461" s="159" t="s">
        <v>0</v>
      </c>
      <c r="O461" s="159" t="s">
        <v>0</v>
      </c>
      <c r="P461" s="159" t="s">
        <v>0</v>
      </c>
      <c r="Q461" s="159" t="s">
        <v>0</v>
      </c>
      <c r="R461" s="159" t="s">
        <v>0</v>
      </c>
      <c r="S461" s="159" t="s">
        <v>0</v>
      </c>
      <c r="T461" s="159">
        <v>1898</v>
      </c>
      <c r="U461" s="159">
        <v>117</v>
      </c>
      <c r="V461" s="159">
        <v>884</v>
      </c>
      <c r="W461" s="159">
        <v>1225</v>
      </c>
      <c r="X461" s="159" t="s">
        <v>0</v>
      </c>
      <c r="Y461" s="159" t="s">
        <v>0</v>
      </c>
      <c r="Z461" s="159" t="s">
        <v>0</v>
      </c>
      <c r="AA461" s="159" t="s">
        <v>0</v>
      </c>
      <c r="AB461" s="159" t="s">
        <v>0</v>
      </c>
      <c r="AC461" s="159" t="s">
        <v>0</v>
      </c>
    </row>
    <row r="462" spans="2:29" ht="13.5" customHeight="1" x14ac:dyDescent="0.2">
      <c r="B462" s="5">
        <v>194</v>
      </c>
      <c r="C462" s="158" t="s">
        <v>526</v>
      </c>
      <c r="D462" s="159">
        <v>272</v>
      </c>
      <c r="E462" s="159">
        <v>272</v>
      </c>
      <c r="F462" s="159" t="s">
        <v>0</v>
      </c>
      <c r="G462" s="159" t="s">
        <v>0</v>
      </c>
      <c r="H462" s="159" t="s">
        <v>0</v>
      </c>
      <c r="I462" s="159" t="s">
        <v>0</v>
      </c>
      <c r="J462" s="159" t="s">
        <v>0</v>
      </c>
      <c r="K462" s="159" t="s">
        <v>0</v>
      </c>
      <c r="L462" s="159">
        <v>6758505</v>
      </c>
      <c r="M462" s="159">
        <v>5246762</v>
      </c>
      <c r="N462" s="159">
        <v>486</v>
      </c>
      <c r="O462" s="159">
        <v>702</v>
      </c>
      <c r="P462" s="159" t="s">
        <v>0</v>
      </c>
      <c r="Q462" s="159" t="s">
        <v>0</v>
      </c>
      <c r="R462" s="159">
        <v>2250</v>
      </c>
      <c r="S462" s="159">
        <v>2250</v>
      </c>
      <c r="T462" s="159">
        <v>68520</v>
      </c>
      <c r="U462" s="159">
        <v>22053</v>
      </c>
      <c r="V462" s="159">
        <v>44000</v>
      </c>
      <c r="W462" s="159">
        <v>66000</v>
      </c>
      <c r="X462" s="159">
        <v>4680</v>
      </c>
      <c r="Y462" s="159">
        <v>3348</v>
      </c>
      <c r="Z462" s="159" t="s">
        <v>0</v>
      </c>
      <c r="AA462" s="159" t="s">
        <v>0</v>
      </c>
      <c r="AB462" s="159" t="s">
        <v>0</v>
      </c>
      <c r="AC462" s="159" t="s">
        <v>0</v>
      </c>
    </row>
    <row r="463" spans="2:29" ht="13.5" customHeight="1" x14ac:dyDescent="0.2">
      <c r="B463" s="5">
        <v>195</v>
      </c>
      <c r="C463" s="158" t="s">
        <v>527</v>
      </c>
      <c r="D463" s="159" t="s">
        <v>0</v>
      </c>
      <c r="E463" s="159" t="s">
        <v>0</v>
      </c>
      <c r="F463" s="159" t="s">
        <v>0</v>
      </c>
      <c r="G463" s="159" t="s">
        <v>0</v>
      </c>
      <c r="H463" s="159" t="s">
        <v>0</v>
      </c>
      <c r="I463" s="159" t="s">
        <v>0</v>
      </c>
      <c r="J463" s="159">
        <v>120</v>
      </c>
      <c r="K463" s="159">
        <v>120</v>
      </c>
      <c r="L463" s="159">
        <v>273905</v>
      </c>
      <c r="M463" s="159">
        <v>150922</v>
      </c>
      <c r="N463" s="159" t="s">
        <v>0</v>
      </c>
      <c r="O463" s="159" t="s">
        <v>0</v>
      </c>
      <c r="P463" s="159" t="s">
        <v>0</v>
      </c>
      <c r="Q463" s="159" t="s">
        <v>0</v>
      </c>
      <c r="R463" s="159" t="s">
        <v>0</v>
      </c>
      <c r="S463" s="159" t="s">
        <v>0</v>
      </c>
      <c r="T463" s="159">
        <v>2500</v>
      </c>
      <c r="U463" s="159">
        <v>2700</v>
      </c>
      <c r="V463" s="159">
        <v>1050</v>
      </c>
      <c r="W463" s="159">
        <v>1050</v>
      </c>
      <c r="X463" s="159" t="s">
        <v>0</v>
      </c>
      <c r="Y463" s="159" t="s">
        <v>0</v>
      </c>
      <c r="Z463" s="159" t="s">
        <v>0</v>
      </c>
      <c r="AA463" s="159" t="s">
        <v>0</v>
      </c>
      <c r="AB463" s="159" t="s">
        <v>0</v>
      </c>
      <c r="AC463" s="159" t="s">
        <v>0</v>
      </c>
    </row>
    <row r="464" spans="2:29" ht="13.5" customHeight="1" x14ac:dyDescent="0.2">
      <c r="B464" s="5">
        <v>196</v>
      </c>
      <c r="C464" s="158" t="s">
        <v>528</v>
      </c>
      <c r="D464" s="159" t="s">
        <v>0</v>
      </c>
      <c r="E464" s="159" t="s">
        <v>0</v>
      </c>
      <c r="F464" s="159" t="s">
        <v>0</v>
      </c>
      <c r="G464" s="159" t="s">
        <v>0</v>
      </c>
      <c r="H464" s="159" t="s">
        <v>0</v>
      </c>
      <c r="I464" s="159" t="s">
        <v>0</v>
      </c>
      <c r="J464" s="159" t="s">
        <v>0</v>
      </c>
      <c r="K464" s="159" t="s">
        <v>0</v>
      </c>
      <c r="L464" s="159">
        <v>156626</v>
      </c>
      <c r="M464" s="159">
        <v>58633</v>
      </c>
      <c r="N464" s="159">
        <v>317</v>
      </c>
      <c r="O464" s="159">
        <v>316</v>
      </c>
      <c r="P464" s="159" t="s">
        <v>0</v>
      </c>
      <c r="Q464" s="159" t="s">
        <v>0</v>
      </c>
      <c r="R464" s="159">
        <v>330</v>
      </c>
      <c r="S464" s="159">
        <v>660</v>
      </c>
      <c r="T464" s="159">
        <v>480</v>
      </c>
      <c r="U464" s="159">
        <v>320</v>
      </c>
      <c r="V464" s="159">
        <v>324</v>
      </c>
      <c r="W464" s="159">
        <v>621</v>
      </c>
      <c r="X464" s="159" t="s">
        <v>0</v>
      </c>
      <c r="Y464" s="159" t="s">
        <v>0</v>
      </c>
      <c r="Z464" s="159" t="s">
        <v>0</v>
      </c>
      <c r="AA464" s="159" t="s">
        <v>0</v>
      </c>
      <c r="AB464" s="159" t="s">
        <v>0</v>
      </c>
      <c r="AC464" s="159" t="s">
        <v>0</v>
      </c>
    </row>
    <row r="465" spans="2:29" ht="13.5" customHeight="1" x14ac:dyDescent="0.2">
      <c r="B465" s="5">
        <v>197</v>
      </c>
      <c r="C465" s="158" t="s">
        <v>529</v>
      </c>
      <c r="D465" s="159" t="s">
        <v>0</v>
      </c>
      <c r="E465" s="159" t="s">
        <v>0</v>
      </c>
      <c r="F465" s="159" t="s">
        <v>0</v>
      </c>
      <c r="G465" s="159" t="s">
        <v>0</v>
      </c>
      <c r="H465" s="159" t="s">
        <v>0</v>
      </c>
      <c r="I465" s="159" t="s">
        <v>0</v>
      </c>
      <c r="J465" s="159" t="s">
        <v>0</v>
      </c>
      <c r="K465" s="159" t="s">
        <v>0</v>
      </c>
      <c r="L465" s="159" t="s">
        <v>0</v>
      </c>
      <c r="M465" s="159" t="s">
        <v>0</v>
      </c>
      <c r="N465" s="159" t="s">
        <v>0</v>
      </c>
      <c r="O465" s="159" t="s">
        <v>0</v>
      </c>
      <c r="P465" s="159" t="s">
        <v>0</v>
      </c>
      <c r="Q465" s="159" t="s">
        <v>0</v>
      </c>
      <c r="R465" s="159" t="s">
        <v>0</v>
      </c>
      <c r="S465" s="159" t="s">
        <v>0</v>
      </c>
      <c r="T465" s="159">
        <v>420</v>
      </c>
      <c r="U465" s="159">
        <v>15</v>
      </c>
      <c r="V465" s="159">
        <v>1160</v>
      </c>
      <c r="W465" s="159">
        <v>480</v>
      </c>
      <c r="X465" s="159">
        <v>38</v>
      </c>
      <c r="Y465" s="159" t="s">
        <v>0</v>
      </c>
      <c r="Z465" s="159" t="s">
        <v>0</v>
      </c>
      <c r="AA465" s="159" t="s">
        <v>0</v>
      </c>
      <c r="AB465" s="159" t="s">
        <v>0</v>
      </c>
      <c r="AC465" s="159" t="s">
        <v>0</v>
      </c>
    </row>
    <row r="466" spans="2:29" ht="13.5" customHeight="1" x14ac:dyDescent="0.2">
      <c r="B466" s="5">
        <v>198</v>
      </c>
      <c r="C466" s="158" t="s">
        <v>530</v>
      </c>
      <c r="D466" s="159" t="s">
        <v>0</v>
      </c>
      <c r="E466" s="159" t="s">
        <v>0</v>
      </c>
      <c r="F466" s="159">
        <v>2420</v>
      </c>
      <c r="G466" s="159">
        <v>2187</v>
      </c>
      <c r="H466" s="159" t="s">
        <v>0</v>
      </c>
      <c r="I466" s="159" t="s">
        <v>0</v>
      </c>
      <c r="J466" s="159">
        <v>240</v>
      </c>
      <c r="K466" s="159">
        <v>120</v>
      </c>
      <c r="L466" s="159">
        <v>2790000</v>
      </c>
      <c r="M466" s="159">
        <v>3150000</v>
      </c>
      <c r="N466" s="159">
        <v>8190</v>
      </c>
      <c r="O466" s="159">
        <v>21400</v>
      </c>
      <c r="P466" s="159">
        <v>540</v>
      </c>
      <c r="Q466" s="159">
        <v>58</v>
      </c>
      <c r="R466" s="159">
        <v>2015</v>
      </c>
      <c r="S466" s="159">
        <v>1870</v>
      </c>
      <c r="T466" s="159">
        <v>1512900</v>
      </c>
      <c r="U466" s="159">
        <v>684300</v>
      </c>
      <c r="V466" s="159">
        <v>744000</v>
      </c>
      <c r="W466" s="159">
        <v>982800</v>
      </c>
      <c r="X466" s="159">
        <v>84000</v>
      </c>
      <c r="Y466" s="159">
        <v>33000</v>
      </c>
      <c r="Z466" s="159" t="s">
        <v>0</v>
      </c>
      <c r="AA466" s="159" t="s">
        <v>0</v>
      </c>
      <c r="AB466" s="159">
        <v>2190</v>
      </c>
      <c r="AC466" s="159" t="s">
        <v>0</v>
      </c>
    </row>
    <row r="467" spans="2:29" ht="13.5" customHeight="1" x14ac:dyDescent="0.2">
      <c r="B467" s="5">
        <v>199</v>
      </c>
      <c r="C467" s="158" t="s">
        <v>531</v>
      </c>
      <c r="D467" s="159" t="s">
        <v>0</v>
      </c>
      <c r="E467" s="159" t="s">
        <v>0</v>
      </c>
      <c r="F467" s="159" t="s">
        <v>0</v>
      </c>
      <c r="G467" s="159" t="s">
        <v>0</v>
      </c>
      <c r="H467" s="159" t="s">
        <v>0</v>
      </c>
      <c r="I467" s="159" t="s">
        <v>0</v>
      </c>
      <c r="J467" s="159">
        <v>45</v>
      </c>
      <c r="K467" s="159">
        <v>33</v>
      </c>
      <c r="L467" s="159">
        <v>355881</v>
      </c>
      <c r="M467" s="159">
        <v>475241</v>
      </c>
      <c r="N467" s="159" t="s">
        <v>0</v>
      </c>
      <c r="O467" s="159" t="s">
        <v>0</v>
      </c>
      <c r="P467" s="159" t="s">
        <v>0</v>
      </c>
      <c r="Q467" s="159" t="s">
        <v>0</v>
      </c>
      <c r="R467" s="159" t="s">
        <v>0</v>
      </c>
      <c r="S467" s="159" t="s">
        <v>0</v>
      </c>
      <c r="T467" s="159">
        <v>1250</v>
      </c>
      <c r="U467" s="159">
        <v>1000</v>
      </c>
      <c r="V467" s="159" t="s">
        <v>0</v>
      </c>
      <c r="W467" s="159" t="s">
        <v>0</v>
      </c>
      <c r="X467" s="159" t="s">
        <v>0</v>
      </c>
      <c r="Y467" s="159" t="s">
        <v>0</v>
      </c>
      <c r="Z467" s="159" t="s">
        <v>0</v>
      </c>
      <c r="AA467" s="159" t="s">
        <v>0</v>
      </c>
      <c r="AB467" s="159" t="s">
        <v>0</v>
      </c>
      <c r="AC467" s="159" t="s">
        <v>0</v>
      </c>
    </row>
    <row r="468" spans="2:29" ht="13.5" customHeight="1" x14ac:dyDescent="0.2">
      <c r="B468" s="5">
        <v>200</v>
      </c>
      <c r="C468" s="158" t="s">
        <v>532</v>
      </c>
      <c r="D468" s="159" t="s">
        <v>0</v>
      </c>
      <c r="E468" s="159" t="s">
        <v>0</v>
      </c>
      <c r="F468" s="159" t="s">
        <v>0</v>
      </c>
      <c r="G468" s="159" t="s">
        <v>0</v>
      </c>
      <c r="H468" s="159" t="s">
        <v>0</v>
      </c>
      <c r="I468" s="159" t="s">
        <v>0</v>
      </c>
      <c r="J468" s="159">
        <v>90</v>
      </c>
      <c r="K468" s="159">
        <v>90</v>
      </c>
      <c r="L468" s="159" t="s">
        <v>0</v>
      </c>
      <c r="M468" s="159" t="s">
        <v>0</v>
      </c>
      <c r="N468" s="159" t="s">
        <v>0</v>
      </c>
      <c r="O468" s="159" t="s">
        <v>0</v>
      </c>
      <c r="P468" s="159" t="s">
        <v>0</v>
      </c>
      <c r="Q468" s="159" t="s">
        <v>0</v>
      </c>
      <c r="R468" s="159">
        <v>2176</v>
      </c>
      <c r="S468" s="159">
        <v>850</v>
      </c>
      <c r="T468" s="159">
        <v>1200</v>
      </c>
      <c r="U468" s="159">
        <v>1200</v>
      </c>
      <c r="V468" s="159" t="s">
        <v>0</v>
      </c>
      <c r="W468" s="159" t="s">
        <v>0</v>
      </c>
      <c r="X468" s="159" t="s">
        <v>0</v>
      </c>
      <c r="Y468" s="159" t="s">
        <v>0</v>
      </c>
      <c r="Z468" s="159" t="s">
        <v>0</v>
      </c>
      <c r="AA468" s="159" t="s">
        <v>0</v>
      </c>
      <c r="AB468" s="159" t="s">
        <v>0</v>
      </c>
      <c r="AC468" s="159" t="s">
        <v>0</v>
      </c>
    </row>
    <row r="469" spans="2:29" ht="13.5" customHeight="1" x14ac:dyDescent="0.2">
      <c r="B469" s="5">
        <v>201</v>
      </c>
      <c r="C469" s="158" t="s">
        <v>533</v>
      </c>
      <c r="D469" s="159" t="s">
        <v>0</v>
      </c>
      <c r="E469" s="159" t="s">
        <v>0</v>
      </c>
      <c r="F469" s="159" t="s">
        <v>0</v>
      </c>
      <c r="G469" s="159" t="s">
        <v>0</v>
      </c>
      <c r="H469" s="159" t="s">
        <v>0</v>
      </c>
      <c r="I469" s="159" t="s">
        <v>0</v>
      </c>
      <c r="J469" s="159" t="s">
        <v>0</v>
      </c>
      <c r="K469" s="159" t="s">
        <v>0</v>
      </c>
      <c r="L469" s="159">
        <v>39500</v>
      </c>
      <c r="M469" s="159">
        <v>39500</v>
      </c>
      <c r="N469" s="159" t="s">
        <v>0</v>
      </c>
      <c r="O469" s="159" t="s">
        <v>0</v>
      </c>
      <c r="P469" s="159" t="s">
        <v>0</v>
      </c>
      <c r="Q469" s="159" t="s">
        <v>0</v>
      </c>
      <c r="R469" s="159" t="s">
        <v>0</v>
      </c>
      <c r="S469" s="159" t="s">
        <v>0</v>
      </c>
      <c r="T469" s="159">
        <v>5500</v>
      </c>
      <c r="U469" s="159">
        <v>5500</v>
      </c>
      <c r="V469" s="159" t="s">
        <v>0</v>
      </c>
      <c r="W469" s="159">
        <v>837</v>
      </c>
      <c r="X469" s="159" t="s">
        <v>0</v>
      </c>
      <c r="Y469" s="159" t="s">
        <v>0</v>
      </c>
      <c r="Z469" s="159" t="s">
        <v>0</v>
      </c>
      <c r="AA469" s="159" t="s">
        <v>0</v>
      </c>
      <c r="AB469" s="159" t="s">
        <v>0</v>
      </c>
      <c r="AC469" s="159" t="s">
        <v>0</v>
      </c>
    </row>
    <row r="470" spans="2:29" ht="13.5" customHeight="1" x14ac:dyDescent="0.2">
      <c r="B470" s="5">
        <v>202</v>
      </c>
      <c r="C470" s="158" t="s">
        <v>534</v>
      </c>
      <c r="D470" s="159" t="s">
        <v>0</v>
      </c>
      <c r="E470" s="159" t="s">
        <v>0</v>
      </c>
      <c r="F470" s="159" t="s">
        <v>0</v>
      </c>
      <c r="G470" s="159" t="s">
        <v>0</v>
      </c>
      <c r="H470" s="159" t="s">
        <v>0</v>
      </c>
      <c r="I470" s="159" t="s">
        <v>0</v>
      </c>
      <c r="J470" s="159">
        <v>35</v>
      </c>
      <c r="K470" s="159">
        <v>40</v>
      </c>
      <c r="L470" s="159" t="s">
        <v>0</v>
      </c>
      <c r="M470" s="159" t="s">
        <v>0</v>
      </c>
      <c r="N470" s="159">
        <v>216</v>
      </c>
      <c r="O470" s="159">
        <v>200</v>
      </c>
      <c r="P470" s="159" t="s">
        <v>0</v>
      </c>
      <c r="Q470" s="159" t="s">
        <v>0</v>
      </c>
      <c r="R470" s="159">
        <v>666</v>
      </c>
      <c r="S470" s="159">
        <v>645</v>
      </c>
      <c r="T470" s="159">
        <v>7470</v>
      </c>
      <c r="U470" s="159">
        <v>7870</v>
      </c>
      <c r="V470" s="159">
        <v>39360</v>
      </c>
      <c r="W470" s="159">
        <v>52800</v>
      </c>
      <c r="X470" s="159">
        <v>1500</v>
      </c>
      <c r="Y470" s="159">
        <v>300</v>
      </c>
      <c r="Z470" s="159" t="s">
        <v>0</v>
      </c>
      <c r="AA470" s="159" t="s">
        <v>0</v>
      </c>
      <c r="AB470" s="159" t="s">
        <v>0</v>
      </c>
      <c r="AC470" s="159" t="s">
        <v>0</v>
      </c>
    </row>
    <row r="471" spans="2:29" ht="13.5" customHeight="1" x14ac:dyDescent="0.2">
      <c r="B471" s="5">
        <v>203</v>
      </c>
      <c r="C471" s="158" t="s">
        <v>535</v>
      </c>
      <c r="D471" s="159" t="s">
        <v>0</v>
      </c>
      <c r="E471" s="159" t="s">
        <v>0</v>
      </c>
      <c r="F471" s="159" t="s">
        <v>0</v>
      </c>
      <c r="G471" s="159" t="s">
        <v>0</v>
      </c>
      <c r="H471" s="159" t="s">
        <v>0</v>
      </c>
      <c r="I471" s="159" t="s">
        <v>0</v>
      </c>
      <c r="J471" s="159" t="s">
        <v>0</v>
      </c>
      <c r="K471" s="159" t="s">
        <v>0</v>
      </c>
      <c r="L471" s="159" t="s">
        <v>0</v>
      </c>
      <c r="M471" s="159" t="s">
        <v>0</v>
      </c>
      <c r="N471" s="159">
        <v>3132</v>
      </c>
      <c r="O471" s="159">
        <v>3132</v>
      </c>
      <c r="P471" s="159" t="s">
        <v>0</v>
      </c>
      <c r="Q471" s="159" t="s">
        <v>0</v>
      </c>
      <c r="R471" s="159">
        <v>680</v>
      </c>
      <c r="S471" s="159">
        <v>680</v>
      </c>
      <c r="T471" s="159">
        <v>1000</v>
      </c>
      <c r="U471" s="159">
        <v>1000</v>
      </c>
      <c r="V471" s="159">
        <v>5900</v>
      </c>
      <c r="W471" s="159">
        <v>6210</v>
      </c>
      <c r="X471" s="159" t="s">
        <v>0</v>
      </c>
      <c r="Y471" s="159" t="s">
        <v>0</v>
      </c>
      <c r="Z471" s="159" t="s">
        <v>0</v>
      </c>
      <c r="AA471" s="159" t="s">
        <v>0</v>
      </c>
      <c r="AB471" s="159" t="s">
        <v>0</v>
      </c>
      <c r="AC471" s="159" t="s">
        <v>0</v>
      </c>
    </row>
    <row r="472" spans="2:29" ht="13.5" customHeight="1" x14ac:dyDescent="0.2">
      <c r="B472" s="5">
        <v>204</v>
      </c>
      <c r="C472" s="158" t="s">
        <v>536</v>
      </c>
      <c r="D472" s="159">
        <v>400</v>
      </c>
      <c r="E472" s="159" t="s">
        <v>0</v>
      </c>
      <c r="F472" s="159" t="s">
        <v>0</v>
      </c>
      <c r="G472" s="159" t="s">
        <v>0</v>
      </c>
      <c r="H472" s="159" t="s">
        <v>0</v>
      </c>
      <c r="I472" s="159" t="s">
        <v>0</v>
      </c>
      <c r="J472" s="159" t="s">
        <v>0</v>
      </c>
      <c r="K472" s="159" t="s">
        <v>0</v>
      </c>
      <c r="L472" s="159">
        <v>2251500</v>
      </c>
      <c r="M472" s="159">
        <v>2363400</v>
      </c>
      <c r="N472" s="159">
        <v>1500</v>
      </c>
      <c r="O472" s="159">
        <v>2910</v>
      </c>
      <c r="P472" s="159">
        <v>756</v>
      </c>
      <c r="Q472" s="159">
        <v>533</v>
      </c>
      <c r="R472" s="159">
        <v>560</v>
      </c>
      <c r="S472" s="159">
        <v>495</v>
      </c>
      <c r="T472" s="159">
        <v>200100</v>
      </c>
      <c r="U472" s="159">
        <v>53100</v>
      </c>
      <c r="V472" s="159">
        <v>84000</v>
      </c>
      <c r="W472" s="159">
        <v>148500</v>
      </c>
      <c r="X472" s="159">
        <v>39000</v>
      </c>
      <c r="Y472" s="159">
        <v>1800</v>
      </c>
      <c r="Z472" s="159" t="s">
        <v>0</v>
      </c>
      <c r="AA472" s="159" t="s">
        <v>0</v>
      </c>
      <c r="AB472" s="159" t="s">
        <v>0</v>
      </c>
      <c r="AC472" s="159" t="s">
        <v>0</v>
      </c>
    </row>
    <row r="473" spans="2:29" ht="13.5" customHeight="1" x14ac:dyDescent="0.2">
      <c r="B473" s="5">
        <v>205</v>
      </c>
      <c r="C473" s="158" t="s">
        <v>537</v>
      </c>
      <c r="D473" s="159">
        <v>700</v>
      </c>
      <c r="E473" s="159">
        <v>1015</v>
      </c>
      <c r="F473" s="159" t="s">
        <v>0</v>
      </c>
      <c r="G473" s="159" t="s">
        <v>0</v>
      </c>
      <c r="H473" s="159" t="s">
        <v>0</v>
      </c>
      <c r="I473" s="159" t="s">
        <v>0</v>
      </c>
      <c r="J473" s="159">
        <v>300</v>
      </c>
      <c r="K473" s="159">
        <v>600</v>
      </c>
      <c r="L473" s="159">
        <v>491643</v>
      </c>
      <c r="M473" s="159">
        <v>421389</v>
      </c>
      <c r="N473" s="159" t="s">
        <v>0</v>
      </c>
      <c r="O473" s="159" t="s">
        <v>0</v>
      </c>
      <c r="P473" s="159" t="s">
        <v>0</v>
      </c>
      <c r="Q473" s="159" t="s">
        <v>0</v>
      </c>
      <c r="R473" s="159" t="s">
        <v>0</v>
      </c>
      <c r="S473" s="159" t="s">
        <v>0</v>
      </c>
      <c r="T473" s="159">
        <v>2160</v>
      </c>
      <c r="U473" s="159">
        <v>2160</v>
      </c>
      <c r="V473" s="159">
        <v>2100</v>
      </c>
      <c r="W473" s="159">
        <v>2100</v>
      </c>
      <c r="X473" s="159" t="s">
        <v>0</v>
      </c>
      <c r="Y473" s="159" t="s">
        <v>0</v>
      </c>
      <c r="Z473" s="159" t="s">
        <v>0</v>
      </c>
      <c r="AA473" s="159" t="s">
        <v>0</v>
      </c>
      <c r="AB473" s="159" t="s">
        <v>0</v>
      </c>
      <c r="AC473" s="159" t="s">
        <v>0</v>
      </c>
    </row>
    <row r="474" spans="2:29" ht="13.5" customHeight="1" x14ac:dyDescent="0.2">
      <c r="B474" s="5">
        <v>206</v>
      </c>
      <c r="C474" s="158" t="s">
        <v>538</v>
      </c>
      <c r="D474" s="159" t="s">
        <v>0</v>
      </c>
      <c r="E474" s="159" t="s">
        <v>0</v>
      </c>
      <c r="F474" s="159" t="s">
        <v>0</v>
      </c>
      <c r="G474" s="159" t="s">
        <v>0</v>
      </c>
      <c r="H474" s="159" t="s">
        <v>0</v>
      </c>
      <c r="I474" s="159" t="s">
        <v>0</v>
      </c>
      <c r="J474" s="159" t="s">
        <v>0</v>
      </c>
      <c r="K474" s="159" t="s">
        <v>0</v>
      </c>
      <c r="L474" s="159" t="s">
        <v>0</v>
      </c>
      <c r="M474" s="159" t="s">
        <v>0</v>
      </c>
      <c r="N474" s="159" t="s">
        <v>0</v>
      </c>
      <c r="O474" s="159" t="s">
        <v>0</v>
      </c>
      <c r="P474" s="159" t="s">
        <v>0</v>
      </c>
      <c r="Q474" s="159" t="s">
        <v>0</v>
      </c>
      <c r="R474" s="159" t="s">
        <v>0</v>
      </c>
      <c r="S474" s="159" t="s">
        <v>0</v>
      </c>
      <c r="T474" s="159">
        <v>4050</v>
      </c>
      <c r="U474" s="159">
        <v>40950</v>
      </c>
      <c r="V474" s="159">
        <v>25020</v>
      </c>
      <c r="W474" s="159">
        <v>28800</v>
      </c>
      <c r="X474" s="159" t="s">
        <v>0</v>
      </c>
      <c r="Y474" s="159" t="s">
        <v>0</v>
      </c>
      <c r="Z474" s="159" t="s">
        <v>0</v>
      </c>
      <c r="AA474" s="159" t="s">
        <v>0</v>
      </c>
      <c r="AB474" s="159" t="s">
        <v>0</v>
      </c>
      <c r="AC474" s="159" t="s">
        <v>0</v>
      </c>
    </row>
    <row r="475" spans="2:29" ht="13.5" customHeight="1" x14ac:dyDescent="0.2">
      <c r="B475" s="5">
        <v>207</v>
      </c>
      <c r="C475" s="158" t="s">
        <v>539</v>
      </c>
      <c r="D475" s="159">
        <v>840</v>
      </c>
      <c r="E475" s="159">
        <v>903</v>
      </c>
      <c r="F475" s="159" t="s">
        <v>0</v>
      </c>
      <c r="G475" s="159" t="s">
        <v>0</v>
      </c>
      <c r="H475" s="159" t="s">
        <v>0</v>
      </c>
      <c r="I475" s="159" t="s">
        <v>0</v>
      </c>
      <c r="J475" s="159">
        <v>108</v>
      </c>
      <c r="K475" s="159">
        <v>60</v>
      </c>
      <c r="L475" s="159">
        <v>246000</v>
      </c>
      <c r="M475" s="159">
        <v>234050</v>
      </c>
      <c r="N475" s="159" t="s">
        <v>0</v>
      </c>
      <c r="O475" s="159" t="s">
        <v>0</v>
      </c>
      <c r="P475" s="159" t="s">
        <v>0</v>
      </c>
      <c r="Q475" s="159" t="s">
        <v>0</v>
      </c>
      <c r="R475" s="159">
        <v>648</v>
      </c>
      <c r="S475" s="159">
        <v>720</v>
      </c>
      <c r="T475" s="159">
        <v>2925</v>
      </c>
      <c r="U475" s="159">
        <v>3150</v>
      </c>
      <c r="V475" s="159">
        <v>19600</v>
      </c>
      <c r="W475" s="159">
        <v>16800</v>
      </c>
      <c r="X475" s="159" t="s">
        <v>0</v>
      </c>
      <c r="Y475" s="159" t="s">
        <v>0</v>
      </c>
      <c r="Z475" s="159" t="s">
        <v>0</v>
      </c>
      <c r="AA475" s="159" t="s">
        <v>0</v>
      </c>
      <c r="AB475" s="159" t="s">
        <v>0</v>
      </c>
      <c r="AC475" s="159" t="s">
        <v>0</v>
      </c>
    </row>
    <row r="476" spans="2:29" ht="13.5" customHeight="1" x14ac:dyDescent="0.2">
      <c r="B476" s="5">
        <v>208</v>
      </c>
      <c r="C476" s="158" t="s">
        <v>540</v>
      </c>
      <c r="D476" s="159" t="s">
        <v>0</v>
      </c>
      <c r="E476" s="159" t="s">
        <v>0</v>
      </c>
      <c r="F476" s="159" t="s">
        <v>0</v>
      </c>
      <c r="G476" s="159" t="s">
        <v>0</v>
      </c>
      <c r="H476" s="159" t="s">
        <v>0</v>
      </c>
      <c r="I476" s="159" t="s">
        <v>0</v>
      </c>
      <c r="J476" s="159" t="s">
        <v>0</v>
      </c>
      <c r="K476" s="159">
        <v>35</v>
      </c>
      <c r="L476" s="159" t="s">
        <v>0</v>
      </c>
      <c r="M476" s="159" t="s">
        <v>0</v>
      </c>
      <c r="N476" s="159">
        <v>680</v>
      </c>
      <c r="O476" s="159">
        <v>700</v>
      </c>
      <c r="P476" s="159" t="s">
        <v>0</v>
      </c>
      <c r="Q476" s="159" t="s">
        <v>0</v>
      </c>
      <c r="R476" s="159">
        <v>4040</v>
      </c>
      <c r="S476" s="159">
        <v>6880</v>
      </c>
      <c r="T476" s="159">
        <v>450</v>
      </c>
      <c r="U476" s="159">
        <v>450</v>
      </c>
      <c r="V476" s="159">
        <v>1513</v>
      </c>
      <c r="W476" s="159">
        <v>1650</v>
      </c>
      <c r="X476" s="159" t="s">
        <v>0</v>
      </c>
      <c r="Y476" s="159" t="s">
        <v>0</v>
      </c>
      <c r="Z476" s="159">
        <v>6600</v>
      </c>
      <c r="AA476" s="159">
        <v>6600</v>
      </c>
      <c r="AB476" s="159" t="s">
        <v>0</v>
      </c>
      <c r="AC476" s="159" t="s">
        <v>0</v>
      </c>
    </row>
    <row r="477" spans="2:29" ht="13.5" customHeight="1" x14ac:dyDescent="0.2">
      <c r="B477" s="5">
        <v>209</v>
      </c>
      <c r="C477" s="158" t="s">
        <v>541</v>
      </c>
      <c r="D477" s="159" t="s">
        <v>0</v>
      </c>
      <c r="E477" s="159" t="s">
        <v>0</v>
      </c>
      <c r="F477" s="159" t="s">
        <v>0</v>
      </c>
      <c r="G477" s="159" t="s">
        <v>0</v>
      </c>
      <c r="H477" s="159" t="s">
        <v>0</v>
      </c>
      <c r="I477" s="159" t="s">
        <v>0</v>
      </c>
      <c r="J477" s="159">
        <v>412</v>
      </c>
      <c r="K477" s="159">
        <v>167</v>
      </c>
      <c r="L477" s="159" t="s">
        <v>0</v>
      </c>
      <c r="M477" s="159" t="s">
        <v>0</v>
      </c>
      <c r="N477" s="159" t="s">
        <v>0</v>
      </c>
      <c r="O477" s="159" t="s">
        <v>0</v>
      </c>
      <c r="P477" s="159" t="s">
        <v>0</v>
      </c>
      <c r="Q477" s="159" t="s">
        <v>0</v>
      </c>
      <c r="R477" s="159">
        <v>945</v>
      </c>
      <c r="S477" s="159">
        <v>700</v>
      </c>
      <c r="T477" s="159">
        <v>700</v>
      </c>
      <c r="U477" s="159">
        <v>197</v>
      </c>
      <c r="V477" s="159">
        <v>3605</v>
      </c>
      <c r="W477" s="159">
        <v>3500</v>
      </c>
      <c r="X477" s="159" t="s">
        <v>0</v>
      </c>
      <c r="Y477" s="159" t="s">
        <v>0</v>
      </c>
      <c r="Z477" s="159" t="s">
        <v>0</v>
      </c>
      <c r="AA477" s="159" t="s">
        <v>0</v>
      </c>
      <c r="AB477" s="159" t="s">
        <v>0</v>
      </c>
      <c r="AC477" s="159" t="s">
        <v>0</v>
      </c>
    </row>
    <row r="478" spans="2:29" ht="13.5" customHeight="1" x14ac:dyDescent="0.2">
      <c r="B478" s="5">
        <v>210</v>
      </c>
      <c r="C478" s="158" t="s">
        <v>542</v>
      </c>
      <c r="D478" s="159" t="s">
        <v>0</v>
      </c>
      <c r="E478" s="159" t="s">
        <v>0</v>
      </c>
      <c r="F478" s="159" t="s">
        <v>0</v>
      </c>
      <c r="G478" s="159" t="s">
        <v>0</v>
      </c>
      <c r="H478" s="159" t="s">
        <v>0</v>
      </c>
      <c r="I478" s="159" t="s">
        <v>0</v>
      </c>
      <c r="J478" s="159">
        <v>40</v>
      </c>
      <c r="K478" s="159" t="s">
        <v>0</v>
      </c>
      <c r="L478" s="159">
        <v>135</v>
      </c>
      <c r="M478" s="159">
        <v>135</v>
      </c>
      <c r="N478" s="159" t="s">
        <v>0</v>
      </c>
      <c r="O478" s="159" t="s">
        <v>0</v>
      </c>
      <c r="P478" s="159" t="s">
        <v>0</v>
      </c>
      <c r="Q478" s="159" t="s">
        <v>0</v>
      </c>
      <c r="R478" s="159">
        <v>260</v>
      </c>
      <c r="S478" s="159">
        <v>260</v>
      </c>
      <c r="T478" s="159">
        <v>525</v>
      </c>
      <c r="U478" s="159">
        <v>75</v>
      </c>
      <c r="V478" s="159">
        <v>1350</v>
      </c>
      <c r="W478" s="159">
        <v>1123</v>
      </c>
      <c r="X478" s="159" t="s">
        <v>0</v>
      </c>
      <c r="Y478" s="159" t="s">
        <v>0</v>
      </c>
      <c r="Z478" s="159" t="s">
        <v>0</v>
      </c>
      <c r="AA478" s="159" t="s">
        <v>0</v>
      </c>
      <c r="AB478" s="159" t="s">
        <v>0</v>
      </c>
      <c r="AC478" s="159" t="s">
        <v>0</v>
      </c>
    </row>
    <row r="479" spans="2:29" ht="13.5" customHeight="1" x14ac:dyDescent="0.2">
      <c r="B479" s="5">
        <v>211</v>
      </c>
      <c r="C479" s="158" t="s">
        <v>543</v>
      </c>
      <c r="D479" s="159" t="s">
        <v>0</v>
      </c>
      <c r="E479" s="159" t="s">
        <v>0</v>
      </c>
      <c r="F479" s="159" t="s">
        <v>0</v>
      </c>
      <c r="G479" s="159" t="s">
        <v>0</v>
      </c>
      <c r="H479" s="159" t="s">
        <v>0</v>
      </c>
      <c r="I479" s="159" t="s">
        <v>0</v>
      </c>
      <c r="J479" s="159" t="s">
        <v>0</v>
      </c>
      <c r="K479" s="159" t="s">
        <v>0</v>
      </c>
      <c r="L479" s="159">
        <v>600000</v>
      </c>
      <c r="M479" s="159">
        <v>553360</v>
      </c>
      <c r="N479" s="159" t="s">
        <v>0</v>
      </c>
      <c r="O479" s="159" t="s">
        <v>0</v>
      </c>
      <c r="P479" s="159" t="s">
        <v>0</v>
      </c>
      <c r="Q479" s="159" t="s">
        <v>0</v>
      </c>
      <c r="R479" s="159">
        <v>800</v>
      </c>
      <c r="S479" s="159">
        <v>800</v>
      </c>
      <c r="T479" s="159">
        <v>20000</v>
      </c>
      <c r="U479" s="159">
        <v>4560</v>
      </c>
      <c r="V479" s="159">
        <v>12320</v>
      </c>
      <c r="W479" s="159">
        <v>15500</v>
      </c>
      <c r="X479" s="159">
        <v>3300</v>
      </c>
      <c r="Y479" s="159">
        <v>1300</v>
      </c>
      <c r="Z479" s="159" t="s">
        <v>0</v>
      </c>
      <c r="AA479" s="159" t="s">
        <v>0</v>
      </c>
      <c r="AB479" s="159" t="s">
        <v>0</v>
      </c>
      <c r="AC479" s="159" t="s">
        <v>0</v>
      </c>
    </row>
    <row r="480" spans="2:29" ht="13.5" customHeight="1" x14ac:dyDescent="0.2">
      <c r="B480" s="5">
        <v>212</v>
      </c>
      <c r="C480" s="158" t="s">
        <v>544</v>
      </c>
      <c r="D480" s="159" t="s">
        <v>0</v>
      </c>
      <c r="E480" s="159" t="s">
        <v>0</v>
      </c>
      <c r="F480" s="159" t="s">
        <v>0</v>
      </c>
      <c r="G480" s="159" t="s">
        <v>0</v>
      </c>
      <c r="H480" s="159" t="s">
        <v>0</v>
      </c>
      <c r="I480" s="159" t="s">
        <v>0</v>
      </c>
      <c r="J480" s="159">
        <v>150</v>
      </c>
      <c r="K480" s="159">
        <v>150</v>
      </c>
      <c r="L480" s="159" t="s">
        <v>0</v>
      </c>
      <c r="M480" s="159" t="s">
        <v>0</v>
      </c>
      <c r="N480" s="159" t="s">
        <v>0</v>
      </c>
      <c r="O480" s="159" t="s">
        <v>0</v>
      </c>
      <c r="P480" s="159" t="s">
        <v>0</v>
      </c>
      <c r="Q480" s="159" t="s">
        <v>0</v>
      </c>
      <c r="R480" s="159" t="s">
        <v>0</v>
      </c>
      <c r="S480" s="159" t="s">
        <v>0</v>
      </c>
      <c r="T480" s="159">
        <v>3500</v>
      </c>
      <c r="U480" s="159">
        <v>3500</v>
      </c>
      <c r="V480" s="159">
        <v>2980</v>
      </c>
      <c r="W480" s="159">
        <v>1500</v>
      </c>
      <c r="X480" s="159" t="s">
        <v>0</v>
      </c>
      <c r="Y480" s="159" t="s">
        <v>0</v>
      </c>
      <c r="Z480" s="159" t="s">
        <v>0</v>
      </c>
      <c r="AA480" s="159" t="s">
        <v>0</v>
      </c>
      <c r="AB480" s="159" t="s">
        <v>0</v>
      </c>
      <c r="AC480" s="159" t="s">
        <v>0</v>
      </c>
    </row>
    <row r="481" spans="2:29" ht="13.5" customHeight="1" x14ac:dyDescent="0.2">
      <c r="B481" s="5">
        <v>213</v>
      </c>
      <c r="C481" s="158" t="s">
        <v>545</v>
      </c>
      <c r="D481" s="159" t="s">
        <v>0</v>
      </c>
      <c r="E481" s="159" t="s">
        <v>0</v>
      </c>
      <c r="F481" s="159" t="s">
        <v>0</v>
      </c>
      <c r="G481" s="159" t="s">
        <v>0</v>
      </c>
      <c r="H481" s="159" t="s">
        <v>0</v>
      </c>
      <c r="I481" s="159" t="s">
        <v>0</v>
      </c>
      <c r="J481" s="159" t="s">
        <v>0</v>
      </c>
      <c r="K481" s="159" t="s">
        <v>0</v>
      </c>
      <c r="L481" s="159" t="s">
        <v>0</v>
      </c>
      <c r="M481" s="159" t="s">
        <v>0</v>
      </c>
      <c r="N481" s="159">
        <v>150</v>
      </c>
      <c r="O481" s="159">
        <v>315</v>
      </c>
      <c r="P481" s="159" t="s">
        <v>0</v>
      </c>
      <c r="Q481" s="159" t="s">
        <v>0</v>
      </c>
      <c r="R481" s="159" t="s">
        <v>0</v>
      </c>
      <c r="S481" s="159" t="s">
        <v>0</v>
      </c>
      <c r="T481" s="159">
        <v>4200</v>
      </c>
      <c r="U481" s="159">
        <v>4200</v>
      </c>
      <c r="V481" s="159">
        <v>2640</v>
      </c>
      <c r="W481" s="159">
        <v>3300</v>
      </c>
      <c r="X481" s="159">
        <v>430</v>
      </c>
      <c r="Y481" s="159">
        <v>1020</v>
      </c>
      <c r="Z481" s="159" t="s">
        <v>0</v>
      </c>
      <c r="AA481" s="159" t="s">
        <v>0</v>
      </c>
      <c r="AB481" s="159" t="s">
        <v>0</v>
      </c>
      <c r="AC481" s="159" t="s">
        <v>0</v>
      </c>
    </row>
    <row r="482" spans="2:29" ht="13.5" customHeight="1" x14ac:dyDescent="0.2">
      <c r="B482" s="5">
        <v>214</v>
      </c>
      <c r="C482" s="158" t="s">
        <v>546</v>
      </c>
      <c r="D482" s="159" t="s">
        <v>0</v>
      </c>
      <c r="E482" s="159" t="s">
        <v>0</v>
      </c>
      <c r="F482" s="159" t="s">
        <v>0</v>
      </c>
      <c r="G482" s="159" t="s">
        <v>0</v>
      </c>
      <c r="H482" s="159" t="s">
        <v>0</v>
      </c>
      <c r="I482" s="159" t="s">
        <v>0</v>
      </c>
      <c r="J482" s="159">
        <v>36</v>
      </c>
      <c r="K482" s="159" t="s">
        <v>0</v>
      </c>
      <c r="L482" s="159">
        <v>1350</v>
      </c>
      <c r="M482" s="159">
        <v>1350</v>
      </c>
      <c r="N482" s="159">
        <v>12</v>
      </c>
      <c r="O482" s="159">
        <v>81</v>
      </c>
      <c r="P482" s="159" t="s">
        <v>0</v>
      </c>
      <c r="Q482" s="159" t="s">
        <v>0</v>
      </c>
      <c r="R482" s="159">
        <v>560</v>
      </c>
      <c r="S482" s="159">
        <v>560</v>
      </c>
      <c r="T482" s="159">
        <v>1100</v>
      </c>
      <c r="U482" s="159">
        <v>2400</v>
      </c>
      <c r="V482" s="159" t="s">
        <v>0</v>
      </c>
      <c r="W482" s="159" t="s">
        <v>0</v>
      </c>
      <c r="X482" s="159" t="s">
        <v>0</v>
      </c>
      <c r="Y482" s="159" t="s">
        <v>0</v>
      </c>
      <c r="Z482" s="159" t="s">
        <v>0</v>
      </c>
      <c r="AA482" s="159" t="s">
        <v>0</v>
      </c>
      <c r="AB482" s="159" t="s">
        <v>0</v>
      </c>
      <c r="AC482" s="159" t="s">
        <v>0</v>
      </c>
    </row>
    <row r="483" spans="2:29" ht="13.5" customHeight="1" x14ac:dyDescent="0.2">
      <c r="B483" s="5">
        <v>215</v>
      </c>
      <c r="C483" s="158" t="s">
        <v>547</v>
      </c>
      <c r="D483" s="159" t="s">
        <v>0</v>
      </c>
      <c r="E483" s="159" t="s">
        <v>0</v>
      </c>
      <c r="F483" s="159" t="s">
        <v>0</v>
      </c>
      <c r="G483" s="159" t="s">
        <v>0</v>
      </c>
      <c r="H483" s="159" t="s">
        <v>0</v>
      </c>
      <c r="I483" s="159" t="s">
        <v>0</v>
      </c>
      <c r="J483" s="159">
        <v>83</v>
      </c>
      <c r="K483" s="159">
        <v>65</v>
      </c>
      <c r="L483" s="159" t="s">
        <v>0</v>
      </c>
      <c r="M483" s="159" t="s">
        <v>0</v>
      </c>
      <c r="N483" s="159" t="s">
        <v>0</v>
      </c>
      <c r="O483" s="159" t="s">
        <v>0</v>
      </c>
      <c r="P483" s="159" t="s">
        <v>0</v>
      </c>
      <c r="Q483" s="159" t="s">
        <v>0</v>
      </c>
      <c r="R483" s="159">
        <v>3040</v>
      </c>
      <c r="S483" s="159">
        <v>3054</v>
      </c>
      <c r="T483" s="159">
        <v>1444</v>
      </c>
      <c r="U483" s="159">
        <v>1520</v>
      </c>
      <c r="V483" s="159">
        <v>2214</v>
      </c>
      <c r="W483" s="159">
        <v>2052</v>
      </c>
      <c r="X483" s="159" t="s">
        <v>0</v>
      </c>
      <c r="Y483" s="159" t="s">
        <v>0</v>
      </c>
      <c r="Z483" s="159">
        <v>930</v>
      </c>
      <c r="AA483" s="159">
        <v>930</v>
      </c>
      <c r="AB483" s="159" t="s">
        <v>0</v>
      </c>
      <c r="AC483" s="159" t="s">
        <v>0</v>
      </c>
    </row>
    <row r="484" spans="2:29" ht="13.5" customHeight="1" x14ac:dyDescent="0.2">
      <c r="B484" s="5">
        <v>216</v>
      </c>
      <c r="C484" s="158" t="s">
        <v>548</v>
      </c>
      <c r="D484" s="159" t="s">
        <v>0</v>
      </c>
      <c r="E484" s="159" t="s">
        <v>0</v>
      </c>
      <c r="F484" s="159" t="s">
        <v>0</v>
      </c>
      <c r="G484" s="159" t="s">
        <v>0</v>
      </c>
      <c r="H484" s="159" t="s">
        <v>0</v>
      </c>
      <c r="I484" s="159" t="s">
        <v>0</v>
      </c>
      <c r="J484" s="159">
        <v>11784</v>
      </c>
      <c r="K484" s="159">
        <v>13045</v>
      </c>
      <c r="L484" s="159">
        <v>2100</v>
      </c>
      <c r="M484" s="159">
        <v>2100</v>
      </c>
      <c r="N484" s="159">
        <v>20520</v>
      </c>
      <c r="O484" s="159">
        <v>20994</v>
      </c>
      <c r="P484" s="159" t="s">
        <v>0</v>
      </c>
      <c r="Q484" s="159" t="s">
        <v>0</v>
      </c>
      <c r="R484" s="159">
        <v>2720</v>
      </c>
      <c r="S484" s="159">
        <v>2417</v>
      </c>
      <c r="T484" s="159">
        <v>48860</v>
      </c>
      <c r="U484" s="159">
        <v>45650</v>
      </c>
      <c r="V484" s="159">
        <v>101185</v>
      </c>
      <c r="W484" s="159">
        <v>105000</v>
      </c>
      <c r="X484" s="159">
        <v>3770</v>
      </c>
      <c r="Y484" s="159">
        <v>10200</v>
      </c>
      <c r="Z484" s="159">
        <v>475</v>
      </c>
      <c r="AA484" s="159">
        <v>1236</v>
      </c>
      <c r="AB484" s="159" t="s">
        <v>0</v>
      </c>
      <c r="AC484" s="159" t="s">
        <v>0</v>
      </c>
    </row>
    <row r="485" spans="2:29" ht="13.5" customHeight="1" x14ac:dyDescent="0.2">
      <c r="B485" s="5">
        <v>217</v>
      </c>
      <c r="C485" s="158" t="s">
        <v>549</v>
      </c>
      <c r="D485" s="159" t="s">
        <v>0</v>
      </c>
      <c r="E485" s="159" t="s">
        <v>0</v>
      </c>
      <c r="F485" s="159" t="s">
        <v>0</v>
      </c>
      <c r="G485" s="159" t="s">
        <v>0</v>
      </c>
      <c r="H485" s="159" t="s">
        <v>0</v>
      </c>
      <c r="I485" s="159" t="s">
        <v>0</v>
      </c>
      <c r="J485" s="159">
        <v>60</v>
      </c>
      <c r="K485" s="159">
        <v>30</v>
      </c>
      <c r="L485" s="159" t="s">
        <v>0</v>
      </c>
      <c r="M485" s="159" t="s">
        <v>0</v>
      </c>
      <c r="N485" s="159" t="s">
        <v>0</v>
      </c>
      <c r="O485" s="159" t="s">
        <v>0</v>
      </c>
      <c r="P485" s="159" t="s">
        <v>0</v>
      </c>
      <c r="Q485" s="159" t="s">
        <v>0</v>
      </c>
      <c r="R485" s="159">
        <v>150</v>
      </c>
      <c r="S485" s="159">
        <v>150</v>
      </c>
      <c r="T485" s="159">
        <v>5200</v>
      </c>
      <c r="U485" s="159">
        <v>5800</v>
      </c>
      <c r="V485" s="159">
        <v>12150</v>
      </c>
      <c r="W485" s="159">
        <v>12150</v>
      </c>
      <c r="X485" s="159" t="s">
        <v>0</v>
      </c>
      <c r="Y485" s="159">
        <v>360</v>
      </c>
      <c r="Z485" s="159" t="s">
        <v>0</v>
      </c>
      <c r="AA485" s="159" t="s">
        <v>0</v>
      </c>
      <c r="AB485" s="159" t="s">
        <v>0</v>
      </c>
      <c r="AC485" s="159" t="s">
        <v>0</v>
      </c>
    </row>
    <row r="486" spans="2:29" ht="13.5" customHeight="1" x14ac:dyDescent="0.2">
      <c r="B486" s="5">
        <v>218</v>
      </c>
      <c r="C486" s="158" t="s">
        <v>550</v>
      </c>
      <c r="D486" s="159" t="s">
        <v>0</v>
      </c>
      <c r="E486" s="159" t="s">
        <v>0</v>
      </c>
      <c r="F486" s="159" t="s">
        <v>0</v>
      </c>
      <c r="G486" s="159" t="s">
        <v>0</v>
      </c>
      <c r="H486" s="159" t="s">
        <v>0</v>
      </c>
      <c r="I486" s="159" t="s">
        <v>0</v>
      </c>
      <c r="J486" s="159" t="s">
        <v>0</v>
      </c>
      <c r="K486" s="159" t="s">
        <v>0</v>
      </c>
      <c r="L486" s="159" t="s">
        <v>0</v>
      </c>
      <c r="M486" s="159" t="s">
        <v>0</v>
      </c>
      <c r="N486" s="159" t="s">
        <v>0</v>
      </c>
      <c r="O486" s="159" t="s">
        <v>0</v>
      </c>
      <c r="P486" s="159" t="s">
        <v>0</v>
      </c>
      <c r="Q486" s="159" t="s">
        <v>0</v>
      </c>
      <c r="R486" s="159">
        <v>1050</v>
      </c>
      <c r="S486" s="159">
        <v>1050</v>
      </c>
      <c r="T486" s="159">
        <v>2250</v>
      </c>
      <c r="U486" s="159" t="s">
        <v>0</v>
      </c>
      <c r="V486" s="159">
        <v>1500</v>
      </c>
      <c r="W486" s="159">
        <v>1134</v>
      </c>
      <c r="X486" s="159" t="s">
        <v>0</v>
      </c>
      <c r="Y486" s="159" t="s">
        <v>0</v>
      </c>
      <c r="Z486" s="159" t="s">
        <v>0</v>
      </c>
      <c r="AA486" s="159" t="s">
        <v>0</v>
      </c>
      <c r="AB486" s="159" t="s">
        <v>0</v>
      </c>
      <c r="AC486" s="159" t="s">
        <v>0</v>
      </c>
    </row>
    <row r="487" spans="2:29" ht="13.5" customHeight="1" x14ac:dyDescent="0.2">
      <c r="B487" s="5">
        <v>219</v>
      </c>
      <c r="C487" s="158" t="s">
        <v>551</v>
      </c>
      <c r="D487" s="159">
        <v>5750</v>
      </c>
      <c r="E487" s="159">
        <v>5750</v>
      </c>
      <c r="F487" s="159" t="s">
        <v>0</v>
      </c>
      <c r="G487" s="159" t="s">
        <v>0</v>
      </c>
      <c r="H487" s="159" t="s">
        <v>0</v>
      </c>
      <c r="I487" s="159" t="s">
        <v>0</v>
      </c>
      <c r="J487" s="159" t="s">
        <v>0</v>
      </c>
      <c r="K487" s="159" t="s">
        <v>0</v>
      </c>
      <c r="L487" s="159">
        <v>660000</v>
      </c>
      <c r="M487" s="159">
        <v>660000</v>
      </c>
      <c r="N487" s="159">
        <v>122</v>
      </c>
      <c r="O487" s="159" t="s">
        <v>0</v>
      </c>
      <c r="P487" s="159" t="s">
        <v>0</v>
      </c>
      <c r="Q487" s="159" t="s">
        <v>0</v>
      </c>
      <c r="R487" s="159">
        <v>160</v>
      </c>
      <c r="S487" s="159">
        <v>160</v>
      </c>
      <c r="T487" s="159">
        <v>455</v>
      </c>
      <c r="U487" s="159">
        <v>125</v>
      </c>
      <c r="V487" s="159">
        <v>5400</v>
      </c>
      <c r="W487" s="159">
        <v>3300</v>
      </c>
      <c r="X487" s="159">
        <v>800</v>
      </c>
      <c r="Y487" s="159">
        <v>400</v>
      </c>
      <c r="Z487" s="159" t="s">
        <v>0</v>
      </c>
      <c r="AA487" s="159" t="s">
        <v>0</v>
      </c>
      <c r="AB487" s="159" t="s">
        <v>0</v>
      </c>
      <c r="AC487" s="159" t="s">
        <v>0</v>
      </c>
    </row>
    <row r="488" spans="2:29" ht="13.5" customHeight="1" x14ac:dyDescent="0.2">
      <c r="B488" s="5">
        <v>220</v>
      </c>
      <c r="C488" s="158" t="s">
        <v>552</v>
      </c>
      <c r="D488" s="159" t="s">
        <v>0</v>
      </c>
      <c r="E488" s="159" t="s">
        <v>0</v>
      </c>
      <c r="F488" s="159" t="s">
        <v>0</v>
      </c>
      <c r="G488" s="159" t="s">
        <v>0</v>
      </c>
      <c r="H488" s="159" t="s">
        <v>0</v>
      </c>
      <c r="I488" s="159" t="s">
        <v>0</v>
      </c>
      <c r="J488" s="159">
        <v>14336</v>
      </c>
      <c r="K488" s="159">
        <v>14190</v>
      </c>
      <c r="L488" s="159" t="s">
        <v>0</v>
      </c>
      <c r="M488" s="159" t="s">
        <v>0</v>
      </c>
      <c r="N488" s="159" t="s">
        <v>0</v>
      </c>
      <c r="O488" s="159" t="s">
        <v>0</v>
      </c>
      <c r="P488" s="159" t="s">
        <v>0</v>
      </c>
      <c r="Q488" s="159" t="s">
        <v>0</v>
      </c>
      <c r="R488" s="159">
        <v>2250</v>
      </c>
      <c r="S488" s="159">
        <v>1770</v>
      </c>
      <c r="T488" s="159">
        <v>595</v>
      </c>
      <c r="U488" s="159">
        <v>567</v>
      </c>
      <c r="V488" s="159">
        <v>4530</v>
      </c>
      <c r="W488" s="159">
        <v>5310</v>
      </c>
      <c r="X488" s="159" t="s">
        <v>0</v>
      </c>
      <c r="Y488" s="159" t="s">
        <v>0</v>
      </c>
      <c r="Z488" s="159" t="s">
        <v>0</v>
      </c>
      <c r="AA488" s="159" t="s">
        <v>0</v>
      </c>
      <c r="AB488" s="159" t="s">
        <v>0</v>
      </c>
      <c r="AC488" s="159" t="s">
        <v>0</v>
      </c>
    </row>
    <row r="489" spans="2:29" ht="13.5" customHeight="1" x14ac:dyDescent="0.2">
      <c r="B489" s="5">
        <v>221</v>
      </c>
      <c r="C489" s="158" t="s">
        <v>553</v>
      </c>
      <c r="D489" s="159" t="s">
        <v>0</v>
      </c>
      <c r="E489" s="159" t="s">
        <v>0</v>
      </c>
      <c r="F489" s="159" t="s">
        <v>0</v>
      </c>
      <c r="G489" s="159" t="s">
        <v>0</v>
      </c>
      <c r="H489" s="159" t="s">
        <v>0</v>
      </c>
      <c r="I489" s="159" t="s">
        <v>0</v>
      </c>
      <c r="J489" s="159" t="s">
        <v>0</v>
      </c>
      <c r="K489" s="159" t="s">
        <v>0</v>
      </c>
      <c r="L489" s="159" t="s">
        <v>0</v>
      </c>
      <c r="M489" s="159" t="s">
        <v>0</v>
      </c>
      <c r="N489" s="159">
        <v>248</v>
      </c>
      <c r="O489" s="159">
        <v>532</v>
      </c>
      <c r="P489" s="159" t="s">
        <v>0</v>
      </c>
      <c r="Q489" s="159" t="s">
        <v>0</v>
      </c>
      <c r="R489" s="159">
        <v>700</v>
      </c>
      <c r="S489" s="159">
        <v>293</v>
      </c>
      <c r="T489" s="159">
        <v>26750</v>
      </c>
      <c r="U489" s="159">
        <v>30460</v>
      </c>
      <c r="V489" s="159">
        <v>24510</v>
      </c>
      <c r="W489" s="159">
        <v>33250</v>
      </c>
      <c r="X489" s="159">
        <v>1600</v>
      </c>
      <c r="Y489" s="159">
        <v>264</v>
      </c>
      <c r="Z489" s="159" t="s">
        <v>0</v>
      </c>
      <c r="AA489" s="159" t="s">
        <v>0</v>
      </c>
      <c r="AB489" s="159" t="s">
        <v>0</v>
      </c>
      <c r="AC489" s="159" t="s">
        <v>0</v>
      </c>
    </row>
    <row r="490" spans="2:29" ht="13.5" customHeight="1" x14ac:dyDescent="0.2">
      <c r="B490" s="5">
        <v>222</v>
      </c>
      <c r="C490" s="158" t="s">
        <v>554</v>
      </c>
      <c r="D490" s="159" t="s">
        <v>0</v>
      </c>
      <c r="E490" s="159" t="s">
        <v>0</v>
      </c>
      <c r="F490" s="159" t="s">
        <v>0</v>
      </c>
      <c r="G490" s="159" t="s">
        <v>0</v>
      </c>
      <c r="H490" s="159" t="s">
        <v>0</v>
      </c>
      <c r="I490" s="159" t="s">
        <v>0</v>
      </c>
      <c r="J490" s="159">
        <v>234</v>
      </c>
      <c r="K490" s="159">
        <v>234</v>
      </c>
      <c r="L490" s="159">
        <v>161780</v>
      </c>
      <c r="M490" s="159">
        <v>105414</v>
      </c>
      <c r="N490" s="159" t="s">
        <v>0</v>
      </c>
      <c r="O490" s="159" t="s">
        <v>0</v>
      </c>
      <c r="P490" s="159" t="s">
        <v>0</v>
      </c>
      <c r="Q490" s="159" t="s">
        <v>0</v>
      </c>
      <c r="R490" s="159" t="s">
        <v>0</v>
      </c>
      <c r="S490" s="159" t="s">
        <v>0</v>
      </c>
      <c r="T490" s="159">
        <v>1494</v>
      </c>
      <c r="U490" s="159">
        <v>1494</v>
      </c>
      <c r="V490" s="159" t="s">
        <v>0</v>
      </c>
      <c r="W490" s="159" t="s">
        <v>0</v>
      </c>
      <c r="X490" s="159" t="s">
        <v>0</v>
      </c>
      <c r="Y490" s="159" t="s">
        <v>0</v>
      </c>
      <c r="Z490" s="159" t="s">
        <v>0</v>
      </c>
      <c r="AA490" s="159" t="s">
        <v>0</v>
      </c>
      <c r="AB490" s="159" t="s">
        <v>0</v>
      </c>
      <c r="AC490" s="159" t="s">
        <v>0</v>
      </c>
    </row>
    <row r="491" spans="2:29" ht="13.5" customHeight="1" x14ac:dyDescent="0.2">
      <c r="B491" s="5">
        <v>223</v>
      </c>
      <c r="C491" s="158" t="s">
        <v>555</v>
      </c>
      <c r="D491" s="159" t="s">
        <v>0</v>
      </c>
      <c r="E491" s="159" t="s">
        <v>0</v>
      </c>
      <c r="F491" s="159" t="s">
        <v>0</v>
      </c>
      <c r="G491" s="159" t="s">
        <v>0</v>
      </c>
      <c r="H491" s="159" t="s">
        <v>0</v>
      </c>
      <c r="I491" s="159" t="s">
        <v>0</v>
      </c>
      <c r="J491" s="159" t="s">
        <v>0</v>
      </c>
      <c r="K491" s="159" t="s">
        <v>0</v>
      </c>
      <c r="L491" s="159">
        <v>372235</v>
      </c>
      <c r="M491" s="159">
        <v>354255</v>
      </c>
      <c r="N491" s="159" t="s">
        <v>0</v>
      </c>
      <c r="O491" s="159" t="s">
        <v>0</v>
      </c>
      <c r="P491" s="159" t="s">
        <v>0</v>
      </c>
      <c r="Q491" s="159" t="s">
        <v>0</v>
      </c>
      <c r="R491" s="159" t="s">
        <v>0</v>
      </c>
      <c r="S491" s="159" t="s">
        <v>0</v>
      </c>
      <c r="T491" s="159">
        <v>1080</v>
      </c>
      <c r="U491" s="159">
        <v>1080</v>
      </c>
      <c r="V491" s="159" t="s">
        <v>0</v>
      </c>
      <c r="W491" s="159" t="s">
        <v>0</v>
      </c>
      <c r="X491" s="159" t="s">
        <v>0</v>
      </c>
      <c r="Y491" s="159" t="s">
        <v>0</v>
      </c>
      <c r="Z491" s="159" t="s">
        <v>0</v>
      </c>
      <c r="AA491" s="159" t="s">
        <v>0</v>
      </c>
      <c r="AB491" s="159" t="s">
        <v>0</v>
      </c>
      <c r="AC491" s="159" t="s">
        <v>0</v>
      </c>
    </row>
    <row r="492" spans="2:29" ht="13.5" customHeight="1" x14ac:dyDescent="0.2">
      <c r="B492" s="5">
        <v>224</v>
      </c>
      <c r="C492" s="158" t="s">
        <v>556</v>
      </c>
      <c r="D492" s="159" t="s">
        <v>0</v>
      </c>
      <c r="E492" s="159" t="s">
        <v>0</v>
      </c>
      <c r="F492" s="159" t="s">
        <v>0</v>
      </c>
      <c r="G492" s="159" t="s">
        <v>0</v>
      </c>
      <c r="H492" s="159" t="s">
        <v>0</v>
      </c>
      <c r="I492" s="159" t="s">
        <v>0</v>
      </c>
      <c r="J492" s="159">
        <v>225</v>
      </c>
      <c r="K492" s="159">
        <v>180</v>
      </c>
      <c r="L492" s="159" t="s">
        <v>0</v>
      </c>
      <c r="M492" s="159" t="s">
        <v>0</v>
      </c>
      <c r="N492" s="159" t="s">
        <v>0</v>
      </c>
      <c r="O492" s="159" t="s">
        <v>0</v>
      </c>
      <c r="P492" s="159" t="s">
        <v>0</v>
      </c>
      <c r="Q492" s="159" t="s">
        <v>0</v>
      </c>
      <c r="R492" s="159">
        <v>463</v>
      </c>
      <c r="S492" s="159">
        <v>463</v>
      </c>
      <c r="T492" s="159">
        <v>3900</v>
      </c>
      <c r="U492" s="159">
        <v>4432</v>
      </c>
      <c r="V492" s="159">
        <v>1080</v>
      </c>
      <c r="W492" s="159">
        <v>340</v>
      </c>
      <c r="X492" s="159" t="s">
        <v>0</v>
      </c>
      <c r="Y492" s="159" t="s">
        <v>0</v>
      </c>
      <c r="Z492" s="159" t="s">
        <v>0</v>
      </c>
      <c r="AA492" s="159" t="s">
        <v>0</v>
      </c>
      <c r="AB492" s="159" t="s">
        <v>0</v>
      </c>
      <c r="AC492" s="159" t="s">
        <v>0</v>
      </c>
    </row>
    <row r="493" spans="2:29" ht="13.5" customHeight="1" x14ac:dyDescent="0.2">
      <c r="B493" s="5">
        <v>225</v>
      </c>
      <c r="C493" s="158" t="s">
        <v>557</v>
      </c>
      <c r="D493" s="159" t="s">
        <v>0</v>
      </c>
      <c r="E493" s="159" t="s">
        <v>0</v>
      </c>
      <c r="F493" s="159" t="s">
        <v>0</v>
      </c>
      <c r="G493" s="159" t="s">
        <v>0</v>
      </c>
      <c r="H493" s="159" t="s">
        <v>0</v>
      </c>
      <c r="I493" s="159" t="s">
        <v>0</v>
      </c>
      <c r="J493" s="159" t="s">
        <v>0</v>
      </c>
      <c r="K493" s="159" t="s">
        <v>0</v>
      </c>
      <c r="L493" s="159">
        <v>770000</v>
      </c>
      <c r="M493" s="159">
        <v>770000</v>
      </c>
      <c r="N493" s="159" t="s">
        <v>0</v>
      </c>
      <c r="O493" s="159" t="s">
        <v>0</v>
      </c>
      <c r="P493" s="159" t="s">
        <v>0</v>
      </c>
      <c r="Q493" s="159" t="s">
        <v>0</v>
      </c>
      <c r="R493" s="159" t="s">
        <v>0</v>
      </c>
      <c r="S493" s="159" t="s">
        <v>0</v>
      </c>
      <c r="T493" s="159">
        <v>161500</v>
      </c>
      <c r="U493" s="159">
        <v>103550</v>
      </c>
      <c r="V493" s="159">
        <v>108000</v>
      </c>
      <c r="W493" s="159">
        <v>130800</v>
      </c>
      <c r="X493" s="159">
        <v>1525</v>
      </c>
      <c r="Y493" s="159">
        <v>1250</v>
      </c>
      <c r="Z493" s="159" t="s">
        <v>0</v>
      </c>
      <c r="AA493" s="159" t="s">
        <v>0</v>
      </c>
      <c r="AB493" s="159" t="s">
        <v>0</v>
      </c>
      <c r="AC493" s="159" t="s">
        <v>0</v>
      </c>
    </row>
    <row r="494" spans="2:29" ht="13.5" customHeight="1" x14ac:dyDescent="0.2">
      <c r="B494" s="5">
        <v>226</v>
      </c>
      <c r="C494" s="158" t="s">
        <v>558</v>
      </c>
      <c r="D494" s="159" t="s">
        <v>0</v>
      </c>
      <c r="E494" s="159" t="s">
        <v>0</v>
      </c>
      <c r="F494" s="159" t="s">
        <v>0</v>
      </c>
      <c r="G494" s="159" t="s">
        <v>0</v>
      </c>
      <c r="H494" s="159" t="s">
        <v>0</v>
      </c>
      <c r="I494" s="159" t="s">
        <v>0</v>
      </c>
      <c r="J494" s="159">
        <v>270</v>
      </c>
      <c r="K494" s="159" t="s">
        <v>0</v>
      </c>
      <c r="L494" s="159" t="s">
        <v>0</v>
      </c>
      <c r="M494" s="159" t="s">
        <v>0</v>
      </c>
      <c r="N494" s="159">
        <v>8622</v>
      </c>
      <c r="O494" s="159">
        <v>9690</v>
      </c>
      <c r="P494" s="159">
        <v>210</v>
      </c>
      <c r="Q494" s="159">
        <v>218</v>
      </c>
      <c r="R494" s="159">
        <v>605</v>
      </c>
      <c r="S494" s="159">
        <v>1080</v>
      </c>
      <c r="T494" s="159">
        <v>150000</v>
      </c>
      <c r="U494" s="159">
        <v>168000</v>
      </c>
      <c r="V494" s="159">
        <v>180900</v>
      </c>
      <c r="W494" s="159">
        <v>228480</v>
      </c>
      <c r="X494" s="159">
        <v>30100</v>
      </c>
      <c r="Y494" s="159">
        <v>2550</v>
      </c>
      <c r="Z494" s="159">
        <v>44444</v>
      </c>
      <c r="AA494" s="159">
        <v>31925</v>
      </c>
      <c r="AB494" s="159" t="s">
        <v>0</v>
      </c>
      <c r="AC494" s="159" t="s">
        <v>0</v>
      </c>
    </row>
    <row r="495" spans="2:29" ht="13.5" customHeight="1" x14ac:dyDescent="0.2">
      <c r="B495" s="5">
        <v>227</v>
      </c>
      <c r="C495" s="158" t="s">
        <v>559</v>
      </c>
      <c r="D495" s="159" t="s">
        <v>0</v>
      </c>
      <c r="E495" s="159" t="s">
        <v>0</v>
      </c>
      <c r="F495" s="159" t="s">
        <v>0</v>
      </c>
      <c r="G495" s="159" t="s">
        <v>0</v>
      </c>
      <c r="H495" s="159" t="s">
        <v>0</v>
      </c>
      <c r="I495" s="159" t="s">
        <v>0</v>
      </c>
      <c r="J495" s="159" t="s">
        <v>0</v>
      </c>
      <c r="K495" s="159" t="s">
        <v>0</v>
      </c>
      <c r="L495" s="159">
        <v>1400</v>
      </c>
      <c r="M495" s="159">
        <v>1400</v>
      </c>
      <c r="N495" s="159">
        <v>3</v>
      </c>
      <c r="O495" s="159">
        <v>15</v>
      </c>
      <c r="P495" s="159" t="s">
        <v>0</v>
      </c>
      <c r="Q495" s="159" t="s">
        <v>0</v>
      </c>
      <c r="R495" s="159">
        <v>300</v>
      </c>
      <c r="S495" s="159">
        <v>300</v>
      </c>
      <c r="T495" s="159">
        <v>1512</v>
      </c>
      <c r="U495" s="159">
        <v>7605</v>
      </c>
      <c r="V495" s="159" t="s">
        <v>0</v>
      </c>
      <c r="W495" s="159">
        <v>2250</v>
      </c>
      <c r="X495" s="159" t="s">
        <v>0</v>
      </c>
      <c r="Y495" s="159" t="s">
        <v>0</v>
      </c>
      <c r="Z495" s="159" t="s">
        <v>0</v>
      </c>
      <c r="AA495" s="159" t="s">
        <v>0</v>
      </c>
      <c r="AB495" s="159" t="s">
        <v>0</v>
      </c>
      <c r="AC495" s="159" t="s">
        <v>0</v>
      </c>
    </row>
    <row r="496" spans="2:29" ht="13.5" customHeight="1" x14ac:dyDescent="0.2">
      <c r="B496" s="5">
        <v>228</v>
      </c>
      <c r="C496" s="158" t="s">
        <v>560</v>
      </c>
      <c r="D496" s="159" t="s">
        <v>0</v>
      </c>
      <c r="E496" s="159" t="s">
        <v>0</v>
      </c>
      <c r="F496" s="159" t="s">
        <v>0</v>
      </c>
      <c r="G496" s="159" t="s">
        <v>0</v>
      </c>
      <c r="H496" s="159" t="s">
        <v>0</v>
      </c>
      <c r="I496" s="159" t="s">
        <v>0</v>
      </c>
      <c r="J496" s="159">
        <v>9</v>
      </c>
      <c r="K496" s="159">
        <v>18</v>
      </c>
      <c r="L496" s="159">
        <v>2700</v>
      </c>
      <c r="M496" s="159">
        <v>2700</v>
      </c>
      <c r="N496" s="159">
        <v>1280</v>
      </c>
      <c r="O496" s="159">
        <v>1618</v>
      </c>
      <c r="P496" s="159" t="s">
        <v>0</v>
      </c>
      <c r="Q496" s="159" t="s">
        <v>0</v>
      </c>
      <c r="R496" s="159">
        <v>435</v>
      </c>
      <c r="S496" s="159">
        <v>435</v>
      </c>
      <c r="T496" s="159">
        <v>10351</v>
      </c>
      <c r="U496" s="159">
        <v>7057</v>
      </c>
      <c r="V496" s="159">
        <v>14632</v>
      </c>
      <c r="W496" s="159">
        <v>8718</v>
      </c>
      <c r="X496" s="159">
        <v>135</v>
      </c>
      <c r="Y496" s="159" t="s">
        <v>0</v>
      </c>
      <c r="Z496" s="159" t="s">
        <v>0</v>
      </c>
      <c r="AA496" s="159" t="s">
        <v>0</v>
      </c>
      <c r="AB496" s="159" t="s">
        <v>0</v>
      </c>
      <c r="AC496" s="159" t="s">
        <v>0</v>
      </c>
    </row>
    <row r="497" spans="2:29" ht="13.5" customHeight="1" x14ac:dyDescent="0.2">
      <c r="B497" s="5">
        <v>229</v>
      </c>
      <c r="C497" s="158" t="s">
        <v>561</v>
      </c>
      <c r="D497" s="159" t="s">
        <v>0</v>
      </c>
      <c r="E497" s="159" t="s">
        <v>0</v>
      </c>
      <c r="F497" s="159" t="s">
        <v>0</v>
      </c>
      <c r="G497" s="159" t="s">
        <v>0</v>
      </c>
      <c r="H497" s="159" t="s">
        <v>0</v>
      </c>
      <c r="I497" s="159" t="s">
        <v>0</v>
      </c>
      <c r="J497" s="159">
        <v>48</v>
      </c>
      <c r="K497" s="159">
        <v>48</v>
      </c>
      <c r="L497" s="159" t="s">
        <v>0</v>
      </c>
      <c r="M497" s="159" t="s">
        <v>0</v>
      </c>
      <c r="N497" s="159" t="s">
        <v>0</v>
      </c>
      <c r="O497" s="159" t="s">
        <v>0</v>
      </c>
      <c r="P497" s="159" t="s">
        <v>0</v>
      </c>
      <c r="Q497" s="159" t="s">
        <v>0</v>
      </c>
      <c r="R497" s="159" t="s">
        <v>0</v>
      </c>
      <c r="S497" s="159" t="s">
        <v>0</v>
      </c>
      <c r="T497" s="159">
        <v>2900</v>
      </c>
      <c r="U497" s="159">
        <v>3200</v>
      </c>
      <c r="V497" s="159">
        <v>1300</v>
      </c>
      <c r="W497" s="159">
        <v>1350</v>
      </c>
      <c r="X497" s="159" t="s">
        <v>0</v>
      </c>
      <c r="Y497" s="159" t="s">
        <v>0</v>
      </c>
      <c r="Z497" s="159">
        <v>290</v>
      </c>
      <c r="AA497" s="159" t="s">
        <v>0</v>
      </c>
      <c r="AB497" s="159" t="s">
        <v>0</v>
      </c>
      <c r="AC497" s="159" t="s">
        <v>0</v>
      </c>
    </row>
    <row r="498" spans="2:29" ht="13.5" customHeight="1" x14ac:dyDescent="0.2">
      <c r="B498" s="5">
        <v>230</v>
      </c>
      <c r="C498" s="158" t="s">
        <v>562</v>
      </c>
      <c r="D498" s="159" t="s">
        <v>0</v>
      </c>
      <c r="E498" s="159" t="s">
        <v>0</v>
      </c>
      <c r="F498" s="159" t="s">
        <v>0</v>
      </c>
      <c r="G498" s="159" t="s">
        <v>0</v>
      </c>
      <c r="H498" s="159" t="s">
        <v>0</v>
      </c>
      <c r="I498" s="159" t="s">
        <v>0</v>
      </c>
      <c r="J498" s="159">
        <v>26</v>
      </c>
      <c r="K498" s="159">
        <v>29</v>
      </c>
      <c r="L498" s="159">
        <v>354</v>
      </c>
      <c r="M498" s="159">
        <v>354</v>
      </c>
      <c r="N498" s="159">
        <v>28</v>
      </c>
      <c r="O498" s="159">
        <v>30</v>
      </c>
      <c r="P498" s="159" t="s">
        <v>0</v>
      </c>
      <c r="Q498" s="159" t="s">
        <v>0</v>
      </c>
      <c r="R498" s="159">
        <v>332</v>
      </c>
      <c r="S498" s="159">
        <v>388</v>
      </c>
      <c r="T498" s="159">
        <v>160</v>
      </c>
      <c r="U498" s="159">
        <v>200</v>
      </c>
      <c r="V498" s="159" t="s">
        <v>0</v>
      </c>
      <c r="W498" s="159" t="s">
        <v>0</v>
      </c>
      <c r="X498" s="159" t="s">
        <v>0</v>
      </c>
      <c r="Y498" s="159" t="s">
        <v>0</v>
      </c>
      <c r="Z498" s="159" t="s">
        <v>0</v>
      </c>
      <c r="AA498" s="159" t="s">
        <v>0</v>
      </c>
      <c r="AB498" s="159" t="s">
        <v>0</v>
      </c>
      <c r="AC498" s="159" t="s">
        <v>0</v>
      </c>
    </row>
    <row r="499" spans="2:29" ht="13.5" customHeight="1" x14ac:dyDescent="0.2">
      <c r="B499" s="5">
        <v>231</v>
      </c>
      <c r="C499" s="158" t="s">
        <v>563</v>
      </c>
      <c r="D499" s="159" t="s">
        <v>0</v>
      </c>
      <c r="E499" s="159" t="s">
        <v>0</v>
      </c>
      <c r="F499" s="159" t="s">
        <v>0</v>
      </c>
      <c r="G499" s="159" t="s">
        <v>0</v>
      </c>
      <c r="H499" s="159" t="s">
        <v>0</v>
      </c>
      <c r="I499" s="159" t="s">
        <v>0</v>
      </c>
      <c r="J499" s="159">
        <v>33</v>
      </c>
      <c r="K499" s="159">
        <v>33</v>
      </c>
      <c r="L499" s="159" t="s">
        <v>0</v>
      </c>
      <c r="M499" s="159" t="s">
        <v>0</v>
      </c>
      <c r="N499" s="159" t="s">
        <v>0</v>
      </c>
      <c r="O499" s="159" t="s">
        <v>0</v>
      </c>
      <c r="P499" s="159" t="s">
        <v>0</v>
      </c>
      <c r="Q499" s="159" t="s">
        <v>0</v>
      </c>
      <c r="R499" s="159">
        <v>2000</v>
      </c>
      <c r="S499" s="159">
        <v>2190</v>
      </c>
      <c r="T499" s="159">
        <v>1520</v>
      </c>
      <c r="U499" s="159">
        <v>1500</v>
      </c>
      <c r="V499" s="159">
        <v>770</v>
      </c>
      <c r="W499" s="159">
        <v>900</v>
      </c>
      <c r="X499" s="159" t="s">
        <v>0</v>
      </c>
      <c r="Y499" s="159" t="s">
        <v>0</v>
      </c>
      <c r="Z499" s="159">
        <v>1140</v>
      </c>
      <c r="AA499" s="159" t="s">
        <v>0</v>
      </c>
      <c r="AB499" s="159" t="s">
        <v>0</v>
      </c>
      <c r="AC499" s="159" t="s">
        <v>0</v>
      </c>
    </row>
    <row r="500" spans="2:29" ht="13.5" customHeight="1" x14ac:dyDescent="0.2">
      <c r="B500" s="5">
        <v>232</v>
      </c>
      <c r="C500" s="158" t="s">
        <v>564</v>
      </c>
      <c r="D500" s="159" t="s">
        <v>0</v>
      </c>
      <c r="E500" s="159" t="s">
        <v>0</v>
      </c>
      <c r="F500" s="159" t="s">
        <v>0</v>
      </c>
      <c r="G500" s="159" t="s">
        <v>0</v>
      </c>
      <c r="H500" s="159" t="s">
        <v>0</v>
      </c>
      <c r="I500" s="159" t="s">
        <v>0</v>
      </c>
      <c r="J500" s="159" t="s">
        <v>0</v>
      </c>
      <c r="K500" s="159" t="s">
        <v>0</v>
      </c>
      <c r="L500" s="159" t="s">
        <v>0</v>
      </c>
      <c r="M500" s="159">
        <v>330</v>
      </c>
      <c r="N500" s="159" t="s">
        <v>0</v>
      </c>
      <c r="O500" s="159" t="s">
        <v>0</v>
      </c>
      <c r="P500" s="159" t="s">
        <v>0</v>
      </c>
      <c r="Q500" s="159" t="s">
        <v>0</v>
      </c>
      <c r="R500" s="159" t="s">
        <v>0</v>
      </c>
      <c r="S500" s="159">
        <v>60</v>
      </c>
      <c r="T500" s="159">
        <v>950</v>
      </c>
      <c r="U500" s="159">
        <v>1200</v>
      </c>
      <c r="V500" s="159">
        <v>840</v>
      </c>
      <c r="W500" s="159">
        <v>1320</v>
      </c>
      <c r="X500" s="159" t="s">
        <v>0</v>
      </c>
      <c r="Y500" s="159" t="s">
        <v>0</v>
      </c>
      <c r="Z500" s="159">
        <v>240</v>
      </c>
      <c r="AA500" s="159" t="s">
        <v>0</v>
      </c>
      <c r="AB500" s="159" t="s">
        <v>0</v>
      </c>
      <c r="AC500" s="159" t="s">
        <v>0</v>
      </c>
    </row>
    <row r="501" spans="2:29" ht="13.5" customHeight="1" x14ac:dyDescent="0.2">
      <c r="B501" s="5">
        <v>233</v>
      </c>
      <c r="C501" s="158" t="s">
        <v>565</v>
      </c>
      <c r="D501" s="159" t="s">
        <v>0</v>
      </c>
      <c r="E501" s="159" t="s">
        <v>0</v>
      </c>
      <c r="F501" s="159" t="s">
        <v>0</v>
      </c>
      <c r="G501" s="159" t="s">
        <v>0</v>
      </c>
      <c r="H501" s="159" t="s">
        <v>0</v>
      </c>
      <c r="I501" s="159" t="s">
        <v>0</v>
      </c>
      <c r="J501" s="159" t="s">
        <v>0</v>
      </c>
      <c r="K501" s="159" t="s">
        <v>0</v>
      </c>
      <c r="L501" s="159">
        <v>26800</v>
      </c>
      <c r="M501" s="159">
        <v>26800</v>
      </c>
      <c r="N501" s="159" t="s">
        <v>0</v>
      </c>
      <c r="O501" s="159" t="s">
        <v>0</v>
      </c>
      <c r="P501" s="159" t="s">
        <v>0</v>
      </c>
      <c r="Q501" s="159" t="s">
        <v>0</v>
      </c>
      <c r="R501" s="159" t="s">
        <v>0</v>
      </c>
      <c r="S501" s="159" t="s">
        <v>0</v>
      </c>
      <c r="T501" s="159">
        <v>12000</v>
      </c>
      <c r="U501" s="159">
        <v>14500</v>
      </c>
      <c r="V501" s="159">
        <v>4890</v>
      </c>
      <c r="W501" s="159">
        <v>8100</v>
      </c>
      <c r="X501" s="159">
        <v>3360</v>
      </c>
      <c r="Y501" s="159">
        <v>3200</v>
      </c>
      <c r="Z501" s="159" t="s">
        <v>0</v>
      </c>
      <c r="AA501" s="159" t="s">
        <v>0</v>
      </c>
      <c r="AB501" s="159" t="s">
        <v>0</v>
      </c>
      <c r="AC501" s="159" t="s">
        <v>0</v>
      </c>
    </row>
    <row r="502" spans="2:29" ht="13.5" customHeight="1" x14ac:dyDescent="0.2">
      <c r="B502" s="5">
        <v>234</v>
      </c>
      <c r="C502" s="158" t="s">
        <v>566</v>
      </c>
      <c r="D502" s="159" t="s">
        <v>0</v>
      </c>
      <c r="E502" s="159" t="s">
        <v>0</v>
      </c>
      <c r="F502" s="159" t="s">
        <v>0</v>
      </c>
      <c r="G502" s="159" t="s">
        <v>0</v>
      </c>
      <c r="H502" s="159" t="s">
        <v>0</v>
      </c>
      <c r="I502" s="159" t="s">
        <v>0</v>
      </c>
      <c r="J502" s="159">
        <v>407</v>
      </c>
      <c r="K502" s="159">
        <v>286</v>
      </c>
      <c r="L502" s="159" t="s">
        <v>0</v>
      </c>
      <c r="M502" s="159" t="s">
        <v>0</v>
      </c>
      <c r="N502" s="159" t="s">
        <v>0</v>
      </c>
      <c r="O502" s="159" t="s">
        <v>0</v>
      </c>
      <c r="P502" s="159" t="s">
        <v>0</v>
      </c>
      <c r="Q502" s="159" t="s">
        <v>0</v>
      </c>
      <c r="R502" s="159">
        <v>1650</v>
      </c>
      <c r="S502" s="159">
        <v>1180</v>
      </c>
      <c r="T502" s="159">
        <v>700</v>
      </c>
      <c r="U502" s="159">
        <v>423</v>
      </c>
      <c r="V502" s="159">
        <v>3100</v>
      </c>
      <c r="W502" s="159">
        <v>2040</v>
      </c>
      <c r="X502" s="159" t="s">
        <v>0</v>
      </c>
      <c r="Y502" s="159" t="s">
        <v>0</v>
      </c>
      <c r="Z502" s="159" t="s">
        <v>0</v>
      </c>
      <c r="AA502" s="159" t="s">
        <v>0</v>
      </c>
      <c r="AB502" s="159" t="s">
        <v>0</v>
      </c>
      <c r="AC502" s="159" t="s">
        <v>0</v>
      </c>
    </row>
    <row r="503" spans="2:29" ht="13.5" customHeight="1" x14ac:dyDescent="0.2">
      <c r="B503" s="5">
        <v>235</v>
      </c>
      <c r="C503" s="158" t="s">
        <v>567</v>
      </c>
      <c r="D503" s="159" t="s">
        <v>0</v>
      </c>
      <c r="E503" s="159" t="s">
        <v>0</v>
      </c>
      <c r="F503" s="159" t="s">
        <v>0</v>
      </c>
      <c r="G503" s="159" t="s">
        <v>0</v>
      </c>
      <c r="H503" s="159" t="s">
        <v>0</v>
      </c>
      <c r="I503" s="159" t="s">
        <v>0</v>
      </c>
      <c r="J503" s="159">
        <v>555</v>
      </c>
      <c r="K503" s="159" t="s">
        <v>0</v>
      </c>
      <c r="L503" s="159">
        <v>245000</v>
      </c>
      <c r="M503" s="159">
        <v>245000</v>
      </c>
      <c r="N503" s="159" t="s">
        <v>0</v>
      </c>
      <c r="O503" s="159" t="s">
        <v>0</v>
      </c>
      <c r="P503" s="159" t="s">
        <v>0</v>
      </c>
      <c r="Q503" s="159" t="s">
        <v>0</v>
      </c>
      <c r="R503" s="159">
        <v>1045</v>
      </c>
      <c r="S503" s="159">
        <v>1045</v>
      </c>
      <c r="T503" s="159">
        <v>2250</v>
      </c>
      <c r="U503" s="159">
        <v>6000</v>
      </c>
      <c r="V503" s="159">
        <v>13440</v>
      </c>
      <c r="W503" s="159">
        <v>16800</v>
      </c>
      <c r="X503" s="159" t="s">
        <v>0</v>
      </c>
      <c r="Y503" s="159" t="s">
        <v>0</v>
      </c>
      <c r="Z503" s="159" t="s">
        <v>0</v>
      </c>
      <c r="AA503" s="159" t="s">
        <v>0</v>
      </c>
      <c r="AB503" s="159" t="s">
        <v>0</v>
      </c>
      <c r="AC503" s="159" t="s">
        <v>0</v>
      </c>
    </row>
    <row r="504" spans="2:29" ht="13.5" customHeight="1" x14ac:dyDescent="0.2">
      <c r="B504" s="5">
        <v>236</v>
      </c>
      <c r="C504" s="158" t="s">
        <v>568</v>
      </c>
      <c r="D504" s="159" t="s">
        <v>0</v>
      </c>
      <c r="E504" s="159" t="s">
        <v>0</v>
      </c>
      <c r="F504" s="159">
        <v>2625</v>
      </c>
      <c r="G504" s="159">
        <v>3870</v>
      </c>
      <c r="H504" s="159" t="s">
        <v>0</v>
      </c>
      <c r="I504" s="159" t="s">
        <v>0</v>
      </c>
      <c r="J504" s="159" t="s">
        <v>0</v>
      </c>
      <c r="K504" s="159" t="s">
        <v>0</v>
      </c>
      <c r="L504" s="159">
        <v>1440000</v>
      </c>
      <c r="M504" s="159">
        <v>1423500</v>
      </c>
      <c r="N504" s="159" t="s">
        <v>0</v>
      </c>
      <c r="O504" s="159" t="s">
        <v>0</v>
      </c>
      <c r="P504" s="159" t="s">
        <v>0</v>
      </c>
      <c r="Q504" s="159" t="s">
        <v>0</v>
      </c>
      <c r="R504" s="159">
        <v>640</v>
      </c>
      <c r="S504" s="159">
        <v>640</v>
      </c>
      <c r="T504" s="159">
        <v>27200</v>
      </c>
      <c r="U504" s="159">
        <v>4500</v>
      </c>
      <c r="V504" s="159">
        <v>60003</v>
      </c>
      <c r="W504" s="159">
        <v>78750</v>
      </c>
      <c r="X504" s="159">
        <v>6090</v>
      </c>
      <c r="Y504" s="159">
        <v>3600</v>
      </c>
      <c r="Z504" s="159" t="s">
        <v>0</v>
      </c>
      <c r="AA504" s="159" t="s">
        <v>0</v>
      </c>
      <c r="AB504" s="159" t="s">
        <v>0</v>
      </c>
      <c r="AC504" s="159" t="s">
        <v>0</v>
      </c>
    </row>
    <row r="505" spans="2:29" ht="13.5" customHeight="1" x14ac:dyDescent="0.2">
      <c r="B505" s="5">
        <v>237</v>
      </c>
      <c r="C505" s="158" t="s">
        <v>569</v>
      </c>
      <c r="D505" s="159" t="s">
        <v>0</v>
      </c>
      <c r="E505" s="159" t="s">
        <v>0</v>
      </c>
      <c r="F505" s="159" t="s">
        <v>0</v>
      </c>
      <c r="G505" s="159" t="s">
        <v>0</v>
      </c>
      <c r="H505" s="159" t="s">
        <v>0</v>
      </c>
      <c r="I505" s="159" t="s">
        <v>0</v>
      </c>
      <c r="J505" s="159">
        <v>18</v>
      </c>
      <c r="K505" s="159" t="s">
        <v>0</v>
      </c>
      <c r="L505" s="159">
        <v>135</v>
      </c>
      <c r="M505" s="159">
        <v>135</v>
      </c>
      <c r="N505" s="159" t="s">
        <v>0</v>
      </c>
      <c r="O505" s="159" t="s">
        <v>0</v>
      </c>
      <c r="P505" s="159" t="s">
        <v>0</v>
      </c>
      <c r="Q505" s="159" t="s">
        <v>0</v>
      </c>
      <c r="R505" s="159">
        <v>414</v>
      </c>
      <c r="S505" s="159">
        <v>440</v>
      </c>
      <c r="T505" s="159">
        <v>525</v>
      </c>
      <c r="U505" s="159">
        <v>220</v>
      </c>
      <c r="V505" s="159" t="s">
        <v>0</v>
      </c>
      <c r="W505" s="159" t="s">
        <v>0</v>
      </c>
      <c r="X505" s="159" t="s">
        <v>0</v>
      </c>
      <c r="Y505" s="159" t="s">
        <v>0</v>
      </c>
      <c r="Z505" s="159" t="s">
        <v>0</v>
      </c>
      <c r="AA505" s="159" t="s">
        <v>0</v>
      </c>
      <c r="AB505" s="159" t="s">
        <v>0</v>
      </c>
      <c r="AC505" s="159" t="s">
        <v>0</v>
      </c>
    </row>
    <row r="506" spans="2:29" ht="13.5" customHeight="1" x14ac:dyDescent="0.2">
      <c r="B506" s="5">
        <v>238</v>
      </c>
      <c r="C506" s="158" t="s">
        <v>570</v>
      </c>
      <c r="D506" s="159">
        <v>60</v>
      </c>
      <c r="E506" s="159">
        <v>60</v>
      </c>
      <c r="F506" s="159" t="s">
        <v>0</v>
      </c>
      <c r="G506" s="159" t="s">
        <v>0</v>
      </c>
      <c r="H506" s="159" t="s">
        <v>0</v>
      </c>
      <c r="I506" s="159" t="s">
        <v>0</v>
      </c>
      <c r="J506" s="159" t="s">
        <v>0</v>
      </c>
      <c r="K506" s="159" t="s">
        <v>0</v>
      </c>
      <c r="L506" s="159">
        <v>420000</v>
      </c>
      <c r="M506" s="159">
        <v>420000</v>
      </c>
      <c r="N506" s="159" t="s">
        <v>0</v>
      </c>
      <c r="O506" s="159" t="s">
        <v>0</v>
      </c>
      <c r="P506" s="159" t="s">
        <v>0</v>
      </c>
      <c r="Q506" s="159" t="s">
        <v>0</v>
      </c>
      <c r="R506" s="159">
        <v>600</v>
      </c>
      <c r="S506" s="159">
        <v>720</v>
      </c>
      <c r="T506" s="159">
        <v>3700</v>
      </c>
      <c r="U506" s="159">
        <v>1320</v>
      </c>
      <c r="V506" s="159">
        <v>54000</v>
      </c>
      <c r="W506" s="159">
        <v>28800</v>
      </c>
      <c r="X506" s="159">
        <v>2640</v>
      </c>
      <c r="Y506" s="159">
        <v>400</v>
      </c>
      <c r="Z506" s="159" t="s">
        <v>0</v>
      </c>
      <c r="AA506" s="159" t="s">
        <v>0</v>
      </c>
      <c r="AB506" s="159" t="s">
        <v>0</v>
      </c>
      <c r="AC506" s="159" t="s">
        <v>0</v>
      </c>
    </row>
    <row r="507" spans="2:29" ht="13.5" customHeight="1" x14ac:dyDescent="0.2">
      <c r="B507" s="5">
        <v>239</v>
      </c>
      <c r="C507" s="158" t="s">
        <v>571</v>
      </c>
      <c r="D507" s="159" t="s">
        <v>0</v>
      </c>
      <c r="E507" s="159" t="s">
        <v>0</v>
      </c>
      <c r="F507" s="159" t="s">
        <v>0</v>
      </c>
      <c r="G507" s="159" t="s">
        <v>0</v>
      </c>
      <c r="H507" s="159" t="s">
        <v>0</v>
      </c>
      <c r="I507" s="159" t="s">
        <v>0</v>
      </c>
      <c r="J507" s="159">
        <v>1050</v>
      </c>
      <c r="K507" s="159">
        <v>600</v>
      </c>
      <c r="L507" s="159">
        <v>284398</v>
      </c>
      <c r="M507" s="159">
        <v>241024</v>
      </c>
      <c r="N507" s="159">
        <v>250</v>
      </c>
      <c r="O507" s="159">
        <v>900</v>
      </c>
      <c r="P507" s="159" t="s">
        <v>0</v>
      </c>
      <c r="Q507" s="159" t="s">
        <v>0</v>
      </c>
      <c r="R507" s="159">
        <v>6600</v>
      </c>
      <c r="S507" s="159">
        <v>6600</v>
      </c>
      <c r="T507" s="159">
        <v>9750</v>
      </c>
      <c r="U507" s="159">
        <v>7000</v>
      </c>
      <c r="V507" s="159">
        <v>1800</v>
      </c>
      <c r="W507" s="159">
        <v>2880</v>
      </c>
      <c r="X507" s="159" t="s">
        <v>0</v>
      </c>
      <c r="Y507" s="159" t="s">
        <v>0</v>
      </c>
      <c r="Z507" s="159" t="s">
        <v>0</v>
      </c>
      <c r="AA507" s="159" t="s">
        <v>0</v>
      </c>
      <c r="AB507" s="159" t="s">
        <v>0</v>
      </c>
      <c r="AC507" s="159" t="s">
        <v>0</v>
      </c>
    </row>
    <row r="508" spans="2:29" ht="13.5" customHeight="1" x14ac:dyDescent="0.2">
      <c r="B508" s="5">
        <v>240</v>
      </c>
      <c r="C508" s="158" t="s">
        <v>572</v>
      </c>
      <c r="D508" s="159" t="s">
        <v>0</v>
      </c>
      <c r="E508" s="159" t="s">
        <v>0</v>
      </c>
      <c r="F508" s="159" t="s">
        <v>0</v>
      </c>
      <c r="G508" s="159" t="s">
        <v>0</v>
      </c>
      <c r="H508" s="159" t="s">
        <v>0</v>
      </c>
      <c r="I508" s="159" t="s">
        <v>0</v>
      </c>
      <c r="J508" s="159">
        <v>36</v>
      </c>
      <c r="K508" s="159">
        <v>17</v>
      </c>
      <c r="L508" s="159" t="s">
        <v>0</v>
      </c>
      <c r="M508" s="159" t="s">
        <v>0</v>
      </c>
      <c r="N508" s="159" t="s">
        <v>0</v>
      </c>
      <c r="O508" s="159" t="s">
        <v>0</v>
      </c>
      <c r="P508" s="159" t="s">
        <v>0</v>
      </c>
      <c r="Q508" s="159" t="s">
        <v>0</v>
      </c>
      <c r="R508" s="159">
        <v>170</v>
      </c>
      <c r="S508" s="159">
        <v>225</v>
      </c>
      <c r="T508" s="159">
        <v>6850</v>
      </c>
      <c r="U508" s="159">
        <v>6688</v>
      </c>
      <c r="V508" s="159">
        <v>8280</v>
      </c>
      <c r="W508" s="159">
        <v>10080</v>
      </c>
      <c r="X508" s="159">
        <v>450</v>
      </c>
      <c r="Y508" s="159">
        <v>176</v>
      </c>
      <c r="Z508" s="159" t="s">
        <v>0</v>
      </c>
      <c r="AA508" s="159" t="s">
        <v>0</v>
      </c>
      <c r="AB508" s="159" t="s">
        <v>0</v>
      </c>
      <c r="AC508" s="159" t="s">
        <v>0</v>
      </c>
    </row>
    <row r="509" spans="2:29" ht="13.5" customHeight="1" x14ac:dyDescent="0.2">
      <c r="B509" s="5">
        <v>241</v>
      </c>
      <c r="C509" s="158" t="s">
        <v>573</v>
      </c>
      <c r="D509" s="159" t="s">
        <v>0</v>
      </c>
      <c r="E509" s="159" t="s">
        <v>499</v>
      </c>
      <c r="F509" s="159" t="s">
        <v>0</v>
      </c>
      <c r="G509" s="159" t="s">
        <v>499</v>
      </c>
      <c r="H509" s="159" t="s">
        <v>0</v>
      </c>
      <c r="I509" s="159" t="s">
        <v>499</v>
      </c>
      <c r="J509" s="159" t="s">
        <v>0</v>
      </c>
      <c r="K509" s="159" t="s">
        <v>499</v>
      </c>
      <c r="L509" s="159" t="s">
        <v>0</v>
      </c>
      <c r="M509" s="159" t="s">
        <v>499</v>
      </c>
      <c r="N509" s="159" t="s">
        <v>0</v>
      </c>
      <c r="O509" s="159" t="s">
        <v>499</v>
      </c>
      <c r="P509" s="159" t="s">
        <v>0</v>
      </c>
      <c r="Q509" s="159" t="s">
        <v>499</v>
      </c>
      <c r="R509" s="159">
        <v>60</v>
      </c>
      <c r="S509" s="159" t="s">
        <v>499</v>
      </c>
      <c r="T509" s="159" t="s">
        <v>0</v>
      </c>
      <c r="U509" s="159" t="s">
        <v>499</v>
      </c>
      <c r="V509" s="159" t="s">
        <v>0</v>
      </c>
      <c r="W509" s="159" t="s">
        <v>499</v>
      </c>
      <c r="X509" s="159" t="s">
        <v>0</v>
      </c>
      <c r="Y509" s="159" t="s">
        <v>499</v>
      </c>
      <c r="Z509" s="159" t="s">
        <v>0</v>
      </c>
      <c r="AA509" s="159" t="s">
        <v>499</v>
      </c>
      <c r="AB509" s="159" t="s">
        <v>0</v>
      </c>
      <c r="AC509" s="159" t="s">
        <v>499</v>
      </c>
    </row>
    <row r="510" spans="2:29" ht="13.5" customHeight="1" x14ac:dyDescent="0.2">
      <c r="B510" s="5">
        <v>242</v>
      </c>
      <c r="C510" s="158" t="s">
        <v>574</v>
      </c>
      <c r="D510" s="159" t="s">
        <v>0</v>
      </c>
      <c r="E510" s="159" t="s">
        <v>0</v>
      </c>
      <c r="F510" s="159" t="s">
        <v>0</v>
      </c>
      <c r="G510" s="159" t="s">
        <v>0</v>
      </c>
      <c r="H510" s="159" t="s">
        <v>0</v>
      </c>
      <c r="I510" s="159" t="s">
        <v>0</v>
      </c>
      <c r="J510" s="159">
        <v>54</v>
      </c>
      <c r="K510" s="159">
        <v>40</v>
      </c>
      <c r="L510" s="159">
        <v>2100</v>
      </c>
      <c r="M510" s="159">
        <v>2100</v>
      </c>
      <c r="N510" s="159" t="s">
        <v>0</v>
      </c>
      <c r="O510" s="159" t="s">
        <v>0</v>
      </c>
      <c r="P510" s="159" t="s">
        <v>0</v>
      </c>
      <c r="Q510" s="159" t="s">
        <v>0</v>
      </c>
      <c r="R510" s="159">
        <v>300</v>
      </c>
      <c r="S510" s="159">
        <v>300</v>
      </c>
      <c r="T510" s="159">
        <v>3150</v>
      </c>
      <c r="U510" s="159">
        <v>3750</v>
      </c>
      <c r="V510" s="159">
        <v>1120</v>
      </c>
      <c r="W510" s="159">
        <v>1120</v>
      </c>
      <c r="X510" s="159" t="s">
        <v>0</v>
      </c>
      <c r="Y510" s="159" t="s">
        <v>0</v>
      </c>
      <c r="Z510" s="159" t="s">
        <v>0</v>
      </c>
      <c r="AA510" s="159" t="s">
        <v>0</v>
      </c>
      <c r="AB510" s="159" t="s">
        <v>0</v>
      </c>
      <c r="AC510" s="159" t="s">
        <v>0</v>
      </c>
    </row>
    <row r="511" spans="2:29" ht="13.5" customHeight="1" x14ac:dyDescent="0.2">
      <c r="B511" s="5">
        <v>243</v>
      </c>
      <c r="C511" s="158" t="s">
        <v>575</v>
      </c>
      <c r="D511" s="159" t="s">
        <v>0</v>
      </c>
      <c r="E511" s="159" t="s">
        <v>0</v>
      </c>
      <c r="F511" s="159" t="s">
        <v>0</v>
      </c>
      <c r="G511" s="159" t="s">
        <v>0</v>
      </c>
      <c r="H511" s="159" t="s">
        <v>0</v>
      </c>
      <c r="I511" s="159" t="s">
        <v>0</v>
      </c>
      <c r="J511" s="159">
        <v>36</v>
      </c>
      <c r="K511" s="159">
        <v>54</v>
      </c>
      <c r="L511" s="159" t="s">
        <v>0</v>
      </c>
      <c r="M511" s="159" t="s">
        <v>0</v>
      </c>
      <c r="N511" s="159">
        <v>1487</v>
      </c>
      <c r="O511" s="159">
        <v>1390</v>
      </c>
      <c r="P511" s="159">
        <v>105</v>
      </c>
      <c r="Q511" s="159">
        <v>169</v>
      </c>
      <c r="R511" s="159">
        <v>740</v>
      </c>
      <c r="S511" s="159">
        <v>740</v>
      </c>
      <c r="T511" s="159">
        <v>64200</v>
      </c>
      <c r="U511" s="159">
        <v>57100</v>
      </c>
      <c r="V511" s="159">
        <v>91980</v>
      </c>
      <c r="W511" s="159">
        <v>124320</v>
      </c>
      <c r="X511" s="159">
        <v>1680</v>
      </c>
      <c r="Y511" s="159">
        <v>360</v>
      </c>
      <c r="Z511" s="159">
        <v>66500</v>
      </c>
      <c r="AA511" s="159">
        <v>66500</v>
      </c>
      <c r="AB511" s="159">
        <v>855</v>
      </c>
      <c r="AC511" s="159">
        <v>855</v>
      </c>
    </row>
    <row r="512" spans="2:29" ht="13.5" customHeight="1" x14ac:dyDescent="0.2">
      <c r="B512" s="5">
        <v>244</v>
      </c>
      <c r="C512" s="158" t="s">
        <v>576</v>
      </c>
      <c r="D512" s="159" t="s">
        <v>0</v>
      </c>
      <c r="E512" s="159" t="s">
        <v>0</v>
      </c>
      <c r="F512" s="159" t="s">
        <v>0</v>
      </c>
      <c r="G512" s="159" t="s">
        <v>0</v>
      </c>
      <c r="H512" s="159" t="s">
        <v>0</v>
      </c>
      <c r="I512" s="159" t="s">
        <v>0</v>
      </c>
      <c r="J512" s="159">
        <v>18</v>
      </c>
      <c r="K512" s="159">
        <v>19</v>
      </c>
      <c r="L512" s="159">
        <v>1243460</v>
      </c>
      <c r="M512" s="159">
        <v>1414100</v>
      </c>
      <c r="N512" s="159">
        <v>1820</v>
      </c>
      <c r="O512" s="159">
        <v>2550</v>
      </c>
      <c r="P512" s="159" t="s">
        <v>0</v>
      </c>
      <c r="Q512" s="159" t="s">
        <v>0</v>
      </c>
      <c r="R512" s="159">
        <v>204</v>
      </c>
      <c r="S512" s="159">
        <v>210</v>
      </c>
      <c r="T512" s="159">
        <v>20380</v>
      </c>
      <c r="U512" s="159">
        <v>12920</v>
      </c>
      <c r="V512" s="159">
        <v>44296</v>
      </c>
      <c r="W512" s="159">
        <v>78000</v>
      </c>
      <c r="X512" s="159">
        <v>18550</v>
      </c>
      <c r="Y512" s="159">
        <v>5600</v>
      </c>
      <c r="Z512" s="159">
        <v>9396</v>
      </c>
      <c r="AA512" s="159">
        <v>16588</v>
      </c>
      <c r="AB512" s="159" t="s">
        <v>0</v>
      </c>
      <c r="AC512" s="159" t="s">
        <v>0</v>
      </c>
    </row>
    <row r="513" spans="2:29" ht="13.5" customHeight="1" x14ac:dyDescent="0.2">
      <c r="B513" s="5">
        <v>245</v>
      </c>
      <c r="C513" s="158" t="s">
        <v>577</v>
      </c>
      <c r="D513" s="159" t="s">
        <v>0</v>
      </c>
      <c r="E513" s="159" t="s">
        <v>0</v>
      </c>
      <c r="F513" s="159" t="s">
        <v>0</v>
      </c>
      <c r="G513" s="159" t="s">
        <v>0</v>
      </c>
      <c r="H513" s="159" t="s">
        <v>0</v>
      </c>
      <c r="I513" s="159" t="s">
        <v>0</v>
      </c>
      <c r="J513" s="159">
        <v>79</v>
      </c>
      <c r="K513" s="159">
        <v>57</v>
      </c>
      <c r="L513" s="159">
        <v>659840</v>
      </c>
      <c r="M513" s="159">
        <v>659840</v>
      </c>
      <c r="N513" s="159">
        <v>112</v>
      </c>
      <c r="O513" s="159">
        <v>84</v>
      </c>
      <c r="P513" s="159" t="s">
        <v>0</v>
      </c>
      <c r="Q513" s="159" t="s">
        <v>0</v>
      </c>
      <c r="R513" s="159">
        <v>735</v>
      </c>
      <c r="S513" s="159">
        <v>759</v>
      </c>
      <c r="T513" s="159">
        <v>12000</v>
      </c>
      <c r="U513" s="159">
        <v>11370</v>
      </c>
      <c r="V513" s="159">
        <v>6480</v>
      </c>
      <c r="W513" s="159">
        <v>6720</v>
      </c>
      <c r="X513" s="159">
        <v>900</v>
      </c>
      <c r="Y513" s="159">
        <v>900</v>
      </c>
      <c r="Z513" s="159" t="s">
        <v>0</v>
      </c>
      <c r="AA513" s="159" t="s">
        <v>0</v>
      </c>
      <c r="AB513" s="159" t="s">
        <v>0</v>
      </c>
      <c r="AC513" s="159" t="s">
        <v>0</v>
      </c>
    </row>
    <row r="514" spans="2:29" ht="13.5" customHeight="1" x14ac:dyDescent="0.2">
      <c r="B514" s="5">
        <v>246</v>
      </c>
      <c r="C514" s="158" t="s">
        <v>578</v>
      </c>
      <c r="D514" s="159" t="s">
        <v>0</v>
      </c>
      <c r="E514" s="159" t="s">
        <v>0</v>
      </c>
      <c r="F514" s="159" t="s">
        <v>0</v>
      </c>
      <c r="G514" s="159" t="s">
        <v>0</v>
      </c>
      <c r="H514" s="159" t="s">
        <v>0</v>
      </c>
      <c r="I514" s="159" t="s">
        <v>0</v>
      </c>
      <c r="J514" s="159">
        <v>418</v>
      </c>
      <c r="K514" s="159">
        <v>342</v>
      </c>
      <c r="L514" s="159">
        <v>2083300</v>
      </c>
      <c r="M514" s="159">
        <v>1829280</v>
      </c>
      <c r="N514" s="159" t="s">
        <v>0</v>
      </c>
      <c r="O514" s="159" t="s">
        <v>0</v>
      </c>
      <c r="P514" s="159" t="s">
        <v>0</v>
      </c>
      <c r="Q514" s="159" t="s">
        <v>0</v>
      </c>
      <c r="R514" s="159" t="s">
        <v>0</v>
      </c>
      <c r="S514" s="159">
        <v>750</v>
      </c>
      <c r="T514" s="159">
        <v>11340</v>
      </c>
      <c r="U514" s="159">
        <v>11550</v>
      </c>
      <c r="V514" s="159">
        <v>42400</v>
      </c>
      <c r="W514" s="159">
        <v>47700</v>
      </c>
      <c r="X514" s="159" t="s">
        <v>0</v>
      </c>
      <c r="Y514" s="159" t="s">
        <v>0</v>
      </c>
      <c r="Z514" s="159">
        <v>3720</v>
      </c>
      <c r="AA514" s="159">
        <v>3720</v>
      </c>
      <c r="AB514" s="159" t="s">
        <v>0</v>
      </c>
      <c r="AC514" s="159" t="s">
        <v>0</v>
      </c>
    </row>
    <row r="515" spans="2:29" ht="13.5" customHeight="1" x14ac:dyDescent="0.2">
      <c r="C515" s="4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2:29" ht="13.5" customHeight="1" x14ac:dyDescent="0.2">
      <c r="B516" s="126"/>
      <c r="C516" s="4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2:29" ht="13.5" customHeight="1" thickBot="1" x14ac:dyDescent="0.25">
      <c r="B517" s="126"/>
      <c r="C517" s="4" t="s">
        <v>17</v>
      </c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2:29" ht="13.5" customHeight="1" thickTop="1" x14ac:dyDescent="0.2">
      <c r="B518" s="14"/>
      <c r="C518" s="127"/>
      <c r="D518" s="9"/>
      <c r="E518" s="9"/>
      <c r="F518" s="9">
        <f>SUM(F269:F514)</f>
        <v>131995</v>
      </c>
      <c r="G518" s="9"/>
      <c r="H518" s="9"/>
      <c r="I518" s="9"/>
      <c r="N518" s="9">
        <f>SUM(N269:N514)</f>
        <v>289463</v>
      </c>
      <c r="O518" s="9">
        <f>SUM(O269:O514)</f>
        <v>330284</v>
      </c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2:29" ht="13.5" customHeight="1" x14ac:dyDescent="0.2">
      <c r="C519" s="24"/>
      <c r="D519" s="9"/>
      <c r="E519" s="9"/>
      <c r="F519" s="9"/>
      <c r="G519" s="9"/>
      <c r="H519" s="9"/>
      <c r="I519" s="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2:29" ht="13.5" customHeight="1" x14ac:dyDescent="0.2">
      <c r="C520" s="24"/>
      <c r="D520" s="9"/>
      <c r="E520" s="9"/>
      <c r="F520" s="9"/>
      <c r="G520" s="9"/>
      <c r="H520" s="9"/>
      <c r="I520" s="9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2:29" ht="13.5" customHeight="1" x14ac:dyDescent="0.2">
      <c r="C521" s="9"/>
      <c r="D521" s="9"/>
      <c r="E521" s="9"/>
      <c r="F521" s="9"/>
      <c r="G521" s="9"/>
      <c r="H521" s="9"/>
      <c r="I521" s="9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2:29" ht="13.5" customHeight="1" x14ac:dyDescent="0.2">
      <c r="C522" s="9"/>
      <c r="D522" s="9"/>
      <c r="E522" s="9"/>
      <c r="F522" s="9"/>
      <c r="G522" s="9"/>
      <c r="H522" s="9"/>
      <c r="I522" s="9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2:29" ht="13.5" customHeight="1" x14ac:dyDescent="0.2">
      <c r="C523" s="9"/>
      <c r="D523" s="9"/>
      <c r="E523" s="9"/>
      <c r="F523" s="9"/>
      <c r="G523" s="9"/>
      <c r="H523" s="9"/>
      <c r="I523" s="9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2:29" ht="13.5" customHeight="1" x14ac:dyDescent="0.2">
      <c r="C524" s="9"/>
      <c r="D524" s="9"/>
      <c r="E524" s="9"/>
      <c r="F524" s="9"/>
      <c r="G524" s="9"/>
      <c r="H524" s="9"/>
      <c r="I524" s="9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2:29" ht="13.5" customHeight="1" x14ac:dyDescent="0.2">
      <c r="C525" s="9"/>
      <c r="D525" s="9"/>
      <c r="E525" s="9"/>
      <c r="F525" s="9"/>
      <c r="G525" s="9"/>
      <c r="H525" s="9"/>
      <c r="I525" s="9"/>
      <c r="V525"/>
      <c r="W525"/>
      <c r="X525"/>
      <c r="Y525"/>
      <c r="Z525"/>
      <c r="AA525"/>
      <c r="AB525"/>
      <c r="AC525"/>
    </row>
    <row r="526" spans="2:29" ht="13.5" customHeight="1" x14ac:dyDescent="0.2">
      <c r="C526" s="9"/>
      <c r="D526" s="9"/>
      <c r="E526" s="9"/>
      <c r="F526" s="9"/>
      <c r="G526" s="9"/>
      <c r="H526" s="9"/>
      <c r="I526" s="9"/>
      <c r="V526"/>
      <c r="W526"/>
      <c r="X526"/>
      <c r="Y526"/>
      <c r="Z526"/>
      <c r="AA526"/>
      <c r="AB526"/>
      <c r="AC526"/>
    </row>
    <row r="527" spans="2:29" ht="13.5" customHeight="1" x14ac:dyDescent="0.2">
      <c r="C527" s="9"/>
      <c r="D527" s="9"/>
      <c r="E527" s="9"/>
      <c r="F527" s="9"/>
      <c r="G527" s="9"/>
      <c r="H527" s="9"/>
      <c r="I527" s="9"/>
      <c r="V527"/>
      <c r="W527"/>
      <c r="X527"/>
      <c r="Y527"/>
      <c r="Z527"/>
      <c r="AA527"/>
      <c r="AB527"/>
      <c r="AC527"/>
    </row>
    <row r="528" spans="2:29" ht="13.5" customHeight="1" x14ac:dyDescent="0.2">
      <c r="C528" s="9"/>
      <c r="D528" s="9"/>
      <c r="E528" s="9"/>
      <c r="F528" s="9"/>
      <c r="G528" s="9"/>
      <c r="H528" s="9"/>
      <c r="I528" s="9"/>
      <c r="V528"/>
      <c r="W528"/>
      <c r="X528"/>
      <c r="Y528"/>
      <c r="Z528"/>
      <c r="AA528"/>
      <c r="AB528"/>
      <c r="AC528"/>
    </row>
    <row r="529" spans="3:29" ht="13.5" customHeight="1" x14ac:dyDescent="0.2">
      <c r="C529" s="9"/>
      <c r="D529" s="9"/>
      <c r="E529" s="9"/>
      <c r="F529" s="9"/>
      <c r="G529" s="9"/>
      <c r="H529" s="9"/>
      <c r="I529" s="9"/>
      <c r="V529"/>
      <c r="W529"/>
      <c r="X529"/>
      <c r="Y529"/>
      <c r="Z529"/>
      <c r="AA529"/>
      <c r="AB529"/>
      <c r="AC529"/>
    </row>
    <row r="530" spans="3:29" ht="13.5" customHeight="1" x14ac:dyDescent="0.2">
      <c r="C530" s="9"/>
      <c r="D530" s="9"/>
      <c r="E530" s="9"/>
      <c r="F530" s="9"/>
      <c r="G530" s="9"/>
      <c r="H530" s="9"/>
      <c r="I530" s="9"/>
      <c r="V530"/>
      <c r="W530"/>
      <c r="X530"/>
      <c r="Y530"/>
      <c r="Z530"/>
      <c r="AA530"/>
      <c r="AB530"/>
      <c r="AC530"/>
    </row>
    <row r="531" spans="3:29" ht="13.5" customHeight="1" x14ac:dyDescent="0.2">
      <c r="C531" s="9"/>
      <c r="D531" s="9"/>
      <c r="E531" s="9"/>
      <c r="F531" s="9"/>
      <c r="G531" s="9"/>
      <c r="H531" s="9"/>
      <c r="I531" s="9"/>
      <c r="V531"/>
      <c r="W531"/>
      <c r="X531"/>
      <c r="Y531"/>
      <c r="Z531"/>
      <c r="AA531"/>
      <c r="AB531"/>
      <c r="AC531"/>
    </row>
    <row r="532" spans="3:29" ht="13.5" customHeight="1" x14ac:dyDescent="0.2">
      <c r="C532" s="9"/>
      <c r="D532" s="9"/>
      <c r="E532" s="9"/>
      <c r="F532" s="9"/>
      <c r="G532" s="9"/>
      <c r="H532" s="9"/>
      <c r="I532" s="9"/>
      <c r="V532"/>
      <c r="W532"/>
      <c r="X532"/>
      <c r="Y532"/>
      <c r="Z532"/>
      <c r="AA532"/>
      <c r="AB532"/>
      <c r="AC532"/>
    </row>
    <row r="533" spans="3:29" ht="13.5" customHeight="1" x14ac:dyDescent="0.2">
      <c r="C533" s="9"/>
      <c r="D533" s="9"/>
      <c r="E533" s="9"/>
      <c r="F533" s="9"/>
      <c r="G533" s="9"/>
      <c r="H533" s="9"/>
      <c r="I533" s="9"/>
      <c r="V533"/>
      <c r="W533"/>
      <c r="X533"/>
      <c r="Y533"/>
      <c r="Z533"/>
      <c r="AA533"/>
      <c r="AB533"/>
      <c r="AC533"/>
    </row>
    <row r="534" spans="3:29" ht="13.5" customHeight="1" x14ac:dyDescent="0.2">
      <c r="C534" s="9"/>
      <c r="D534" s="9"/>
      <c r="E534" s="9"/>
      <c r="F534" s="9"/>
      <c r="G534" s="9"/>
      <c r="H534" s="9"/>
      <c r="I534" s="9"/>
      <c r="V534"/>
      <c r="W534"/>
      <c r="X534"/>
      <c r="Y534"/>
      <c r="Z534"/>
      <c r="AA534"/>
      <c r="AB534"/>
      <c r="AC534"/>
    </row>
    <row r="535" spans="3:29" ht="13.5" customHeight="1" x14ac:dyDescent="0.2">
      <c r="C535" s="9"/>
      <c r="D535" s="9"/>
      <c r="E535" s="9"/>
      <c r="F535" s="9"/>
      <c r="G535" s="9"/>
      <c r="H535" s="9"/>
      <c r="I535" s="9"/>
      <c r="V535"/>
      <c r="W535"/>
      <c r="X535"/>
      <c r="Y535"/>
      <c r="Z535"/>
      <c r="AA535"/>
      <c r="AB535"/>
      <c r="AC535"/>
    </row>
    <row r="536" spans="3:29" ht="13.5" customHeight="1" x14ac:dyDescent="0.2">
      <c r="C536" s="9"/>
      <c r="D536" s="9"/>
      <c r="E536" s="9"/>
      <c r="F536" s="9"/>
      <c r="G536" s="9"/>
      <c r="H536" s="9"/>
      <c r="I536" s="9"/>
      <c r="V536"/>
      <c r="W536"/>
      <c r="X536"/>
      <c r="Y536"/>
      <c r="Z536"/>
      <c r="AA536"/>
      <c r="AB536"/>
      <c r="AC536"/>
    </row>
    <row r="537" spans="3:29" ht="13.5" customHeight="1" x14ac:dyDescent="0.2">
      <c r="C537" s="9"/>
      <c r="D537" s="9"/>
      <c r="E537" s="9"/>
      <c r="F537" s="9"/>
      <c r="G537" s="9"/>
      <c r="H537" s="9"/>
      <c r="I537" s="9"/>
      <c r="V537"/>
      <c r="W537"/>
      <c r="X537"/>
      <c r="Y537"/>
      <c r="Z537"/>
      <c r="AA537"/>
      <c r="AB537"/>
      <c r="AC537"/>
    </row>
    <row r="538" spans="3:29" ht="13.5" customHeight="1" x14ac:dyDescent="0.2">
      <c r="C538" s="9"/>
      <c r="D538" s="9"/>
      <c r="E538" s="9"/>
      <c r="F538" s="9"/>
      <c r="G538" s="9"/>
      <c r="H538" s="9"/>
      <c r="I538" s="9"/>
      <c r="V538"/>
      <c r="W538"/>
      <c r="X538"/>
      <c r="Y538"/>
      <c r="Z538"/>
      <c r="AA538"/>
      <c r="AB538"/>
      <c r="AC538"/>
    </row>
    <row r="539" spans="3:29" ht="13.5" customHeight="1" x14ac:dyDescent="0.2">
      <c r="C539" s="9"/>
      <c r="D539" s="9"/>
      <c r="E539" s="9"/>
      <c r="F539" s="9"/>
      <c r="G539" s="9"/>
      <c r="H539" s="9"/>
      <c r="I539" s="9"/>
      <c r="V539"/>
      <c r="W539"/>
      <c r="X539"/>
      <c r="Y539"/>
      <c r="Z539"/>
      <c r="AA539"/>
      <c r="AB539"/>
      <c r="AC539"/>
    </row>
    <row r="540" spans="3:29" ht="13.5" customHeight="1" x14ac:dyDescent="0.2">
      <c r="C540" s="9"/>
      <c r="D540" s="9"/>
      <c r="E540" s="9"/>
      <c r="F540" s="9"/>
      <c r="G540" s="9"/>
      <c r="H540" s="9"/>
      <c r="I540" s="9"/>
      <c r="V540"/>
      <c r="W540"/>
      <c r="X540"/>
      <c r="Y540"/>
      <c r="Z540"/>
      <c r="AA540"/>
      <c r="AB540"/>
      <c r="AC540"/>
    </row>
    <row r="541" spans="3:29" ht="13.5" customHeight="1" x14ac:dyDescent="0.2">
      <c r="C541" s="9"/>
      <c r="D541" s="9"/>
      <c r="E541" s="9"/>
      <c r="F541" s="9"/>
      <c r="G541" s="9"/>
      <c r="H541" s="9"/>
      <c r="I541" s="9"/>
      <c r="V541"/>
      <c r="W541"/>
      <c r="X541"/>
      <c r="Y541"/>
      <c r="Z541"/>
      <c r="AA541"/>
      <c r="AB541"/>
      <c r="AC541"/>
    </row>
    <row r="542" spans="3:29" ht="13.5" customHeight="1" x14ac:dyDescent="0.2">
      <c r="C542" s="9"/>
      <c r="D542" s="9"/>
      <c r="E542" s="9"/>
      <c r="F542" s="9"/>
      <c r="G542" s="9"/>
      <c r="H542" s="9"/>
      <c r="I542" s="9"/>
      <c r="V542"/>
      <c r="W542"/>
      <c r="X542"/>
      <c r="Y542"/>
      <c r="Z542"/>
      <c r="AA542"/>
      <c r="AB542"/>
      <c r="AC542"/>
    </row>
    <row r="543" spans="3:29" ht="13.5" customHeight="1" x14ac:dyDescent="0.2">
      <c r="F543" s="9"/>
      <c r="G543" s="9"/>
      <c r="H543" s="9"/>
      <c r="I543" s="9"/>
      <c r="V543"/>
      <c r="W543"/>
      <c r="X543"/>
      <c r="Y543"/>
      <c r="Z543"/>
      <c r="AA543"/>
      <c r="AB543"/>
      <c r="AC543"/>
    </row>
    <row r="544" spans="3:29" ht="13.5" customHeight="1" x14ac:dyDescent="0.2">
      <c r="F544" s="9"/>
      <c r="G544" s="9"/>
      <c r="H544" s="9"/>
      <c r="I544" s="9"/>
      <c r="V544"/>
      <c r="W544"/>
      <c r="X544"/>
      <c r="Y544"/>
      <c r="Z544"/>
      <c r="AA544"/>
      <c r="AB544"/>
      <c r="AC544"/>
    </row>
    <row r="545" spans="6:29" ht="13.5" customHeight="1" x14ac:dyDescent="0.2">
      <c r="F545" s="9"/>
      <c r="G545" s="9"/>
      <c r="H545" s="9"/>
      <c r="I545" s="9"/>
      <c r="V545"/>
      <c r="W545"/>
      <c r="X545"/>
      <c r="Y545"/>
      <c r="Z545"/>
      <c r="AA545"/>
      <c r="AB545"/>
      <c r="AC545"/>
    </row>
    <row r="546" spans="6:29" ht="13.5" customHeight="1" x14ac:dyDescent="0.2">
      <c r="F546" s="9"/>
      <c r="G546" s="9"/>
      <c r="H546" s="9"/>
      <c r="I546" s="9"/>
      <c r="V546"/>
      <c r="W546"/>
      <c r="X546"/>
      <c r="Y546"/>
      <c r="Z546"/>
      <c r="AA546"/>
      <c r="AB546"/>
      <c r="AC546"/>
    </row>
    <row r="547" spans="6:29" ht="13.5" customHeight="1" x14ac:dyDescent="0.2">
      <c r="F547" s="9"/>
      <c r="G547" s="9"/>
      <c r="H547" s="9"/>
      <c r="I547" s="9"/>
      <c r="V547"/>
      <c r="W547"/>
      <c r="X547"/>
      <c r="Y547"/>
      <c r="Z547"/>
      <c r="AA547"/>
      <c r="AB547"/>
      <c r="AC547"/>
    </row>
    <row r="548" spans="6:29" ht="13.5" customHeight="1" x14ac:dyDescent="0.2">
      <c r="F548" s="9"/>
      <c r="G548" s="9"/>
      <c r="H548" s="9"/>
      <c r="I548" s="9"/>
      <c r="V548"/>
      <c r="W548"/>
      <c r="X548"/>
      <c r="Y548"/>
      <c r="Z548"/>
      <c r="AA548"/>
      <c r="AB548"/>
      <c r="AC548"/>
    </row>
    <row r="549" spans="6:29" ht="13.5" customHeight="1" x14ac:dyDescent="0.2">
      <c r="F549" s="9"/>
      <c r="G549" s="9"/>
      <c r="H549" s="9"/>
      <c r="I549" s="9"/>
      <c r="V549"/>
      <c r="W549"/>
      <c r="X549"/>
      <c r="Y549"/>
      <c r="Z549"/>
      <c r="AA549"/>
      <c r="AB549"/>
      <c r="AC549"/>
    </row>
    <row r="550" spans="6:29" ht="13.5" customHeight="1" x14ac:dyDescent="0.2">
      <c r="F550" s="9"/>
      <c r="G550" s="9"/>
      <c r="H550" s="9"/>
      <c r="I550" s="9"/>
      <c r="V550"/>
      <c r="W550"/>
      <c r="X550"/>
      <c r="Y550"/>
      <c r="Z550"/>
      <c r="AA550"/>
      <c r="AB550"/>
      <c r="AC550"/>
    </row>
    <row r="551" spans="6:29" ht="13.5" customHeight="1" x14ac:dyDescent="0.2">
      <c r="F551" s="9"/>
      <c r="G551" s="9"/>
      <c r="H551" s="9"/>
      <c r="I551" s="9"/>
      <c r="V551"/>
      <c r="W551"/>
      <c r="X551"/>
      <c r="Y551"/>
      <c r="Z551"/>
      <c r="AA551"/>
      <c r="AB551"/>
      <c r="AC551"/>
    </row>
    <row r="552" spans="6:29" ht="13.5" customHeight="1" x14ac:dyDescent="0.2">
      <c r="F552" s="9"/>
      <c r="G552" s="9"/>
      <c r="H552" s="9"/>
      <c r="I552" s="9"/>
      <c r="V552"/>
      <c r="W552"/>
      <c r="X552"/>
      <c r="Y552"/>
      <c r="Z552"/>
      <c r="AA552"/>
      <c r="AB552"/>
      <c r="AC552"/>
    </row>
    <row r="553" spans="6:29" ht="13.5" customHeight="1" x14ac:dyDescent="0.2">
      <c r="F553" s="9"/>
      <c r="G553" s="9"/>
      <c r="H553" s="9"/>
      <c r="I553" s="9"/>
      <c r="V553"/>
      <c r="W553"/>
      <c r="X553"/>
      <c r="Y553"/>
      <c r="Z553"/>
      <c r="AA553"/>
      <c r="AB553"/>
      <c r="AC553"/>
    </row>
    <row r="554" spans="6:29" ht="13.5" customHeight="1" x14ac:dyDescent="0.2">
      <c r="X554"/>
      <c r="Y554"/>
      <c r="Z554"/>
      <c r="AA554"/>
      <c r="AB554"/>
      <c r="AC554"/>
    </row>
    <row r="555" spans="6:29" ht="13.5" customHeight="1" x14ac:dyDescent="0.2">
      <c r="X555"/>
      <c r="Y555"/>
      <c r="Z555"/>
      <c r="AA555"/>
      <c r="AB555"/>
      <c r="AC555"/>
    </row>
    <row r="556" spans="6:29" ht="13.5" customHeight="1" x14ac:dyDescent="0.2">
      <c r="X556"/>
      <c r="Y556"/>
      <c r="Z556"/>
      <c r="AA556"/>
      <c r="AB556"/>
      <c r="AC556"/>
    </row>
    <row r="557" spans="6:29" ht="13.5" customHeight="1" x14ac:dyDescent="0.2">
      <c r="X557"/>
      <c r="Y557"/>
      <c r="Z557"/>
      <c r="AA557"/>
      <c r="AB557"/>
      <c r="AC557"/>
    </row>
    <row r="558" spans="6:29" ht="13.5" customHeight="1" x14ac:dyDescent="0.2">
      <c r="X558"/>
      <c r="Y558"/>
      <c r="Z558"/>
      <c r="AA558"/>
      <c r="AB558"/>
      <c r="AC558"/>
    </row>
    <row r="559" spans="6:29" ht="13.5" customHeight="1" x14ac:dyDescent="0.2">
      <c r="X559"/>
      <c r="Y559"/>
      <c r="Z559"/>
      <c r="AA559"/>
      <c r="AB559"/>
      <c r="AC559"/>
    </row>
    <row r="560" spans="6:29" ht="13.5" customHeight="1" x14ac:dyDescent="0.2">
      <c r="X560"/>
      <c r="Y560"/>
      <c r="Z560"/>
      <c r="AA560"/>
      <c r="AB560"/>
      <c r="AC560"/>
    </row>
    <row r="561" spans="24:29" ht="13.5" customHeight="1" x14ac:dyDescent="0.2">
      <c r="X561"/>
      <c r="Y561"/>
      <c r="Z561"/>
      <c r="AA561"/>
      <c r="AB561"/>
      <c r="AC561"/>
    </row>
    <row r="562" spans="24:29" x14ac:dyDescent="0.2">
      <c r="Z562"/>
      <c r="AA562"/>
      <c r="AB562"/>
      <c r="AC562"/>
    </row>
    <row r="563" spans="24:29" x14ac:dyDescent="0.2">
      <c r="Z563"/>
      <c r="AA563"/>
      <c r="AB563"/>
      <c r="AC563"/>
    </row>
    <row r="564" spans="24:29" x14ac:dyDescent="0.2">
      <c r="Z564"/>
      <c r="AA564"/>
      <c r="AB564"/>
      <c r="AC564"/>
    </row>
    <row r="565" spans="24:29" x14ac:dyDescent="0.2">
      <c r="Z565"/>
      <c r="AA565"/>
      <c r="AB565"/>
      <c r="AC565"/>
    </row>
    <row r="570" spans="24:29" x14ac:dyDescent="0.2">
      <c r="X570"/>
      <c r="Y570"/>
      <c r="Z570"/>
      <c r="AA570"/>
      <c r="AB570"/>
      <c r="AC570"/>
    </row>
    <row r="571" spans="24:29" x14ac:dyDescent="0.2">
      <c r="X571"/>
      <c r="Y571"/>
      <c r="Z571"/>
      <c r="AA571"/>
      <c r="AB571"/>
      <c r="AC571"/>
    </row>
    <row r="572" spans="24:29" x14ac:dyDescent="0.2">
      <c r="X572"/>
      <c r="Y572"/>
      <c r="Z572"/>
      <c r="AA572"/>
      <c r="AB572"/>
      <c r="AC572"/>
    </row>
    <row r="573" spans="24:29" x14ac:dyDescent="0.2">
      <c r="X573"/>
      <c r="Y573"/>
      <c r="Z573"/>
      <c r="AA573"/>
      <c r="AB573"/>
      <c r="AC573"/>
    </row>
    <row r="574" spans="24:29" ht="14.25" customHeight="1" x14ac:dyDescent="0.2">
      <c r="X574"/>
      <c r="Y574"/>
      <c r="Z574"/>
      <c r="AA574"/>
      <c r="AB574"/>
      <c r="AC574"/>
    </row>
    <row r="575" spans="24:29" x14ac:dyDescent="0.2">
      <c r="X575"/>
      <c r="Y575"/>
      <c r="Z575"/>
      <c r="AA575"/>
      <c r="AB575"/>
      <c r="AC575"/>
    </row>
    <row r="576" spans="24:29" ht="9.75" customHeight="1" x14ac:dyDescent="0.2">
      <c r="X576"/>
      <c r="Y576"/>
      <c r="Z576"/>
      <c r="AA576"/>
      <c r="AB576"/>
      <c r="AC576"/>
    </row>
    <row r="581" spans="22:29" ht="12.75" customHeight="1" x14ac:dyDescent="0.2">
      <c r="V581"/>
      <c r="W581"/>
      <c r="X581"/>
      <c r="Y581"/>
      <c r="Z581"/>
      <c r="AA581"/>
      <c r="AB581"/>
      <c r="AC581"/>
    </row>
    <row r="582" spans="22:29" x14ac:dyDescent="0.2">
      <c r="V582"/>
      <c r="W582"/>
      <c r="X582"/>
      <c r="Y582"/>
      <c r="Z582"/>
      <c r="AA582"/>
      <c r="AB582"/>
      <c r="AC582"/>
    </row>
    <row r="583" spans="22:29" x14ac:dyDescent="0.2">
      <c r="V583"/>
      <c r="W583"/>
      <c r="X583"/>
      <c r="Y583"/>
      <c r="Z583"/>
      <c r="AA583"/>
      <c r="AB583"/>
      <c r="AC583"/>
    </row>
    <row r="584" spans="22:29" x14ac:dyDescent="0.2">
      <c r="V584"/>
      <c r="W584"/>
      <c r="X584"/>
      <c r="Y584"/>
      <c r="Z584"/>
      <c r="AA584"/>
      <c r="AB584"/>
      <c r="AC584"/>
    </row>
    <row r="585" spans="22:29" x14ac:dyDescent="0.2">
      <c r="V585"/>
      <c r="W585"/>
      <c r="X585"/>
      <c r="Y585"/>
      <c r="Z585"/>
      <c r="AA585"/>
      <c r="AB585"/>
      <c r="AC585"/>
    </row>
    <row r="586" spans="22:29" x14ac:dyDescent="0.2">
      <c r="V586"/>
      <c r="W586"/>
      <c r="X586"/>
      <c r="Y586"/>
      <c r="Z586"/>
      <c r="AA586"/>
      <c r="AB586"/>
      <c r="AC586"/>
    </row>
    <row r="587" spans="22:29" x14ac:dyDescent="0.2">
      <c r="V587"/>
      <c r="W587"/>
      <c r="X587"/>
      <c r="Y587"/>
      <c r="Z587"/>
      <c r="AA587"/>
      <c r="AB587"/>
      <c r="AC587"/>
    </row>
    <row r="588" spans="22:29" x14ac:dyDescent="0.2">
      <c r="V588"/>
      <c r="W588"/>
      <c r="X588"/>
      <c r="Y588"/>
      <c r="Z588"/>
      <c r="AA588"/>
      <c r="AB588"/>
      <c r="AC588"/>
    </row>
    <row r="589" spans="22:29" x14ac:dyDescent="0.2">
      <c r="V589"/>
      <c r="W589"/>
      <c r="X589"/>
      <c r="Y589"/>
      <c r="Z589"/>
      <c r="AA589"/>
      <c r="AB589"/>
      <c r="AC589"/>
    </row>
    <row r="590" spans="22:29" x14ac:dyDescent="0.2">
      <c r="V590"/>
      <c r="W590"/>
      <c r="X590"/>
      <c r="Y590"/>
      <c r="Z590"/>
      <c r="AA590"/>
      <c r="AB590"/>
      <c r="AC590"/>
    </row>
    <row r="591" spans="22:29" x14ac:dyDescent="0.2">
      <c r="V591"/>
      <c r="W591"/>
      <c r="X591"/>
      <c r="Y591"/>
      <c r="Z591"/>
      <c r="AA591"/>
      <c r="AB591"/>
      <c r="AC591"/>
    </row>
    <row r="592" spans="22:29" x14ac:dyDescent="0.2">
      <c r="V592"/>
      <c r="W592"/>
      <c r="X592"/>
      <c r="Y592"/>
      <c r="Z592"/>
      <c r="AA592"/>
      <c r="AB592"/>
      <c r="AC592"/>
    </row>
    <row r="593" spans="22:29" x14ac:dyDescent="0.2">
      <c r="V593"/>
      <c r="W593"/>
      <c r="X593"/>
      <c r="Y593"/>
      <c r="Z593"/>
      <c r="AA593"/>
      <c r="AB593"/>
      <c r="AC593"/>
    </row>
    <row r="594" spans="22:29" x14ac:dyDescent="0.2">
      <c r="V594"/>
      <c r="W594"/>
      <c r="X594"/>
      <c r="Y594"/>
      <c r="Z594"/>
      <c r="AA594"/>
      <c r="AB594"/>
      <c r="AC594"/>
    </row>
    <row r="595" spans="22:29" x14ac:dyDescent="0.2">
      <c r="V595"/>
      <c r="W595"/>
      <c r="X595"/>
      <c r="Y595"/>
      <c r="Z595"/>
      <c r="AA595"/>
      <c r="AB595"/>
      <c r="AC595"/>
    </row>
    <row r="596" spans="22:29" x14ac:dyDescent="0.2">
      <c r="V596"/>
      <c r="W596"/>
      <c r="X596"/>
      <c r="Y596"/>
      <c r="Z596"/>
      <c r="AA596"/>
      <c r="AB596"/>
      <c r="AC596"/>
    </row>
    <row r="597" spans="22:29" x14ac:dyDescent="0.2">
      <c r="V597"/>
      <c r="W597"/>
      <c r="X597"/>
      <c r="Y597"/>
      <c r="Z597"/>
      <c r="AA597"/>
      <c r="AB597"/>
      <c r="AC597"/>
    </row>
    <row r="598" spans="22:29" x14ac:dyDescent="0.2">
      <c r="V598"/>
      <c r="W598"/>
      <c r="X598"/>
      <c r="Y598"/>
      <c r="Z598"/>
      <c r="AA598"/>
      <c r="AB598"/>
      <c r="AC598"/>
    </row>
    <row r="599" spans="22:29" x14ac:dyDescent="0.2">
      <c r="V599"/>
      <c r="W599"/>
      <c r="X599"/>
      <c r="Y599"/>
      <c r="Z599"/>
      <c r="AA599"/>
      <c r="AB599"/>
      <c r="AC599"/>
    </row>
    <row r="600" spans="22:29" x14ac:dyDescent="0.2">
      <c r="V600"/>
      <c r="W600"/>
      <c r="X600"/>
      <c r="Y600"/>
      <c r="Z600"/>
      <c r="AA600"/>
      <c r="AB600"/>
      <c r="AC600"/>
    </row>
    <row r="601" spans="22:29" x14ac:dyDescent="0.2">
      <c r="V601"/>
      <c r="W601"/>
      <c r="X601"/>
      <c r="Y601"/>
      <c r="Z601"/>
      <c r="AA601"/>
      <c r="AB601"/>
      <c r="AC601"/>
    </row>
    <row r="602" spans="22:29" x14ac:dyDescent="0.2">
      <c r="V602"/>
      <c r="W602"/>
      <c r="X602"/>
      <c r="Y602"/>
      <c r="Z602"/>
      <c r="AA602"/>
      <c r="AB602"/>
      <c r="AC602"/>
    </row>
    <row r="603" spans="22:29" x14ac:dyDescent="0.2">
      <c r="V603"/>
      <c r="W603"/>
      <c r="X603"/>
      <c r="Y603"/>
      <c r="Z603"/>
      <c r="AA603"/>
      <c r="AB603"/>
      <c r="AC603"/>
    </row>
    <row r="604" spans="22:29" x14ac:dyDescent="0.2">
      <c r="V604"/>
      <c r="W604"/>
      <c r="X604"/>
      <c r="Y604"/>
      <c r="Z604"/>
      <c r="AA604"/>
      <c r="AB604"/>
      <c r="AC604"/>
    </row>
    <row r="605" spans="22:29" x14ac:dyDescent="0.2">
      <c r="V605"/>
      <c r="W605"/>
      <c r="X605"/>
      <c r="Y605"/>
      <c r="Z605"/>
      <c r="AA605"/>
      <c r="AB605"/>
      <c r="AC605"/>
    </row>
    <row r="606" spans="22:29" x14ac:dyDescent="0.2">
      <c r="V606"/>
      <c r="W606"/>
      <c r="X606"/>
      <c r="Y606"/>
      <c r="Z606"/>
      <c r="AA606"/>
      <c r="AB606"/>
      <c r="AC606"/>
    </row>
    <row r="607" spans="22:29" x14ac:dyDescent="0.2">
      <c r="V607"/>
      <c r="W607"/>
      <c r="X607"/>
      <c r="Y607"/>
      <c r="Z607"/>
      <c r="AA607"/>
      <c r="AB607"/>
      <c r="AC607"/>
    </row>
    <row r="608" spans="22:29" x14ac:dyDescent="0.2">
      <c r="V608"/>
      <c r="W608"/>
      <c r="X608"/>
      <c r="Y608"/>
      <c r="Z608"/>
      <c r="AA608"/>
      <c r="AB608"/>
      <c r="AC608"/>
    </row>
    <row r="609" spans="22:29" x14ac:dyDescent="0.2">
      <c r="V609"/>
      <c r="W609"/>
      <c r="X609"/>
      <c r="Y609"/>
      <c r="Z609"/>
      <c r="AA609"/>
      <c r="AB609"/>
      <c r="AC609"/>
    </row>
    <row r="610" spans="22:29" x14ac:dyDescent="0.2">
      <c r="V610"/>
      <c r="W610"/>
      <c r="X610"/>
      <c r="Y610"/>
      <c r="Z610"/>
      <c r="AA610"/>
      <c r="AB610"/>
      <c r="AC610"/>
    </row>
    <row r="611" spans="22:29" x14ac:dyDescent="0.2">
      <c r="V611"/>
      <c r="W611"/>
      <c r="X611"/>
      <c r="Y611"/>
      <c r="Z611"/>
      <c r="AA611"/>
      <c r="AB611"/>
      <c r="AC611"/>
    </row>
    <row r="612" spans="22:29" x14ac:dyDescent="0.2">
      <c r="V612"/>
      <c r="W612"/>
      <c r="X612"/>
      <c r="Y612"/>
      <c r="Z612"/>
      <c r="AA612"/>
      <c r="AB612"/>
      <c r="AC612"/>
    </row>
    <row r="613" spans="22:29" x14ac:dyDescent="0.2">
      <c r="V613"/>
      <c r="W613"/>
      <c r="X613"/>
      <c r="Y613"/>
      <c r="Z613"/>
      <c r="AA613"/>
      <c r="AB613"/>
      <c r="AC613"/>
    </row>
    <row r="614" spans="22:29" x14ac:dyDescent="0.2">
      <c r="V614"/>
      <c r="W614"/>
      <c r="X614"/>
      <c r="Y614"/>
      <c r="Z614"/>
      <c r="AA614"/>
      <c r="AB614"/>
      <c r="AC614"/>
    </row>
    <row r="615" spans="22:29" x14ac:dyDescent="0.2">
      <c r="V615"/>
      <c r="W615"/>
      <c r="X615"/>
      <c r="Y615"/>
      <c r="Z615"/>
      <c r="AA615"/>
      <c r="AB615"/>
      <c r="AC615"/>
    </row>
    <row r="616" spans="22:29" x14ac:dyDescent="0.2">
      <c r="V616"/>
      <c r="W616"/>
      <c r="X616"/>
      <c r="Y616"/>
      <c r="Z616"/>
      <c r="AA616"/>
      <c r="AB616"/>
      <c r="AC616"/>
    </row>
  </sheetData>
  <sheetProtection password="D2FB" sheet="1" objects="1" scenarios="1"/>
  <mergeCells count="28">
    <mergeCell ref="AB267:AC267"/>
    <mergeCell ref="Z7:AA7"/>
    <mergeCell ref="AB7:AC7"/>
    <mergeCell ref="V7:W7"/>
    <mergeCell ref="X7:Y7"/>
    <mergeCell ref="V267:W267"/>
    <mergeCell ref="X267:Y267"/>
    <mergeCell ref="J7:K7"/>
    <mergeCell ref="L7:M7"/>
    <mergeCell ref="Z267:AA267"/>
    <mergeCell ref="N267:O267"/>
    <mergeCell ref="P267:Q267"/>
    <mergeCell ref="R267:S267"/>
    <mergeCell ref="T267:U267"/>
    <mergeCell ref="N7:O7"/>
    <mergeCell ref="P7:Q7"/>
    <mergeCell ref="R7:S7"/>
    <mergeCell ref="T7:U7"/>
    <mergeCell ref="L267:M267"/>
    <mergeCell ref="J267:K267"/>
    <mergeCell ref="D7:E7"/>
    <mergeCell ref="F7:G7"/>
    <mergeCell ref="H7:I7"/>
    <mergeCell ref="H267:I267"/>
    <mergeCell ref="C265:C267"/>
    <mergeCell ref="C5:C7"/>
    <mergeCell ref="D267:E267"/>
    <mergeCell ref="F267:G267"/>
  </mergeCells>
  <printOptions horizontalCentered="1" verticalCentered="1"/>
  <pageMargins left="0.47244094488188981" right="0.47244094488188981" top="0.19685039370078741" bottom="0.19685039370078741" header="0.31496062992125984" footer="0.11811023622047245"/>
  <pageSetup paperSize="9" scale="95" orientation="landscape" r:id="rId1"/>
  <headerFooter alignWithMargins="0">
    <oddFooter>&amp;R&amp;8Página &amp;P / &amp;N</oddFooter>
  </headerFooter>
  <rowBreaks count="1" manualBreakCount="1">
    <brk id="271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EN390"/>
  <sheetViews>
    <sheetView workbookViewId="0">
      <pane ySplit="10" topLeftCell="A11" activePane="bottomLeft" state="frozen"/>
      <selection activeCell="B4" sqref="B4"/>
      <selection pane="bottomLeft" activeCell="B4" sqref="B4"/>
    </sheetView>
  </sheetViews>
  <sheetFormatPr defaultRowHeight="12.75" x14ac:dyDescent="0.2"/>
  <cols>
    <col min="1" max="1" width="2.85546875" customWidth="1"/>
    <col min="2" max="2" width="5" hidden="1" customWidth="1"/>
    <col min="3" max="3" width="30" hidden="1" customWidth="1"/>
    <col min="4" max="4" width="26.140625" style="9" hidden="1" customWidth="1"/>
    <col min="5" max="5" width="5.42578125" hidden="1" customWidth="1"/>
    <col min="6" max="6" width="6.7109375" customWidth="1"/>
    <col min="7" max="7" width="25.7109375" customWidth="1"/>
    <col min="8" max="9" width="12.7109375" customWidth="1"/>
    <col min="10" max="10" width="2" customWidth="1"/>
    <col min="11" max="11" width="6.7109375" customWidth="1"/>
    <col min="12" max="12" width="25.7109375" customWidth="1"/>
    <col min="13" max="14" width="12.7109375" customWidth="1"/>
    <col min="15" max="16" width="6.7109375" customWidth="1"/>
    <col min="17" max="17" width="25.7109375" customWidth="1"/>
    <col min="18" max="19" width="12.7109375" customWidth="1"/>
    <col min="20" max="20" width="2" customWidth="1"/>
    <col min="21" max="21" width="6.7109375" customWidth="1"/>
    <col min="22" max="22" width="25.7109375" customWidth="1"/>
    <col min="23" max="24" width="12.7109375" customWidth="1"/>
    <col min="25" max="26" width="6.7109375" customWidth="1"/>
    <col min="27" max="27" width="25.7109375" customWidth="1"/>
    <col min="28" max="29" width="12.7109375" customWidth="1"/>
    <col min="30" max="30" width="2" customWidth="1"/>
    <col min="31" max="31" width="6.7109375" customWidth="1"/>
    <col min="32" max="32" width="25.7109375" customWidth="1"/>
    <col min="33" max="34" width="12.7109375" customWidth="1"/>
    <col min="35" max="36" width="6.7109375" customWidth="1"/>
    <col min="37" max="37" width="25.7109375" customWidth="1"/>
    <col min="38" max="39" width="12.7109375" customWidth="1"/>
    <col min="40" max="40" width="2" customWidth="1"/>
    <col min="41" max="41" width="6.7109375" customWidth="1"/>
    <col min="42" max="42" width="25.7109375" customWidth="1"/>
    <col min="43" max="44" width="12.7109375" customWidth="1"/>
    <col min="45" max="46" width="6.7109375" customWidth="1"/>
    <col min="47" max="47" width="25.7109375" customWidth="1"/>
    <col min="48" max="49" width="12.7109375" customWidth="1"/>
    <col min="50" max="50" width="2" customWidth="1"/>
    <col min="51" max="51" width="6.7109375" customWidth="1"/>
    <col min="52" max="52" width="25.7109375" customWidth="1"/>
    <col min="53" max="54" width="12.7109375" customWidth="1"/>
    <col min="55" max="56" width="6.7109375" customWidth="1"/>
    <col min="57" max="57" width="25.7109375" customWidth="1"/>
    <col min="58" max="59" width="12.7109375" customWidth="1"/>
    <col min="60" max="60" width="2" customWidth="1"/>
    <col min="61" max="61" width="6.7109375" customWidth="1"/>
    <col min="62" max="62" width="25.7109375" customWidth="1"/>
    <col min="63" max="64" width="12.7109375" customWidth="1"/>
    <col min="65" max="66" width="6.7109375" customWidth="1"/>
    <col min="67" max="67" width="25.7109375" customWidth="1"/>
    <col min="68" max="69" width="12.7109375" customWidth="1"/>
    <col min="70" max="70" width="2" customWidth="1"/>
    <col min="71" max="71" width="6.7109375" customWidth="1"/>
    <col min="72" max="72" width="25.7109375" customWidth="1"/>
    <col min="73" max="74" width="12.7109375" customWidth="1"/>
    <col min="75" max="76" width="6.7109375" customWidth="1"/>
    <col min="77" max="77" width="25.7109375" customWidth="1"/>
    <col min="78" max="79" width="13.140625" customWidth="1"/>
    <col min="80" max="80" width="2" customWidth="1"/>
    <col min="81" max="81" width="6.7109375" customWidth="1"/>
    <col min="82" max="82" width="25.7109375" customWidth="1"/>
    <col min="83" max="84" width="12.7109375" customWidth="1"/>
    <col min="85" max="86" width="6.7109375" customWidth="1"/>
    <col min="87" max="87" width="25.7109375" customWidth="1"/>
    <col min="88" max="89" width="12.7109375" customWidth="1"/>
    <col min="90" max="90" width="2" customWidth="1"/>
    <col min="91" max="91" width="6.7109375" customWidth="1"/>
    <col min="92" max="92" width="25.7109375" customWidth="1"/>
    <col min="93" max="94" width="12.7109375" customWidth="1"/>
    <col min="95" max="96" width="6.7109375" customWidth="1"/>
    <col min="97" max="97" width="25.7109375" customWidth="1"/>
    <col min="98" max="99" width="12.7109375" customWidth="1"/>
    <col min="100" max="100" width="2" customWidth="1"/>
    <col min="101" max="101" width="6.7109375" customWidth="1"/>
    <col min="102" max="102" width="25.7109375" customWidth="1"/>
    <col min="103" max="104" width="12.7109375" customWidth="1"/>
    <col min="105" max="106" width="6.7109375" customWidth="1"/>
    <col min="107" max="107" width="25.7109375" customWidth="1"/>
    <col min="108" max="109" width="12.7109375" customWidth="1"/>
    <col min="110" max="110" width="2" customWidth="1"/>
    <col min="111" max="111" width="6.7109375" customWidth="1"/>
    <col min="112" max="112" width="25.7109375" customWidth="1"/>
    <col min="113" max="114" width="12.7109375" customWidth="1"/>
    <col min="115" max="116" width="6.7109375" customWidth="1"/>
    <col min="117" max="117" width="25.7109375" customWidth="1"/>
    <col min="118" max="119" width="12.7109375" customWidth="1"/>
    <col min="120" max="120" width="2" customWidth="1"/>
    <col min="121" max="121" width="6.7109375" customWidth="1"/>
    <col min="122" max="122" width="25.7109375" customWidth="1"/>
    <col min="123" max="124" width="12.7109375" customWidth="1"/>
    <col min="125" max="126" width="6.7109375" customWidth="1"/>
    <col min="127" max="127" width="25.7109375" customWidth="1"/>
    <col min="128" max="129" width="12.7109375" customWidth="1"/>
    <col min="130" max="130" width="2" customWidth="1"/>
    <col min="131" max="131" width="6.7109375" customWidth="1"/>
    <col min="132" max="132" width="25.7109375" customWidth="1"/>
    <col min="133" max="134" width="12.7109375" customWidth="1"/>
    <col min="135" max="136" width="6.7109375" customWidth="1"/>
    <col min="137" max="137" width="25.7109375" customWidth="1"/>
    <col min="138" max="139" width="12.7109375" customWidth="1"/>
    <col min="140" max="140" width="2" customWidth="1"/>
    <col min="141" max="141" width="6.7109375" customWidth="1"/>
    <col min="142" max="142" width="25.7109375" customWidth="1"/>
    <col min="143" max="144" width="12.7109375" customWidth="1"/>
  </cols>
  <sheetData>
    <row r="1" spans="1:144" ht="7.5" customHeight="1" x14ac:dyDescent="0.2"/>
    <row r="2" spans="1:144" ht="12.75" customHeight="1" x14ac:dyDescent="0.2">
      <c r="H2" s="26" t="s">
        <v>40</v>
      </c>
      <c r="I2" s="22"/>
      <c r="L2" s="122" t="s">
        <v>58</v>
      </c>
      <c r="M2" s="28"/>
      <c r="N2" s="28"/>
      <c r="O2" s="28"/>
    </row>
    <row r="3" spans="1:144" ht="12.75" customHeight="1" x14ac:dyDescent="0.2">
      <c r="H3" s="29" t="s">
        <v>59</v>
      </c>
      <c r="I3" s="128">
        <v>2015</v>
      </c>
      <c r="J3" s="30"/>
      <c r="K3" s="29" t="s">
        <v>56</v>
      </c>
      <c r="L3" s="128">
        <v>2017</v>
      </c>
      <c r="M3" s="28"/>
      <c r="N3" s="28"/>
      <c r="O3" s="28"/>
    </row>
    <row r="4" spans="1:144" ht="12.75" customHeight="1" x14ac:dyDescent="0.2">
      <c r="H4" s="29" t="s">
        <v>60</v>
      </c>
      <c r="I4" s="128">
        <v>2016</v>
      </c>
      <c r="J4" s="30"/>
      <c r="K4" s="29" t="s">
        <v>57</v>
      </c>
      <c r="L4" s="128" t="s">
        <v>579</v>
      </c>
    </row>
    <row r="5" spans="1:144" s="11" customFormat="1" ht="16.5" customHeight="1" x14ac:dyDescent="0.25">
      <c r="D5" s="9"/>
      <c r="F5" s="189" t="s">
        <v>52</v>
      </c>
      <c r="G5" s="189"/>
      <c r="H5" s="189"/>
      <c r="I5" s="189"/>
      <c r="J5" s="189"/>
      <c r="K5" s="189"/>
      <c r="L5" s="189"/>
      <c r="M5" s="189"/>
      <c r="N5" s="189"/>
      <c r="O5" s="42"/>
    </row>
    <row r="6" spans="1:144" ht="10.5" customHeight="1" x14ac:dyDescent="0.2">
      <c r="G6" s="94">
        <v>1</v>
      </c>
      <c r="Q6" s="94">
        <v>2</v>
      </c>
      <c r="AA6" s="94">
        <v>3</v>
      </c>
      <c r="AK6" s="94">
        <v>4</v>
      </c>
      <c r="AU6" s="94">
        <v>5</v>
      </c>
      <c r="BE6" s="94">
        <v>6</v>
      </c>
      <c r="BO6" s="94">
        <v>7</v>
      </c>
      <c r="BY6" s="94">
        <v>8</v>
      </c>
      <c r="CI6" s="94">
        <v>9</v>
      </c>
      <c r="CS6" s="94">
        <v>10</v>
      </c>
      <c r="DC6" s="94">
        <v>11</v>
      </c>
      <c r="DM6" s="94">
        <v>12</v>
      </c>
      <c r="DW6" s="94">
        <v>13</v>
      </c>
      <c r="EG6" s="94">
        <v>14</v>
      </c>
    </row>
    <row r="7" spans="1:144" s="95" customFormat="1" ht="18.75" customHeight="1" x14ac:dyDescent="0.2">
      <c r="D7" s="96"/>
      <c r="G7" s="190" t="s">
        <v>302</v>
      </c>
      <c r="H7" s="191"/>
      <c r="I7" s="191"/>
      <c r="J7" s="191"/>
      <c r="K7" s="191"/>
      <c r="L7" s="191"/>
      <c r="M7" s="191"/>
      <c r="N7" s="192"/>
      <c r="Q7" s="176" t="s">
        <v>288</v>
      </c>
      <c r="R7" s="177"/>
      <c r="S7" s="177"/>
      <c r="T7" s="177"/>
      <c r="U7" s="177"/>
      <c r="V7" s="177"/>
      <c r="W7" s="177"/>
      <c r="X7" s="178"/>
      <c r="Y7" s="96"/>
      <c r="AA7" s="176" t="s">
        <v>290</v>
      </c>
      <c r="AB7" s="177"/>
      <c r="AC7" s="177"/>
      <c r="AD7" s="177"/>
      <c r="AE7" s="177"/>
      <c r="AF7" s="177"/>
      <c r="AG7" s="177"/>
      <c r="AH7" s="178"/>
      <c r="AK7" s="176" t="s">
        <v>293</v>
      </c>
      <c r="AL7" s="177"/>
      <c r="AM7" s="177"/>
      <c r="AN7" s="177"/>
      <c r="AO7" s="177"/>
      <c r="AP7" s="177"/>
      <c r="AQ7" s="177"/>
      <c r="AR7" s="178"/>
      <c r="AU7" s="176" t="s">
        <v>291</v>
      </c>
      <c r="AV7" s="177"/>
      <c r="AW7" s="177"/>
      <c r="AX7" s="177"/>
      <c r="AY7" s="177"/>
      <c r="AZ7" s="177"/>
      <c r="BA7" s="177"/>
      <c r="BB7" s="178"/>
      <c r="BE7" s="176" t="s">
        <v>292</v>
      </c>
      <c r="BF7" s="177"/>
      <c r="BG7" s="177"/>
      <c r="BH7" s="177"/>
      <c r="BI7" s="177"/>
      <c r="BJ7" s="177"/>
      <c r="BK7" s="177"/>
      <c r="BL7" s="178"/>
      <c r="BO7" s="176" t="s">
        <v>294</v>
      </c>
      <c r="BP7" s="177"/>
      <c r="BQ7" s="177"/>
      <c r="BR7" s="177"/>
      <c r="BS7" s="177"/>
      <c r="BT7" s="177"/>
      <c r="BU7" s="177"/>
      <c r="BV7" s="178"/>
      <c r="BY7" s="176" t="s">
        <v>295</v>
      </c>
      <c r="BZ7" s="177"/>
      <c r="CA7" s="177"/>
      <c r="CB7" s="177"/>
      <c r="CC7" s="177"/>
      <c r="CD7" s="177"/>
      <c r="CE7" s="177"/>
      <c r="CF7" s="178"/>
      <c r="CI7" s="176" t="s">
        <v>296</v>
      </c>
      <c r="CJ7" s="177"/>
      <c r="CK7" s="177"/>
      <c r="CL7" s="177"/>
      <c r="CM7" s="177"/>
      <c r="CN7" s="177"/>
      <c r="CO7" s="177"/>
      <c r="CP7" s="178"/>
      <c r="CS7" s="176" t="s">
        <v>297</v>
      </c>
      <c r="CT7" s="177"/>
      <c r="CU7" s="177"/>
      <c r="CV7" s="177"/>
      <c r="CW7" s="177"/>
      <c r="CX7" s="177"/>
      <c r="CY7" s="177"/>
      <c r="CZ7" s="178"/>
      <c r="DC7" s="176" t="s">
        <v>298</v>
      </c>
      <c r="DD7" s="177"/>
      <c r="DE7" s="177"/>
      <c r="DF7" s="177"/>
      <c r="DG7" s="177"/>
      <c r="DH7" s="177"/>
      <c r="DI7" s="177"/>
      <c r="DJ7" s="178"/>
      <c r="DM7" s="176" t="s">
        <v>299</v>
      </c>
      <c r="DN7" s="177"/>
      <c r="DO7" s="177"/>
      <c r="DP7" s="177"/>
      <c r="DQ7" s="177"/>
      <c r="DR7" s="177"/>
      <c r="DS7" s="177"/>
      <c r="DT7" s="178"/>
      <c r="DW7" s="176" t="s">
        <v>300</v>
      </c>
      <c r="DX7" s="177"/>
      <c r="DY7" s="177"/>
      <c r="DZ7" s="177"/>
      <c r="EA7" s="177"/>
      <c r="EB7" s="177"/>
      <c r="EC7" s="177"/>
      <c r="ED7" s="178"/>
      <c r="EG7" s="176" t="s">
        <v>289</v>
      </c>
      <c r="EH7" s="177"/>
      <c r="EI7" s="177"/>
      <c r="EJ7" s="177"/>
      <c r="EK7" s="177"/>
      <c r="EL7" s="177"/>
      <c r="EM7" s="177"/>
      <c r="EN7" s="178"/>
    </row>
    <row r="8" spans="1:144" ht="15" customHeight="1" x14ac:dyDescent="0.2">
      <c r="B8" s="88"/>
      <c r="C8" s="89" t="s">
        <v>62</v>
      </c>
      <c r="G8" s="179" t="s">
        <v>28</v>
      </c>
      <c r="H8" s="180"/>
      <c r="I8" s="181"/>
      <c r="J8" s="9"/>
      <c r="K8" s="86"/>
      <c r="L8" s="179" t="s">
        <v>328</v>
      </c>
      <c r="M8" s="180"/>
      <c r="N8" s="181"/>
      <c r="Q8" s="179" t="s">
        <v>28</v>
      </c>
      <c r="R8" s="180"/>
      <c r="S8" s="181"/>
      <c r="T8" s="9"/>
      <c r="U8" s="86"/>
      <c r="V8" s="179" t="s">
        <v>328</v>
      </c>
      <c r="W8" s="180"/>
      <c r="X8" s="181"/>
      <c r="Y8" s="9"/>
      <c r="Z8" s="86"/>
      <c r="AA8" s="179" t="s">
        <v>28</v>
      </c>
      <c r="AB8" s="180"/>
      <c r="AC8" s="181"/>
      <c r="AD8" s="9"/>
      <c r="AE8" s="86"/>
      <c r="AF8" s="179" t="s">
        <v>328</v>
      </c>
      <c r="AG8" s="180"/>
      <c r="AH8" s="181"/>
      <c r="AJ8" s="86"/>
      <c r="AK8" s="179" t="s">
        <v>28</v>
      </c>
      <c r="AL8" s="180"/>
      <c r="AM8" s="181"/>
      <c r="AN8" s="9"/>
      <c r="AO8" s="86"/>
      <c r="AP8" s="179" t="s">
        <v>328</v>
      </c>
      <c r="AQ8" s="180"/>
      <c r="AR8" s="181"/>
      <c r="AT8" s="86"/>
      <c r="AU8" s="179" t="s">
        <v>28</v>
      </c>
      <c r="AV8" s="180"/>
      <c r="AW8" s="181"/>
      <c r="AX8" s="9"/>
      <c r="AY8" s="86"/>
      <c r="AZ8" s="179" t="s">
        <v>328</v>
      </c>
      <c r="BA8" s="180"/>
      <c r="BB8" s="181"/>
      <c r="BD8" s="86"/>
      <c r="BE8" s="179" t="s">
        <v>28</v>
      </c>
      <c r="BF8" s="180"/>
      <c r="BG8" s="181"/>
      <c r="BH8" s="9"/>
      <c r="BI8" s="86"/>
      <c r="BJ8" s="179" t="s">
        <v>328</v>
      </c>
      <c r="BK8" s="180"/>
      <c r="BL8" s="181"/>
      <c r="BN8" s="86"/>
      <c r="BO8" s="179" t="s">
        <v>28</v>
      </c>
      <c r="BP8" s="180"/>
      <c r="BQ8" s="181"/>
      <c r="BR8" s="9"/>
      <c r="BS8" s="86"/>
      <c r="BT8" s="179" t="s">
        <v>328</v>
      </c>
      <c r="BU8" s="180"/>
      <c r="BV8" s="181"/>
      <c r="BX8" s="86"/>
      <c r="BY8" s="179" t="s">
        <v>28</v>
      </c>
      <c r="BZ8" s="180"/>
      <c r="CA8" s="181"/>
      <c r="CB8" s="9"/>
      <c r="CC8" s="86"/>
      <c r="CD8" s="179" t="s">
        <v>328</v>
      </c>
      <c r="CE8" s="180"/>
      <c r="CF8" s="181"/>
      <c r="CH8" s="86"/>
      <c r="CI8" s="179" t="s">
        <v>28</v>
      </c>
      <c r="CJ8" s="180"/>
      <c r="CK8" s="181"/>
      <c r="CL8" s="9"/>
      <c r="CM8" s="86"/>
      <c r="CN8" s="179" t="s">
        <v>328</v>
      </c>
      <c r="CO8" s="180"/>
      <c r="CP8" s="181"/>
      <c r="CR8" s="86"/>
      <c r="CS8" s="179" t="s">
        <v>28</v>
      </c>
      <c r="CT8" s="180"/>
      <c r="CU8" s="181"/>
      <c r="CV8" s="9"/>
      <c r="CW8" s="86"/>
      <c r="CX8" s="179" t="s">
        <v>328</v>
      </c>
      <c r="CY8" s="180"/>
      <c r="CZ8" s="181"/>
      <c r="DB8" s="86"/>
      <c r="DC8" s="179" t="s">
        <v>28</v>
      </c>
      <c r="DD8" s="180"/>
      <c r="DE8" s="181"/>
      <c r="DF8" s="9"/>
      <c r="DG8" s="86"/>
      <c r="DH8" s="179" t="s">
        <v>328</v>
      </c>
      <c r="DI8" s="180"/>
      <c r="DJ8" s="181"/>
      <c r="DL8" s="86"/>
      <c r="DM8" s="179" t="s">
        <v>28</v>
      </c>
      <c r="DN8" s="180"/>
      <c r="DO8" s="181"/>
      <c r="DP8" s="9"/>
      <c r="DQ8" s="86"/>
      <c r="DR8" s="179" t="s">
        <v>328</v>
      </c>
      <c r="DS8" s="180"/>
      <c r="DT8" s="181"/>
      <c r="DV8" s="86"/>
      <c r="DW8" s="179" t="s">
        <v>28</v>
      </c>
      <c r="DX8" s="180"/>
      <c r="DY8" s="181"/>
      <c r="DZ8" s="9"/>
      <c r="EA8" s="86"/>
      <c r="EB8" s="179" t="s">
        <v>328</v>
      </c>
      <c r="EC8" s="180"/>
      <c r="ED8" s="181"/>
      <c r="EF8" s="86"/>
      <c r="EG8" s="179" t="s">
        <v>28</v>
      </c>
      <c r="EH8" s="180"/>
      <c r="EI8" s="181"/>
      <c r="EJ8" s="9"/>
      <c r="EK8" s="86"/>
      <c r="EL8" s="179" t="s">
        <v>328</v>
      </c>
      <c r="EM8" s="180"/>
      <c r="EN8" s="181"/>
    </row>
    <row r="9" spans="1:144" ht="13.5" customHeight="1" x14ac:dyDescent="0.2">
      <c r="B9" s="88">
        <v>1</v>
      </c>
      <c r="C9" s="90" t="s">
        <v>61</v>
      </c>
      <c r="D9" s="23">
        <v>0</v>
      </c>
      <c r="F9" s="87">
        <f>COUNTIF(I11:I256,"&gt;0")</f>
        <v>239</v>
      </c>
      <c r="G9" s="182" t="s">
        <v>27</v>
      </c>
      <c r="H9" s="184" t="str">
        <f>CONCATENATE("Safra ",I3)</f>
        <v>Safra 2015</v>
      </c>
      <c r="I9" s="186" t="str">
        <f>CONCATENATE("Safra ",I4)</f>
        <v>Safra 2016</v>
      </c>
      <c r="J9" s="9"/>
      <c r="K9" s="87">
        <f>COUNTIF(N11:N256,"&gt;0")</f>
        <v>239</v>
      </c>
      <c r="L9" s="182" t="s">
        <v>27</v>
      </c>
      <c r="M9" s="184" t="str">
        <f>H9</f>
        <v>Safra 2015</v>
      </c>
      <c r="N9" s="186" t="str">
        <f>I9</f>
        <v>Safra 2016</v>
      </c>
      <c r="P9" s="87">
        <f>COUNTIF(S11:S256,"&gt;0")</f>
        <v>192</v>
      </c>
      <c r="Q9" s="182" t="s">
        <v>27</v>
      </c>
      <c r="R9" s="184" t="str">
        <f>CONCATENATE("Safra ",I3)</f>
        <v>Safra 2015</v>
      </c>
      <c r="S9" s="186" t="str">
        <f>CONCATENATE("Safra ",I4)</f>
        <v>Safra 2016</v>
      </c>
      <c r="T9" s="9"/>
      <c r="U9" s="87">
        <f>COUNTIF(X11:X256,"&gt;0")</f>
        <v>191</v>
      </c>
      <c r="V9" s="182" t="s">
        <v>27</v>
      </c>
      <c r="W9" s="184" t="str">
        <f>R9</f>
        <v>Safra 2015</v>
      </c>
      <c r="X9" s="186" t="str">
        <f>S9</f>
        <v>Safra 2016</v>
      </c>
      <c r="Y9" s="9"/>
      <c r="Z9" s="87">
        <f>COUNTIF(AC11:AC256,"&gt;0")</f>
        <v>231</v>
      </c>
      <c r="AA9" s="182" t="s">
        <v>27</v>
      </c>
      <c r="AB9" s="184" t="str">
        <f>W9</f>
        <v>Safra 2015</v>
      </c>
      <c r="AC9" s="186" t="str">
        <f>X9</f>
        <v>Safra 2016</v>
      </c>
      <c r="AD9" s="9"/>
      <c r="AE9" s="87">
        <f>COUNTIF(AH11:AH256,"&gt;0")</f>
        <v>231</v>
      </c>
      <c r="AF9" s="182" t="s">
        <v>27</v>
      </c>
      <c r="AG9" s="184" t="str">
        <f>AB9</f>
        <v>Safra 2015</v>
      </c>
      <c r="AH9" s="186" t="str">
        <f>AC9</f>
        <v>Safra 2016</v>
      </c>
      <c r="AJ9" s="87">
        <f>COUNTIF(AM11:AM256,"&gt;0")</f>
        <v>82</v>
      </c>
      <c r="AK9" s="182" t="s">
        <v>27</v>
      </c>
      <c r="AL9" s="184" t="str">
        <f>R9</f>
        <v>Safra 2015</v>
      </c>
      <c r="AM9" s="186" t="str">
        <f>S9</f>
        <v>Safra 2016</v>
      </c>
      <c r="AN9" s="9"/>
      <c r="AO9" s="87">
        <f>COUNTIF(AR11:AR256,"&gt;0")</f>
        <v>82</v>
      </c>
      <c r="AP9" s="182" t="s">
        <v>27</v>
      </c>
      <c r="AQ9" s="184" t="str">
        <f>AL9</f>
        <v>Safra 2015</v>
      </c>
      <c r="AR9" s="186" t="str">
        <f>AM9</f>
        <v>Safra 2016</v>
      </c>
      <c r="AT9" s="87">
        <f>COUNTIF(AW11:AW256,"&gt;0")</f>
        <v>113</v>
      </c>
      <c r="AU9" s="182" t="s">
        <v>27</v>
      </c>
      <c r="AV9" s="184" t="str">
        <f>AB9</f>
        <v>Safra 2015</v>
      </c>
      <c r="AW9" s="186" t="str">
        <f>AC9</f>
        <v>Safra 2016</v>
      </c>
      <c r="AX9" s="9"/>
      <c r="AY9" s="87">
        <f>COUNTIF(BB11:BB256,"&gt;0")</f>
        <v>113</v>
      </c>
      <c r="AZ9" s="182" t="s">
        <v>27</v>
      </c>
      <c r="BA9" s="184" t="str">
        <f>AV9</f>
        <v>Safra 2015</v>
      </c>
      <c r="BB9" s="186" t="str">
        <f>AW9</f>
        <v>Safra 2016</v>
      </c>
      <c r="BD9" s="87">
        <f>COUNTIF(BG11:BG256,"&gt;0")</f>
        <v>73</v>
      </c>
      <c r="BE9" s="182" t="s">
        <v>27</v>
      </c>
      <c r="BF9" s="184" t="str">
        <f>AV9</f>
        <v>Safra 2015</v>
      </c>
      <c r="BG9" s="186" t="str">
        <f>AW9</f>
        <v>Safra 2016</v>
      </c>
      <c r="BH9" s="9"/>
      <c r="BI9" s="87">
        <f>COUNTIF(BL11:BL256,"&gt;0")</f>
        <v>73</v>
      </c>
      <c r="BJ9" s="182" t="s">
        <v>27</v>
      </c>
      <c r="BK9" s="184" t="str">
        <f>BF9</f>
        <v>Safra 2015</v>
      </c>
      <c r="BL9" s="186" t="str">
        <f>BG9</f>
        <v>Safra 2016</v>
      </c>
      <c r="BN9" s="87">
        <f>COUNTIF(BQ11:BQ256,"&gt;0")</f>
        <v>18</v>
      </c>
      <c r="BO9" s="182" t="s">
        <v>27</v>
      </c>
      <c r="BP9" s="184" t="str">
        <f>BF9</f>
        <v>Safra 2015</v>
      </c>
      <c r="BQ9" s="186" t="str">
        <f>BG9</f>
        <v>Safra 2016</v>
      </c>
      <c r="BR9" s="9"/>
      <c r="BS9" s="87">
        <f>COUNTIF(BV11:BV256,"&gt;0")</f>
        <v>18</v>
      </c>
      <c r="BT9" s="182" t="s">
        <v>27</v>
      </c>
      <c r="BU9" s="184" t="str">
        <f>BP9</f>
        <v>Safra 2015</v>
      </c>
      <c r="BV9" s="186" t="str">
        <f>BQ9</f>
        <v>Safra 2016</v>
      </c>
      <c r="BX9" s="87">
        <f>COUNTIF(CA11:CA256,"&gt;0")</f>
        <v>24</v>
      </c>
      <c r="BY9" s="182" t="s">
        <v>27</v>
      </c>
      <c r="BZ9" s="184" t="str">
        <f>BP9</f>
        <v>Safra 2015</v>
      </c>
      <c r="CA9" s="186" t="str">
        <f>BQ9</f>
        <v>Safra 2016</v>
      </c>
      <c r="CB9" s="9"/>
      <c r="CC9" s="87">
        <f>COUNTIF(CF11:CF256,"&gt;0")</f>
        <v>24</v>
      </c>
      <c r="CD9" s="182" t="s">
        <v>27</v>
      </c>
      <c r="CE9" s="184" t="str">
        <f>BZ9</f>
        <v>Safra 2015</v>
      </c>
      <c r="CF9" s="186" t="str">
        <f>CA9</f>
        <v>Safra 2016</v>
      </c>
      <c r="CH9" s="87">
        <f>COUNTIF(CK11:CK256,"&gt;0")</f>
        <v>8</v>
      </c>
      <c r="CI9" s="182" t="s">
        <v>27</v>
      </c>
      <c r="CJ9" s="184" t="str">
        <f>BZ9</f>
        <v>Safra 2015</v>
      </c>
      <c r="CK9" s="186" t="str">
        <f>CA9</f>
        <v>Safra 2016</v>
      </c>
      <c r="CL9" s="9"/>
      <c r="CM9" s="87">
        <f>COUNTIF(CP11:CP256,"&gt;0")</f>
        <v>8</v>
      </c>
      <c r="CN9" s="182" t="s">
        <v>27</v>
      </c>
      <c r="CO9" s="184" t="str">
        <f>CJ9</f>
        <v>Safra 2015</v>
      </c>
      <c r="CP9" s="186" t="str">
        <f>CK9</f>
        <v>Safra 2016</v>
      </c>
      <c r="CR9" s="87">
        <f>COUNTIF(CU11:CU256,"&gt;0")</f>
        <v>135</v>
      </c>
      <c r="CS9" s="182" t="s">
        <v>27</v>
      </c>
      <c r="CT9" s="184" t="str">
        <f>CJ9</f>
        <v>Safra 2015</v>
      </c>
      <c r="CU9" s="186" t="str">
        <f>CK9</f>
        <v>Safra 2016</v>
      </c>
      <c r="CV9" s="9"/>
      <c r="CW9" s="87">
        <f>COUNTIF(CZ11:CZ256,"&gt;0")</f>
        <v>135</v>
      </c>
      <c r="CX9" s="182" t="s">
        <v>27</v>
      </c>
      <c r="CY9" s="184" t="str">
        <f>CT9</f>
        <v>Safra 2015</v>
      </c>
      <c r="CZ9" s="186" t="str">
        <f>CU9</f>
        <v>Safra 2016</v>
      </c>
      <c r="DB9" s="87">
        <f>COUNTIF(DE11:DE256,"&gt;0")</f>
        <v>181</v>
      </c>
      <c r="DC9" s="182" t="s">
        <v>27</v>
      </c>
      <c r="DD9" s="184" t="str">
        <f>CT9</f>
        <v>Safra 2015</v>
      </c>
      <c r="DE9" s="186" t="str">
        <f>CU9</f>
        <v>Safra 2016</v>
      </c>
      <c r="DF9" s="9"/>
      <c r="DG9" s="87">
        <f>COUNTIF(DJ11:DJ256,"&gt;0")</f>
        <v>181</v>
      </c>
      <c r="DH9" s="182" t="s">
        <v>27</v>
      </c>
      <c r="DI9" s="184" t="str">
        <f>DD9</f>
        <v>Safra 2015</v>
      </c>
      <c r="DJ9" s="186" t="str">
        <f>DE9</f>
        <v>Safra 2016</v>
      </c>
      <c r="DL9" s="87">
        <f>COUNTIF(DO11:DO256,"&gt;0")</f>
        <v>38</v>
      </c>
      <c r="DM9" s="182" t="s">
        <v>27</v>
      </c>
      <c r="DN9" s="184" t="str">
        <f>DD9</f>
        <v>Safra 2015</v>
      </c>
      <c r="DO9" s="186" t="str">
        <f>DE9</f>
        <v>Safra 2016</v>
      </c>
      <c r="DP9" s="9"/>
      <c r="DQ9" s="87">
        <f>COUNTIF(DT11:DT256,"&gt;0")</f>
        <v>38</v>
      </c>
      <c r="DR9" s="182" t="s">
        <v>27</v>
      </c>
      <c r="DS9" s="184" t="str">
        <f>DN9</f>
        <v>Safra 2015</v>
      </c>
      <c r="DT9" s="186" t="str">
        <f>DO9</f>
        <v>Safra 2016</v>
      </c>
      <c r="DV9" s="87">
        <f>COUNTIF(DY11:DY256,"&gt;0")</f>
        <v>17</v>
      </c>
      <c r="DW9" s="182" t="s">
        <v>27</v>
      </c>
      <c r="DX9" s="184" t="str">
        <f>DN9</f>
        <v>Safra 2015</v>
      </c>
      <c r="DY9" s="186" t="str">
        <f>DO9</f>
        <v>Safra 2016</v>
      </c>
      <c r="DZ9" s="9"/>
      <c r="EA9" s="87">
        <f>COUNTIF(ED11:ED256,"&gt;0")</f>
        <v>17</v>
      </c>
      <c r="EB9" s="182" t="s">
        <v>27</v>
      </c>
      <c r="EC9" s="184" t="str">
        <f>DX9</f>
        <v>Safra 2015</v>
      </c>
      <c r="ED9" s="186" t="str">
        <f>DY9</f>
        <v>Safra 2016</v>
      </c>
      <c r="EF9" s="87">
        <f>COUNTIF(EI11:EI256,"&gt;0")</f>
        <v>0</v>
      </c>
      <c r="EG9" s="182" t="s">
        <v>27</v>
      </c>
      <c r="EH9" s="184" t="str">
        <f>CONCATENATE("Safra ",DX3)</f>
        <v xml:space="preserve">Safra </v>
      </c>
      <c r="EI9" s="186" t="str">
        <f>CONCATENATE("Safra ",DX4)</f>
        <v xml:space="preserve">Safra </v>
      </c>
      <c r="EJ9" s="9"/>
      <c r="EK9" s="87">
        <f>COUNTIF(EN11:EN256,"&gt;0")</f>
        <v>0</v>
      </c>
      <c r="EL9" s="182" t="s">
        <v>27</v>
      </c>
      <c r="EM9" s="184" t="e">
        <f>#REF!</f>
        <v>#REF!</v>
      </c>
      <c r="EN9" s="186" t="str">
        <f>EI9</f>
        <v xml:space="preserve">Safra </v>
      </c>
    </row>
    <row r="10" spans="1:144" ht="13.5" customHeight="1" x14ac:dyDescent="0.2">
      <c r="B10" s="88">
        <v>2</v>
      </c>
      <c r="C10" s="90" t="s">
        <v>63</v>
      </c>
      <c r="D10" s="23">
        <v>0</v>
      </c>
      <c r="F10" s="7" t="s">
        <v>31</v>
      </c>
      <c r="G10" s="183"/>
      <c r="H10" s="185"/>
      <c r="I10" s="187"/>
      <c r="J10" s="9"/>
      <c r="K10" s="15" t="s">
        <v>31</v>
      </c>
      <c r="L10" s="188"/>
      <c r="M10" s="185"/>
      <c r="N10" s="187"/>
      <c r="P10" s="7" t="s">
        <v>31</v>
      </c>
      <c r="Q10" s="183"/>
      <c r="R10" s="185"/>
      <c r="S10" s="187"/>
      <c r="T10" s="9"/>
      <c r="U10" s="15" t="s">
        <v>31</v>
      </c>
      <c r="V10" s="188"/>
      <c r="W10" s="185"/>
      <c r="X10" s="187"/>
      <c r="Y10" s="9"/>
      <c r="Z10" s="7" t="s">
        <v>31</v>
      </c>
      <c r="AA10" s="183"/>
      <c r="AB10" s="185"/>
      <c r="AC10" s="187"/>
      <c r="AD10" s="9"/>
      <c r="AE10" s="15" t="s">
        <v>31</v>
      </c>
      <c r="AF10" s="188"/>
      <c r="AG10" s="185"/>
      <c r="AH10" s="187"/>
      <c r="AJ10" s="7" t="s">
        <v>31</v>
      </c>
      <c r="AK10" s="183"/>
      <c r="AL10" s="185"/>
      <c r="AM10" s="187"/>
      <c r="AN10" s="9"/>
      <c r="AO10" s="15" t="s">
        <v>31</v>
      </c>
      <c r="AP10" s="188"/>
      <c r="AQ10" s="185"/>
      <c r="AR10" s="187"/>
      <c r="AT10" s="7" t="s">
        <v>31</v>
      </c>
      <c r="AU10" s="183"/>
      <c r="AV10" s="185"/>
      <c r="AW10" s="187"/>
      <c r="AX10" s="9"/>
      <c r="AY10" s="15" t="s">
        <v>31</v>
      </c>
      <c r="AZ10" s="188"/>
      <c r="BA10" s="185"/>
      <c r="BB10" s="187"/>
      <c r="BD10" s="7" t="s">
        <v>31</v>
      </c>
      <c r="BE10" s="183"/>
      <c r="BF10" s="185"/>
      <c r="BG10" s="187"/>
      <c r="BH10" s="9"/>
      <c r="BI10" s="15" t="s">
        <v>31</v>
      </c>
      <c r="BJ10" s="188"/>
      <c r="BK10" s="185"/>
      <c r="BL10" s="187"/>
      <c r="BN10" s="7" t="s">
        <v>31</v>
      </c>
      <c r="BO10" s="183"/>
      <c r="BP10" s="185"/>
      <c r="BQ10" s="187"/>
      <c r="BR10" s="9"/>
      <c r="BS10" s="15" t="s">
        <v>31</v>
      </c>
      <c r="BT10" s="188"/>
      <c r="BU10" s="185"/>
      <c r="BV10" s="187"/>
      <c r="BX10" s="7" t="s">
        <v>31</v>
      </c>
      <c r="BY10" s="183"/>
      <c r="BZ10" s="185"/>
      <c r="CA10" s="187"/>
      <c r="CB10" s="9"/>
      <c r="CC10" s="15" t="s">
        <v>31</v>
      </c>
      <c r="CD10" s="188"/>
      <c r="CE10" s="185"/>
      <c r="CF10" s="187"/>
      <c r="CH10" s="7" t="s">
        <v>31</v>
      </c>
      <c r="CI10" s="183"/>
      <c r="CJ10" s="185"/>
      <c r="CK10" s="187"/>
      <c r="CL10" s="9"/>
      <c r="CM10" s="15" t="s">
        <v>31</v>
      </c>
      <c r="CN10" s="188"/>
      <c r="CO10" s="185"/>
      <c r="CP10" s="187"/>
      <c r="CR10" s="7" t="s">
        <v>31</v>
      </c>
      <c r="CS10" s="183"/>
      <c r="CT10" s="185"/>
      <c r="CU10" s="187"/>
      <c r="CV10" s="9"/>
      <c r="CW10" s="15" t="s">
        <v>31</v>
      </c>
      <c r="CX10" s="188"/>
      <c r="CY10" s="185"/>
      <c r="CZ10" s="187"/>
      <c r="DB10" s="7" t="s">
        <v>31</v>
      </c>
      <c r="DC10" s="183"/>
      <c r="DD10" s="185"/>
      <c r="DE10" s="187"/>
      <c r="DF10" s="9"/>
      <c r="DG10" s="15" t="s">
        <v>31</v>
      </c>
      <c r="DH10" s="188"/>
      <c r="DI10" s="185"/>
      <c r="DJ10" s="187"/>
      <c r="DL10" s="7" t="s">
        <v>31</v>
      </c>
      <c r="DM10" s="183"/>
      <c r="DN10" s="185"/>
      <c r="DO10" s="187"/>
      <c r="DP10" s="9"/>
      <c r="DQ10" s="15" t="s">
        <v>31</v>
      </c>
      <c r="DR10" s="188"/>
      <c r="DS10" s="185"/>
      <c r="DT10" s="187"/>
      <c r="DV10" s="7" t="s">
        <v>31</v>
      </c>
      <c r="DW10" s="183"/>
      <c r="DX10" s="185"/>
      <c r="DY10" s="187"/>
      <c r="DZ10" s="9"/>
      <c r="EA10" s="15" t="s">
        <v>31</v>
      </c>
      <c r="EB10" s="188"/>
      <c r="EC10" s="185"/>
      <c r="ED10" s="187"/>
      <c r="EF10" s="7" t="s">
        <v>31</v>
      </c>
      <c r="EG10" s="183"/>
      <c r="EH10" s="185"/>
      <c r="EI10" s="187"/>
      <c r="EJ10" s="9"/>
      <c r="EK10" s="15" t="s">
        <v>31</v>
      </c>
      <c r="EL10" s="188"/>
      <c r="EM10" s="185"/>
      <c r="EN10" s="187"/>
    </row>
    <row r="11" spans="1:144" ht="13.5" customHeight="1" x14ac:dyDescent="0.2">
      <c r="A11" s="14"/>
      <c r="B11" s="91">
        <v>3</v>
      </c>
      <c r="C11" s="92" t="s">
        <v>64</v>
      </c>
      <c r="D11" s="12" t="s">
        <v>332</v>
      </c>
      <c r="E11" s="14"/>
      <c r="F11" s="10">
        <v>1</v>
      </c>
      <c r="G11" s="92" t="s">
        <v>5</v>
      </c>
      <c r="H11" s="13">
        <f>SUMIF(Ent_Dados!$C$269:$C$514,Tabulação_Prod_Municipios!D138,Ent_Dados!$F$269:$F$514)+SUMIF(Ent_Dados!$C$269:$C$514,Tabulação_Prod_Municipios!D138,Ent_Dados!$H$269:$H$514)+SUMIF(Ent_Dados!$C$269:$C$514,Tabulação_Prod_Municipios!D138,Ent_Dados!$J$269:$J$514)+SUMIF(Ent_Dados!$C$269:$C$514,Tabulação_Prod_Municipios!D138,Ent_Dados!$N$269:$N$514)+SUMIF(Ent_Dados!$C$269:$C$514,Tabulação_Prod_Municipios!D138,Ent_Dados!$P$269:$P$514)+SUMIF(Ent_Dados!$C$269:$C$514,Tabulação_Prod_Municipios!D138,Ent_Dados!$T$269:$T$514)+SUMIF(Ent_Dados!$C$269:$C$514,Tabulação_Prod_Municipios!D138,Ent_Dados!$V$269:$V$514)+SUMIF(Ent_Dados!$C$269:$C$514,Tabulação_Prod_Municipios!D138,Ent_Dados!$X$269:$X$514)+SUMIF(Ent_Dados!$C$269:$C$514,Tabulação_Prod_Municipios!D138,Ent_Dados!$AB$269:$AB$514)</f>
        <v>2461040</v>
      </c>
      <c r="I11" s="16">
        <f>SUMIF(Ent_Dados!$C$269:$C$514,Tabulação_Prod_Municipios!D138,Ent_Dados!$G$269:$G$514)+SUMIF(Ent_Dados!$C$269:$C$514,Tabulação_Prod_Municipios!D138,Ent_Dados!$I$269:$I$514)+SUMIF(Ent_Dados!$C$269:$C$514,Tabulação_Prod_Municipios!D138,Ent_Dados!$K$269:$K$514)+SUMIF(Ent_Dados!$C$269:$C$514,Tabulação_Prod_Municipios!D138,Ent_Dados!$O$269:$O$514)+SUMIF(Ent_Dados!$C$269:$C$514,Tabulação_Prod_Municipios!D138,Ent_Dados!$Q$269:$Q$514)+SUMIF(Ent_Dados!$C$269:$C$514,Tabulação_Prod_Municipios!D138,Ent_Dados!$U$269:$U$514)+SUMIF(Ent_Dados!$C$269:$C$514,Tabulação_Prod_Municipios!D138,Ent_Dados!$W$269:$W$514)+SUMIF(Ent_Dados!$C$269:$C$514,Tabulação_Prod_Municipios!D138,Ent_Dados!$Y$269:$Y$514)+SUMIF(Ent_Dados!$C$269:$C$514,Tabulação_Prod_Municipios!D138,Ent_Dados!$AC$269:$AC$514)</f>
        <v>1846842</v>
      </c>
      <c r="J11" s="9"/>
      <c r="K11" s="10">
        <v>1</v>
      </c>
      <c r="L11" s="92" t="s">
        <v>2</v>
      </c>
      <c r="M11" s="13">
        <f>SUMIF(Ent_Dados!$C$9:$C$254,Tabulação_Prod_Municipios!D208,Ent_Dados!$F$9:$F$254)+SUMIF(Ent_Dados!$C$9:$C$254,Tabulação_Prod_Municipios!D208,Ent_Dados!$H$9:$H$254)+SUMIF(Ent_Dados!$C$9:$C$254,Tabulação_Prod_Municipios!D208,Ent_Dados!$J$9:$J$254)+SUMIF(Ent_Dados!$C$9:$C$254,Tabulação_Prod_Municipios!D208,Ent_Dados!$N$9:$N$254)+SUMIF(Ent_Dados!$C$9:$C$254,Tabulação_Prod_Municipios!D208,Ent_Dados!$P$9:$P$254)+SUMIF(Ent_Dados!$C$9:$C$254,Tabulação_Prod_Municipios!D208,Ent_Dados!$T$9:$T$254)+SUMIF(Ent_Dados!$C$9:$C$254,Tabulação_Prod_Municipios!D208,Ent_Dados!$V$9:$V$254)+SUMIF(Ent_Dados!$C$9:$C$254,Tabulação_Prod_Municipios!D208,Ent_Dados!$X$9:$X$254)+SUMIF(Ent_Dados!$C$9:$C$254,Tabulação_Prod_Municipios!D208,Ent_Dados!$AB$9:$AB$254)</f>
        <v>553950</v>
      </c>
      <c r="N11" s="16">
        <f>SUMIF(Ent_Dados!$C$9:$C$254,Tabulação_Prod_Municipios!D208,Ent_Dados!$G$9:$G$254)+SUMIF(Ent_Dados!$C$9:$C$254,Tabulação_Prod_Municipios!D208,Ent_Dados!$I$9:$I$254)+SUMIF(Ent_Dados!$C$9:$C$254,Tabulação_Prod_Municipios!D208,Ent_Dados!$K$9:$K$254)+SUMIF(Ent_Dados!$C$9:$C$254,Tabulação_Prod_Municipios!D208,Ent_Dados!$O$9:$O$254)+SUMIF(Ent_Dados!$C$9:$C$254,Tabulação_Prod_Municipios!D208,Ent_Dados!$Q$9:$Q$254)+SUMIF(Ent_Dados!$C$9:$C$254,Tabulação_Prod_Municipios!D208,Ent_Dados!$U$9:$U$254)+SUMIF(Ent_Dados!$C$9:$C$254,Tabulação_Prod_Municipios!D208,Ent_Dados!$W$9:$W$254)+SUMIF(Ent_Dados!$C$9:$C$254,Tabulação_Prod_Municipios!D208,Ent_Dados!$Y$9:$Y$254)+SUMIF(Ent_Dados!$C$9:$C$254,Tabulação_Prod_Municipios!D208,Ent_Dados!$AC$9:$AC$254)</f>
        <v>551934</v>
      </c>
      <c r="O11" s="14"/>
      <c r="P11" s="10">
        <v>1</v>
      </c>
      <c r="Q11" s="92" t="s">
        <v>2</v>
      </c>
      <c r="R11" s="13">
        <f>SUMIF(Ent_Dados!$C$269:$C$514,Tabulação_Prod_Municipios!D208,Ent_Dados!$V$269:$V$514)</f>
        <v>744000</v>
      </c>
      <c r="S11" s="16">
        <f>SUMIF(Ent_Dados!$C$269:$C$514,Tabulação_Prod_Municipios!D208,Ent_Dados!$W$269:$W$514)</f>
        <v>982800</v>
      </c>
      <c r="T11" s="9"/>
      <c r="U11" s="10">
        <v>1</v>
      </c>
      <c r="V11" s="92" t="s">
        <v>2</v>
      </c>
      <c r="W11" s="13">
        <f>SUMIF(Ent_Dados!$C$9:$C$254,Tabulação_Prod_Municipios!D208,Ent_Dados!$V$9:$V$254)</f>
        <v>310000</v>
      </c>
      <c r="X11" s="16">
        <f>SUMIF(Ent_Dados!$C$9:$C$254,Tabulação_Prod_Municipios!D208,Ent_Dados!$W$9:$W$254)</f>
        <v>315000</v>
      </c>
      <c r="Y11" s="2"/>
      <c r="Z11" s="10">
        <v>1</v>
      </c>
      <c r="AA11" s="92" t="s">
        <v>5</v>
      </c>
      <c r="AB11" s="13">
        <f>SUMIF(Ent_Dados!$C$269:$C$514,Tabulação_Prod_Municipios!D138,Ent_Dados!$T$269:$T$514)</f>
        <v>1593000</v>
      </c>
      <c r="AC11" s="16">
        <f>SUMIF(Ent_Dados!$C$269:$C$514,Tabulação_Prod_Municipios!D138,Ent_Dados!$U$269:$U$514)</f>
        <v>1023000</v>
      </c>
      <c r="AD11" s="9"/>
      <c r="AE11" s="10">
        <v>1</v>
      </c>
      <c r="AF11" s="92" t="s">
        <v>5</v>
      </c>
      <c r="AG11" s="13">
        <f>SUMIF(Ent_Dados!$C$9:$C$254,Tabulação_Prod_Municipios!D138,Ent_Dados!$T$9:$T$254)</f>
        <v>219000</v>
      </c>
      <c r="AH11" s="16">
        <f>SUMIF(Ent_Dados!$C$9:$C$254,Tabulação_Prod_Municipios!D138,Ent_Dados!$U$9:$U$254)</f>
        <v>236000</v>
      </c>
      <c r="AJ11" s="10">
        <v>1</v>
      </c>
      <c r="AK11" s="92" t="s">
        <v>1</v>
      </c>
      <c r="AL11" s="13">
        <f>SUMIF(Ent_Dados!$C$269:$C$514,Tabulação_Prod_Municipios!D74,Ent_Dados!$X$269:$X$514)</f>
        <v>52000</v>
      </c>
      <c r="AM11" s="16">
        <f>SUMIF(Ent_Dados!$C$269:$C$514,Tabulação_Prod_Municipios!D74,Ent_Dados!$Y$269:$Y$514)</f>
        <v>62400</v>
      </c>
      <c r="AN11" s="9"/>
      <c r="AO11" s="10">
        <v>1</v>
      </c>
      <c r="AP11" s="92" t="s">
        <v>2</v>
      </c>
      <c r="AQ11" s="13">
        <f>SUMIF(Ent_Dados!$C$9:$C$254,Tabulação_Prod_Municipios!D208,Ent_Dados!$X$9:$X$254)</f>
        <v>20000</v>
      </c>
      <c r="AR11" s="16">
        <f>SUMIF(Ent_Dados!$C$9:$C$254,Tabulação_Prod_Municipios!D208,Ent_Dados!$Y$9:$Y$254)</f>
        <v>22000</v>
      </c>
      <c r="AT11" s="10">
        <v>1</v>
      </c>
      <c r="AU11" s="92" t="s">
        <v>144</v>
      </c>
      <c r="AV11" s="13">
        <f>SUMIF(Ent_Dados!$C$269:$C$514,Tabulação_Prod_Municipios!D98,Ent_Dados!$J$269:$J$514)</f>
        <v>56104</v>
      </c>
      <c r="AW11" s="16">
        <f>SUMIF(Ent_Dados!$C$269:$C$514,Tabulação_Prod_Municipios!D98,Ent_Dados!$K$269:$K$514)</f>
        <v>54900</v>
      </c>
      <c r="AX11" s="9"/>
      <c r="AY11" s="10">
        <v>1</v>
      </c>
      <c r="AZ11" s="92" t="s">
        <v>144</v>
      </c>
      <c r="BA11" s="13">
        <f>SUMIF(Ent_Dados!$C$9:$C$254,Tabulação_Prod_Municipios!D98,Ent_Dados!$J$9:$J$254)</f>
        <v>8900</v>
      </c>
      <c r="BB11" s="16">
        <f>SUMIF(Ent_Dados!$C$9:$C$254,Tabulação_Prod_Municipios!D98,Ent_Dados!$K$9:$K$254)</f>
        <v>8600</v>
      </c>
      <c r="BD11" s="10">
        <v>1</v>
      </c>
      <c r="BE11" s="92" t="s">
        <v>3</v>
      </c>
      <c r="BF11" s="13">
        <f>SUMIF(Ent_Dados!$C$269:$C$514,Tabulação_Prod_Municipios!D81,Ent_Dados!$N$269:$N$514)</f>
        <v>54800</v>
      </c>
      <c r="BG11" s="16">
        <f>SUMIF(Ent_Dados!$C$269:$C$514,Tabulação_Prod_Municipios!D81,Ent_Dados!$O$269:$O$514)</f>
        <v>60000</v>
      </c>
      <c r="BH11" s="9"/>
      <c r="BI11" s="10">
        <v>1</v>
      </c>
      <c r="BJ11" s="92" t="s">
        <v>3</v>
      </c>
      <c r="BK11" s="13">
        <f>SUMIF(Ent_Dados!$C$9:$C$254,Tabulação_Prod_Municipios!D81,Ent_Dados!$N$9:$N$254)</f>
        <v>22000</v>
      </c>
      <c r="BL11" s="16">
        <f>SUMIF(Ent_Dados!$C$9:$C$254,Tabulação_Prod_Municipios!D81,Ent_Dados!$O$9:$O$254)</f>
        <v>23000</v>
      </c>
      <c r="BN11" s="10">
        <v>1</v>
      </c>
      <c r="BO11" s="92" t="s">
        <v>1</v>
      </c>
      <c r="BP11" s="13">
        <f>SUMIF(Ent_Dados!$C$269:$C$514,Tabulação_Prod_Municipios!D74,Ent_Dados!$F$269:$F$514)</f>
        <v>40800</v>
      </c>
      <c r="BQ11" s="16">
        <f>SUMIF(Ent_Dados!$C$269:$C$514,Tabulação_Prod_Municipios!D74,Ent_Dados!$G$269:$G$514)</f>
        <v>22050</v>
      </c>
      <c r="BR11" s="9"/>
      <c r="BS11" s="10">
        <v>1</v>
      </c>
      <c r="BT11" s="92" t="s">
        <v>1</v>
      </c>
      <c r="BU11" s="13">
        <f>SUMIF(Ent_Dados!$C$9:$C$254,Tabulação_Prod_Municipios!D74,Ent_Dados!$F$9:$F$254)</f>
        <v>10000</v>
      </c>
      <c r="BV11" s="16">
        <f>SUMIF(Ent_Dados!$C$9:$C$254,Tabulação_Prod_Municipios!D74,Ent_Dados!$G$9:$G$254)</f>
        <v>9000</v>
      </c>
      <c r="BX11" s="10">
        <v>1</v>
      </c>
      <c r="BY11" s="92" t="s">
        <v>36</v>
      </c>
      <c r="BZ11" s="13">
        <f>SUMIF(Ent_Dados!$C$269:$C$514,Tabulação_Prod_Municipios!D193,Ent_Dados!$P$269:$P$514)</f>
        <v>1152</v>
      </c>
      <c r="CA11" s="16">
        <f>SUMIF(Ent_Dados!$C$269:$C$514,Tabulação_Prod_Municipios!D193,Ent_Dados!$Q$269:$Q$514)</f>
        <v>2448</v>
      </c>
      <c r="CB11" s="9"/>
      <c r="CC11" s="10">
        <v>1</v>
      </c>
      <c r="CD11" s="92" t="s">
        <v>36</v>
      </c>
      <c r="CE11" s="13">
        <f>SUMIF(Ent_Dados!$C$9:$C$254,Tabulação_Prod_Municipios!D193,Ent_Dados!$P$9:$P$254)</f>
        <v>600</v>
      </c>
      <c r="CF11" s="16">
        <f>SUMIF(Ent_Dados!$C$9:$C$254,Tabulação_Prod_Municipios!D193,Ent_Dados!$Q$9:$Q$254)</f>
        <v>2550</v>
      </c>
      <c r="CH11" s="10">
        <v>1</v>
      </c>
      <c r="CI11" s="92" t="s">
        <v>3</v>
      </c>
      <c r="CJ11" s="13">
        <f>SUMIF(Ent_Dados!$C$269:$C$514,Tabulação_Prod_Municipios!D81,Ent_Dados!$AB$269:$AB$514)</f>
        <v>28000</v>
      </c>
      <c r="CK11" s="16">
        <f>SUMIF(Ent_Dados!$C$269:$C$514,Tabulação_Prod_Municipios!D81,Ent_Dados!$AC$269:$AC$514)</f>
        <v>35280</v>
      </c>
      <c r="CL11" s="9"/>
      <c r="CM11" s="10">
        <v>1</v>
      </c>
      <c r="CN11" s="92" t="s">
        <v>3</v>
      </c>
      <c r="CO11" s="13">
        <f>SUMIF(Ent_Dados!$C$9:$C$254,Tabulação_Prod_Municipios!D81,Ent_Dados!$AB$9:$AB$254)</f>
        <v>5000</v>
      </c>
      <c r="CP11" s="16">
        <f>SUMIF(Ent_Dados!$C$9:$C$254,Tabulação_Prod_Municipios!D81,Ent_Dados!$AC$9:$AC$254)</f>
        <v>6000</v>
      </c>
      <c r="CR11" s="10">
        <v>1</v>
      </c>
      <c r="CS11" s="92" t="s">
        <v>239</v>
      </c>
      <c r="CT11" s="13">
        <f>SUMIF(Ent_Dados!$C$269:$C$514,Tabulação_Prod_Municipios!D204,Ent_Dados!$L$269:$L$514)</f>
        <v>6758505</v>
      </c>
      <c r="CU11" s="16">
        <f>SUMIF(Ent_Dados!$C$269:$C$514,Tabulação_Prod_Municipios!D204,Ent_Dados!$M$269:$M$514)</f>
        <v>5246762</v>
      </c>
      <c r="CV11" s="9"/>
      <c r="CW11" s="10">
        <v>1</v>
      </c>
      <c r="CX11" s="92" t="s">
        <v>239</v>
      </c>
      <c r="CY11" s="13">
        <f>SUMIF(Ent_Dados!$C$9:$C$254,Tabulação_Prod_Municipios!D204,Ent_Dados!$L$9:$L$254)</f>
        <v>74396</v>
      </c>
      <c r="CZ11" s="16">
        <f>SUMIF(Ent_Dados!$C$9:$C$254,Tabulação_Prod_Municipios!D204,Ent_Dados!$M$9:$M$254)</f>
        <v>66247</v>
      </c>
      <c r="DB11" s="10">
        <v>1</v>
      </c>
      <c r="DC11" s="92" t="s">
        <v>94</v>
      </c>
      <c r="DD11" s="13">
        <f>SUMIF(Ent_Dados!$C$269:$C$514,Tabulação_Prod_Municipios!D42,Ent_Dados!$R$269:$R$514)</f>
        <v>6300</v>
      </c>
      <c r="DE11" s="16">
        <f>SUMIF(Ent_Dados!$C$269:$C$514,Tabulação_Prod_Municipios!D42,Ent_Dados!$S$269:$S$514)</f>
        <v>13860</v>
      </c>
      <c r="DF11" s="9"/>
      <c r="DG11" s="10">
        <v>1</v>
      </c>
      <c r="DH11" s="92" t="s">
        <v>94</v>
      </c>
      <c r="DI11" s="13">
        <f>SUMIF(Ent_Dados!$C$9:$C$254,Tabulação_Prod_Municipios!D42,Ent_Dados!$R$9:$R$254)</f>
        <v>350</v>
      </c>
      <c r="DJ11" s="16">
        <f>SUMIF(Ent_Dados!$C$9:$C$254,Tabulação_Prod_Municipios!D42,Ent_Dados!$S$9:$S$254)</f>
        <v>630</v>
      </c>
      <c r="DL11" s="10">
        <v>1</v>
      </c>
      <c r="DM11" s="92" t="s">
        <v>3</v>
      </c>
      <c r="DN11" s="13">
        <f>SUMIF(Ent_Dados!$C$269:$C$514,Tabulação_Prod_Municipios!D81,Ent_Dados!$Z$269:$Z$514)</f>
        <v>301000</v>
      </c>
      <c r="DO11" s="16">
        <f>SUMIF(Ent_Dados!$C$269:$C$514,Tabulação_Prod_Municipios!D81,Ent_Dados!$AA$269:$AA$514)</f>
        <v>224000</v>
      </c>
      <c r="DP11" s="9"/>
      <c r="DQ11" s="10">
        <v>1</v>
      </c>
      <c r="DR11" s="92" t="s">
        <v>3</v>
      </c>
      <c r="DS11" s="13">
        <f>SUMIF(Ent_Dados!$C$9:$C$254,Tabulação_Prod_Municipios!D81,Ent_Dados!$Z$9:$Z$254)</f>
        <v>3500</v>
      </c>
      <c r="DT11" s="16">
        <f>SUMIF(Ent_Dados!$C$9:$C$254,Tabulação_Prod_Municipios!D81,Ent_Dados!$AA$9:$AA$254)</f>
        <v>3200</v>
      </c>
      <c r="DV11" s="10">
        <v>1</v>
      </c>
      <c r="DW11" s="92" t="s">
        <v>181</v>
      </c>
      <c r="DX11" s="13">
        <f>SUMIF(Ent_Dados!$C$269:$C$514,Tabulação_Prod_Municipios!D137,Ent_Dados!$D$269:$D$514)</f>
        <v>40850</v>
      </c>
      <c r="DY11" s="16">
        <f>SUMIF(Ent_Dados!$C$269:$C$514,Tabulação_Prod_Municipios!D137,Ent_Dados!$E$269:$E$514)</f>
        <v>41495</v>
      </c>
      <c r="DZ11" s="9"/>
      <c r="EA11" s="10">
        <v>1</v>
      </c>
      <c r="EB11" s="92" t="s">
        <v>181</v>
      </c>
      <c r="EC11" s="13">
        <f>SUMIF(Ent_Dados!$C$9:$C$254,Tabulação_Prod_Municipios!D137,Ent_Dados!$D$9:$D$254)</f>
        <v>1900</v>
      </c>
      <c r="ED11" s="16">
        <f>SUMIF(Ent_Dados!$C$9:$C$254,Tabulação_Prod_Municipios!D137,Ent_Dados!$E$9:$E$254)</f>
        <v>1930</v>
      </c>
      <c r="EF11" s="10">
        <v>1</v>
      </c>
      <c r="EG11" s="92" t="s">
        <v>64</v>
      </c>
      <c r="EH11" s="13" t="e">
        <f>SUMIF(#REF!,EG11,#REF!)</f>
        <v>#REF!</v>
      </c>
      <c r="EI11" s="16" t="e">
        <f>SUMIF(#REF!,EG11,#REF!)</f>
        <v>#REF!</v>
      </c>
      <c r="EJ11" s="9"/>
      <c r="EK11" s="10">
        <v>1</v>
      </c>
      <c r="EL11" s="92" t="s">
        <v>64</v>
      </c>
      <c r="EM11" s="13" t="e">
        <f>SUMIF(#REF!,EL11,#REF!)</f>
        <v>#REF!</v>
      </c>
      <c r="EN11" s="16" t="e">
        <f>SUMIF(#REF!,EL11,#REF!)</f>
        <v>#REF!</v>
      </c>
    </row>
    <row r="12" spans="1:144" ht="13.5" customHeight="1" x14ac:dyDescent="0.2">
      <c r="A12" s="14"/>
      <c r="B12" s="91">
        <v>4</v>
      </c>
      <c r="C12" s="92" t="s">
        <v>65</v>
      </c>
      <c r="D12" s="12" t="s">
        <v>333</v>
      </c>
      <c r="E12" s="14"/>
      <c r="F12" s="10">
        <v>2</v>
      </c>
      <c r="G12" s="92" t="s">
        <v>2</v>
      </c>
      <c r="H12" s="13">
        <f>SUMIF(Ent_Dados!$C$269:$C$514,Tabulação_Prod_Municipios!D208,Ent_Dados!$F$269:$F$514)+SUMIF(Ent_Dados!$C$269:$C$514,Tabulação_Prod_Municipios!D208,Ent_Dados!$H$269:$H$514)+SUMIF(Ent_Dados!$C$269:$C$514,Tabulação_Prod_Municipios!D208,Ent_Dados!$J$269:$J$514)+SUMIF(Ent_Dados!$C$269:$C$514,Tabulação_Prod_Municipios!D208,Ent_Dados!$N$269:$N$514)+SUMIF(Ent_Dados!$C$269:$C$514,Tabulação_Prod_Municipios!D208,Ent_Dados!$P$269:$P$514)+SUMIF(Ent_Dados!$C$269:$C$514,Tabulação_Prod_Municipios!D208,Ent_Dados!$T$269:$T$514)+SUMIF(Ent_Dados!$C$269:$C$514,Tabulação_Prod_Municipios!D208,Ent_Dados!$V$269:$V$514)+SUMIF(Ent_Dados!$C$269:$C$514,Tabulação_Prod_Municipios!D208,Ent_Dados!$X$269:$X$514)+SUMIF(Ent_Dados!$C$269:$C$514,Tabulação_Prod_Municipios!D208,Ent_Dados!$AB$269:$AB$514)</f>
        <v>2354480</v>
      </c>
      <c r="I12" s="16">
        <f>SUMIF(Ent_Dados!$C$269:$C$514,Tabulação_Prod_Municipios!D208,Ent_Dados!$G$269:$G$514)+SUMIF(Ent_Dados!$C$269:$C$514,Tabulação_Prod_Municipios!D208,Ent_Dados!$I$269:$I$514)+SUMIF(Ent_Dados!$C$269:$C$514,Tabulação_Prod_Municipios!D208,Ent_Dados!$K$269:$K$514)+SUMIF(Ent_Dados!$C$269:$C$514,Tabulação_Prod_Municipios!D208,Ent_Dados!$O$269:$O$514)+SUMIF(Ent_Dados!$C$269:$C$514,Tabulação_Prod_Municipios!D208,Ent_Dados!$Q$269:$Q$514)+SUMIF(Ent_Dados!$C$269:$C$514,Tabulação_Prod_Municipios!D208,Ent_Dados!$U$269:$U$514)+SUMIF(Ent_Dados!$C$269:$C$514,Tabulação_Prod_Municipios!D208,Ent_Dados!$W$269:$W$514)+SUMIF(Ent_Dados!$C$269:$C$514,Tabulação_Prod_Municipios!D208,Ent_Dados!$Y$269:$Y$514)+SUMIF(Ent_Dados!$C$269:$C$514,Tabulação_Prod_Municipios!D208,Ent_Dados!$AC$269:$AC$514)</f>
        <v>1723865</v>
      </c>
      <c r="J12" s="9"/>
      <c r="K12" s="10">
        <v>2</v>
      </c>
      <c r="L12" s="92" t="s">
        <v>5</v>
      </c>
      <c r="M12" s="13">
        <f>SUMIF(Ent_Dados!$C$9:$C$254,Tabulação_Prod_Municipios!D138,Ent_Dados!$F$9:$F$254)+SUMIF(Ent_Dados!$C$9:$C$254,Tabulação_Prod_Municipios!D138,Ent_Dados!$H$9:$H$254)+SUMIF(Ent_Dados!$C$9:$C$254,Tabulação_Prod_Municipios!D138,Ent_Dados!$J$9:$J$254)+SUMIF(Ent_Dados!$C$9:$C$254,Tabulação_Prod_Municipios!D138,Ent_Dados!$N$9:$N$254)+SUMIF(Ent_Dados!$C$9:$C$254,Tabulação_Prod_Municipios!D138,Ent_Dados!$P$9:$P$254)+SUMIF(Ent_Dados!$C$9:$C$254,Tabulação_Prod_Municipios!D138,Ent_Dados!$T$9:$T$254)+SUMIF(Ent_Dados!$C$9:$C$254,Tabulação_Prod_Municipios!D138,Ent_Dados!$V$9:$V$254)+SUMIF(Ent_Dados!$C$9:$C$254,Tabulação_Prod_Municipios!D138,Ent_Dados!$X$9:$X$254)+SUMIF(Ent_Dados!$C$9:$C$254,Tabulação_Prod_Municipios!D138,Ent_Dados!$AB$9:$AB$254)</f>
        <v>515060</v>
      </c>
      <c r="N12" s="16">
        <f>SUMIF(Ent_Dados!$C$9:$C$254,Tabulação_Prod_Municipios!D138,Ent_Dados!$G$9:$G$254)+SUMIF(Ent_Dados!$C$9:$C$254,Tabulação_Prod_Municipios!D138,Ent_Dados!$I$9:$I$254)+SUMIF(Ent_Dados!$C$9:$C$254,Tabulação_Prod_Municipios!D138,Ent_Dados!$K$9:$K$254)+SUMIF(Ent_Dados!$C$9:$C$254,Tabulação_Prod_Municipios!D138,Ent_Dados!$O$9:$O$254)+SUMIF(Ent_Dados!$C$9:$C$254,Tabulação_Prod_Municipios!D138,Ent_Dados!$Q$9:$Q$254)+SUMIF(Ent_Dados!$C$9:$C$254,Tabulação_Prod_Municipios!D138,Ent_Dados!$U$9:$U$254)+SUMIF(Ent_Dados!$C$9:$C$254,Tabulação_Prod_Municipios!D138,Ent_Dados!$W$9:$W$254)+SUMIF(Ent_Dados!$C$9:$C$254,Tabulação_Prod_Municipios!D138,Ent_Dados!$Y$9:$Y$254)+SUMIF(Ent_Dados!$C$9:$C$254,Tabulação_Prod_Municipios!D138,Ent_Dados!$AC$9:$AC$254)</f>
        <v>534100</v>
      </c>
      <c r="O12" s="14"/>
      <c r="P12" s="10">
        <v>2</v>
      </c>
      <c r="Q12" s="92" t="s">
        <v>5</v>
      </c>
      <c r="R12" s="13">
        <f>SUMIF(Ent_Dados!$C$269:$C$514,Tabulação_Prod_Municipios!D138,Ent_Dados!$V$269:$V$514)</f>
        <v>837900</v>
      </c>
      <c r="S12" s="16">
        <f>SUMIF(Ent_Dados!$C$269:$C$514,Tabulação_Prod_Municipios!D138,Ent_Dados!$W$269:$W$514)</f>
        <v>798000</v>
      </c>
      <c r="T12" s="9"/>
      <c r="U12" s="10">
        <v>2</v>
      </c>
      <c r="V12" s="92" t="s">
        <v>5</v>
      </c>
      <c r="W12" s="13">
        <f>SUMIF(Ent_Dados!$C$9:$C$254,Tabulação_Prod_Municipios!D138,Ent_Dados!$V$9:$V$254)</f>
        <v>285000</v>
      </c>
      <c r="X12" s="16">
        <f>SUMIF(Ent_Dados!$C$9:$C$254,Tabulação_Prod_Municipios!D138,Ent_Dados!$W$9:$W$254)</f>
        <v>285000</v>
      </c>
      <c r="Y12" s="2"/>
      <c r="Z12" s="10">
        <v>2</v>
      </c>
      <c r="AA12" s="92" t="s">
        <v>2</v>
      </c>
      <c r="AB12" s="13">
        <f>SUMIF(Ent_Dados!$C$269:$C$514,Tabulação_Prod_Municipios!D208,Ent_Dados!$T$269:$T$514)</f>
        <v>1512900</v>
      </c>
      <c r="AC12" s="16">
        <f>SUMIF(Ent_Dados!$C$269:$C$514,Tabulação_Prod_Municipios!D208,Ent_Dados!$U$269:$U$514)</f>
        <v>684300</v>
      </c>
      <c r="AD12" s="9"/>
      <c r="AE12" s="10">
        <v>2</v>
      </c>
      <c r="AF12" s="92" t="s">
        <v>2</v>
      </c>
      <c r="AG12" s="13">
        <f>SUMIF(Ent_Dados!$C$9:$C$254,Tabulação_Prod_Municipios!D208,Ent_Dados!$T$9:$T$254)</f>
        <v>219000</v>
      </c>
      <c r="AH12" s="16">
        <f>SUMIF(Ent_Dados!$C$9:$C$254,Tabulação_Prod_Municipios!D208,Ent_Dados!$U$9:$U$254)</f>
        <v>202700</v>
      </c>
      <c r="AJ12" s="10">
        <v>2</v>
      </c>
      <c r="AK12" s="92" t="s">
        <v>2</v>
      </c>
      <c r="AL12" s="13">
        <f>SUMIF(Ent_Dados!$C$269:$C$514,Tabulação_Prod_Municipios!D208,Ent_Dados!$X$269:$X$514)</f>
        <v>84000</v>
      </c>
      <c r="AM12" s="16">
        <f>SUMIF(Ent_Dados!$C$269:$C$514,Tabulação_Prod_Municipios!D208,Ent_Dados!$Y$269:$Y$514)</f>
        <v>33000</v>
      </c>
      <c r="AN12" s="9"/>
      <c r="AO12" s="10">
        <v>2</v>
      </c>
      <c r="AP12" s="92" t="s">
        <v>1</v>
      </c>
      <c r="AQ12" s="13">
        <f>SUMIF(Ent_Dados!$C$9:$C$254,Tabulação_Prod_Municipios!D74,Ent_Dados!$X$9:$X$254)</f>
        <v>20000</v>
      </c>
      <c r="AR12" s="16">
        <f>SUMIF(Ent_Dados!$C$9:$C$254,Tabulação_Prod_Municipios!D74,Ent_Dados!$Y$9:$Y$254)</f>
        <v>20000</v>
      </c>
      <c r="AT12" s="10">
        <v>2</v>
      </c>
      <c r="AU12" s="92" t="s">
        <v>263</v>
      </c>
      <c r="AV12" s="13">
        <f>SUMIF(Ent_Dados!$C$269:$C$514,Tabulação_Prod_Municipios!D230,Ent_Dados!$J$269:$J$514)</f>
        <v>14336</v>
      </c>
      <c r="AW12" s="16">
        <f>SUMIF(Ent_Dados!$C$269:$C$514,Tabulação_Prod_Municipios!D230,Ent_Dados!$K$269:$K$514)</f>
        <v>14190</v>
      </c>
      <c r="AX12" s="9"/>
      <c r="AY12" s="10">
        <v>2</v>
      </c>
      <c r="AZ12" s="92" t="s">
        <v>263</v>
      </c>
      <c r="BA12" s="13">
        <f>SUMIF(Ent_Dados!$C$9:$C$254,Tabulação_Prod_Municipios!D230,Ent_Dados!$J$9:$J$254)</f>
        <v>2970</v>
      </c>
      <c r="BB12" s="16">
        <f>SUMIF(Ent_Dados!$C$9:$C$254,Tabulação_Prod_Municipios!D230,Ent_Dados!$K$9:$K$254)</f>
        <v>2890</v>
      </c>
      <c r="BD12" s="10">
        <v>2</v>
      </c>
      <c r="BE12" s="92" t="s">
        <v>68</v>
      </c>
      <c r="BF12" s="13">
        <f>SUMIF(Ent_Dados!$C$269:$C$514,Tabulação_Prod_Municipios!D15,Ent_Dados!$N$269:$N$514)</f>
        <v>28378</v>
      </c>
      <c r="BG12" s="16">
        <f>SUMIF(Ent_Dados!$C$269:$C$514,Tabulação_Prod_Municipios!D15,Ent_Dados!$O$269:$O$514)</f>
        <v>36320</v>
      </c>
      <c r="BH12" s="9"/>
      <c r="BI12" s="10">
        <v>2</v>
      </c>
      <c r="BJ12" s="92" t="s">
        <v>68</v>
      </c>
      <c r="BK12" s="13">
        <f>SUMIF(Ent_Dados!$C$9:$C$254,Tabulação_Prod_Municipios!D15,Ent_Dados!$N$9:$N$254)</f>
        <v>12400</v>
      </c>
      <c r="BL12" s="16">
        <f>SUMIF(Ent_Dados!$C$9:$C$254,Tabulação_Prod_Municipios!D15,Ent_Dados!$O$9:$O$254)</f>
        <v>16300</v>
      </c>
      <c r="BN12" s="10">
        <v>2</v>
      </c>
      <c r="BO12" s="92" t="s">
        <v>3</v>
      </c>
      <c r="BP12" s="13">
        <f>SUMIF(Ent_Dados!$C$269:$C$514,Tabulação_Prod_Municipios!D81,Ent_Dados!$F$269:$F$514)</f>
        <v>25670</v>
      </c>
      <c r="BQ12" s="16">
        <f>SUMIF(Ent_Dados!$C$269:$C$514,Tabulação_Prod_Municipios!D81,Ent_Dados!$G$269:$G$514)</f>
        <v>21600</v>
      </c>
      <c r="BR12" s="9"/>
      <c r="BS12" s="10">
        <v>2</v>
      </c>
      <c r="BT12" s="92" t="s">
        <v>3</v>
      </c>
      <c r="BU12" s="13">
        <f>SUMIF(Ent_Dados!$C$9:$C$254,Tabulação_Prod_Municipios!D81,Ent_Dados!$F$9:$F$254)</f>
        <v>6112</v>
      </c>
      <c r="BV12" s="16">
        <f>SUMIF(Ent_Dados!$C$9:$C$254,Tabulação_Prod_Municipios!D81,Ent_Dados!$G$9:$G$254)</f>
        <v>6000</v>
      </c>
      <c r="BX12" s="10">
        <v>2</v>
      </c>
      <c r="BY12" s="92" t="s">
        <v>4</v>
      </c>
      <c r="BZ12" s="13">
        <f>SUMIF(Ent_Dados!$C$269:$C$514,Tabulação_Prod_Municipios!D145,Ent_Dados!$P$269:$P$514)</f>
        <v>894</v>
      </c>
      <c r="CA12" s="16">
        <f>SUMIF(Ent_Dados!$C$269:$C$514,Tabulação_Prod_Municipios!D145,Ent_Dados!$Q$269:$Q$514)</f>
        <v>1513</v>
      </c>
      <c r="CB12" s="9"/>
      <c r="CC12" s="10">
        <v>2</v>
      </c>
      <c r="CD12" s="92" t="s">
        <v>4</v>
      </c>
      <c r="CE12" s="13">
        <f>SUMIF(Ent_Dados!$C$9:$C$254,Tabulação_Prod_Municipios!D145,Ent_Dados!$P$9:$P$254)</f>
        <v>600</v>
      </c>
      <c r="CF12" s="16">
        <f>SUMIF(Ent_Dados!$C$9:$C$254,Tabulação_Prod_Municipios!D145,Ent_Dados!$Q$9:$Q$254)</f>
        <v>1700</v>
      </c>
      <c r="CH12" s="10">
        <v>2</v>
      </c>
      <c r="CI12" s="92" t="s">
        <v>4</v>
      </c>
      <c r="CJ12" s="13">
        <f>SUMIF(Ent_Dados!$C$269:$C$514,Tabulação_Prod_Municipios!D145,Ent_Dados!$AB$269:$AB$514)</f>
        <v>2100</v>
      </c>
      <c r="CK12" s="16">
        <f>SUMIF(Ent_Dados!$C$269:$C$514,Tabulação_Prod_Municipios!D145,Ent_Dados!$AC$269:$AC$514)</f>
        <v>20000</v>
      </c>
      <c r="CL12" s="9"/>
      <c r="CM12" s="10">
        <v>2</v>
      </c>
      <c r="CN12" s="92" t="s">
        <v>4</v>
      </c>
      <c r="CO12" s="13">
        <f>SUMIF(Ent_Dados!$C$9:$C$254,Tabulação_Prod_Municipios!D145,Ent_Dados!$AB$9:$AB$254)</f>
        <v>1000</v>
      </c>
      <c r="CP12" s="16">
        <f>SUMIF(Ent_Dados!$C$9:$C$254,Tabulação_Prod_Municipios!D145,Ent_Dados!$AC$9:$AC$254)</f>
        <v>5000</v>
      </c>
      <c r="CR12" s="10">
        <v>2</v>
      </c>
      <c r="CS12" s="92" t="s">
        <v>178</v>
      </c>
      <c r="CT12" s="13">
        <f>SUMIF(Ent_Dados!$C$269:$C$514,Tabulação_Prod_Municipios!D134,Ent_Dados!$L$269:$L$514)</f>
        <v>3939120</v>
      </c>
      <c r="CU12" s="16">
        <f>SUMIF(Ent_Dados!$C$269:$C$514,Tabulação_Prod_Municipios!D134,Ent_Dados!$M$269:$M$514)</f>
        <v>4080188</v>
      </c>
      <c r="CV12" s="9"/>
      <c r="CW12" s="10">
        <v>2</v>
      </c>
      <c r="CX12" s="92" t="s">
        <v>44</v>
      </c>
      <c r="CY12" s="13">
        <f>SUMIF(Ent_Dados!$C$9:$C$254,Tabulação_Prod_Municipios!D154,Ent_Dados!$L$9:$L$254)</f>
        <v>52000</v>
      </c>
      <c r="CZ12" s="16">
        <f>SUMIF(Ent_Dados!$C$9:$C$254,Tabulação_Prod_Municipios!D154,Ent_Dados!$M$9:$M$254)</f>
        <v>52000</v>
      </c>
      <c r="DB12" s="10">
        <v>2</v>
      </c>
      <c r="DC12" s="92" t="s">
        <v>145</v>
      </c>
      <c r="DD12" s="13">
        <f>SUMIF(Ent_Dados!$C$269:$C$514,Tabulação_Prod_Municipios!D99,Ent_Dados!$R$269:$R$514)</f>
        <v>9550</v>
      </c>
      <c r="DE12" s="16">
        <f>SUMIF(Ent_Dados!$C$269:$C$514,Tabulação_Prod_Municipios!D99,Ent_Dados!$S$269:$S$514)</f>
        <v>8500</v>
      </c>
      <c r="DF12" s="9"/>
      <c r="DG12" s="10">
        <v>2</v>
      </c>
      <c r="DH12" s="92" t="s">
        <v>145</v>
      </c>
      <c r="DI12" s="13">
        <f>SUMIF(Ent_Dados!$C$9:$C$254,Tabulação_Prod_Municipios!D99,Ent_Dados!$R$9:$R$254)</f>
        <v>450</v>
      </c>
      <c r="DJ12" s="16">
        <f>SUMIF(Ent_Dados!$C$9:$C$254,Tabulação_Prod_Municipios!D99,Ent_Dados!$S$9:$S$254)</f>
        <v>450</v>
      </c>
      <c r="DL12" s="10">
        <v>2</v>
      </c>
      <c r="DM12" s="92" t="s">
        <v>200</v>
      </c>
      <c r="DN12" s="13">
        <f>SUMIF(Ent_Dados!$C$269:$C$514,Tabulação_Prod_Municipios!D160,Ent_Dados!$Z$269:$Z$514)</f>
        <v>112160</v>
      </c>
      <c r="DO12" s="16">
        <f>SUMIF(Ent_Dados!$C$269:$C$514,Tabulação_Prod_Municipios!D160,Ent_Dados!$AA$269:$AA$514)</f>
        <v>167940</v>
      </c>
      <c r="DP12" s="9"/>
      <c r="DQ12" s="10">
        <v>2</v>
      </c>
      <c r="DR12" s="92" t="s">
        <v>200</v>
      </c>
      <c r="DS12" s="13">
        <f>SUMIF(Ent_Dados!$C$9:$C$254,Tabulação_Prod_Municipios!D160,Ent_Dados!$Z$9:$Z$254)</f>
        <v>1402</v>
      </c>
      <c r="DT12" s="16">
        <f>SUMIF(Ent_Dados!$C$9:$C$254,Tabulação_Prod_Municipios!D160,Ent_Dados!$AA$9:$AA$254)</f>
        <v>1866</v>
      </c>
      <c r="DV12" s="10">
        <v>2</v>
      </c>
      <c r="DW12" s="92" t="s">
        <v>161</v>
      </c>
      <c r="DX12" s="13">
        <f>SUMIF(Ent_Dados!$C$269:$C$514,Tabulação_Prod_Municipios!D116,Ent_Dados!$D$269:$D$514)</f>
        <v>5750</v>
      </c>
      <c r="DY12" s="16">
        <f>SUMIF(Ent_Dados!$C$269:$C$514,Tabulação_Prod_Municipios!D116,Ent_Dados!$E$269:$E$514)</f>
        <v>5750</v>
      </c>
      <c r="DZ12" s="9"/>
      <c r="EA12" s="10">
        <v>2</v>
      </c>
      <c r="EB12" s="92" t="s">
        <v>161</v>
      </c>
      <c r="EC12" s="13">
        <f>SUMIF(Ent_Dados!$C$9:$C$254,Tabulação_Prod_Municipios!D116,Ent_Dados!$D$9:$D$254)</f>
        <v>250</v>
      </c>
      <c r="ED12" s="16">
        <f>SUMIF(Ent_Dados!$C$9:$C$254,Tabulação_Prod_Municipios!D116,Ent_Dados!$E$9:$E$254)</f>
        <v>250</v>
      </c>
      <c r="EF12" s="10">
        <v>2</v>
      </c>
      <c r="EG12" s="92" t="s">
        <v>65</v>
      </c>
      <c r="EH12" s="13"/>
      <c r="EI12" s="16"/>
      <c r="EJ12" s="9"/>
      <c r="EK12" s="10">
        <v>2</v>
      </c>
      <c r="EL12" s="92" t="s">
        <v>65</v>
      </c>
      <c r="EM12" s="13"/>
      <c r="EN12" s="16"/>
    </row>
    <row r="13" spans="1:144" ht="13.5" customHeight="1" x14ac:dyDescent="0.2">
      <c r="A13" s="14"/>
      <c r="B13" s="91">
        <v>5</v>
      </c>
      <c r="C13" s="92" t="s">
        <v>66</v>
      </c>
      <c r="D13" s="12" t="s">
        <v>334</v>
      </c>
      <c r="E13" s="14"/>
      <c r="F13" s="10">
        <v>3</v>
      </c>
      <c r="G13" s="92" t="s">
        <v>3</v>
      </c>
      <c r="H13" s="13">
        <f>SUMIF(Ent_Dados!$C$269:$C$514,Tabulação_Prod_Municipios!D81,Ent_Dados!$F$269:$F$514)+SUMIF(Ent_Dados!$C$269:$C$514,Tabulação_Prod_Municipios!D81,Ent_Dados!$H$269:$H$514)+SUMIF(Ent_Dados!$C$269:$C$514,Tabulação_Prod_Municipios!D81,Ent_Dados!$J$269:$J$514)+SUMIF(Ent_Dados!$C$269:$C$514,Tabulação_Prod_Municipios!D81,Ent_Dados!$N$269:$N$514)+SUMIF(Ent_Dados!$C$269:$C$514,Tabulação_Prod_Municipios!D81,Ent_Dados!$P$269:$P$514)+SUMIF(Ent_Dados!$C$269:$C$514,Tabulação_Prod_Municipios!D81,Ent_Dados!$T$269:$T$514)+SUMIF(Ent_Dados!$C$269:$C$514,Tabulação_Prod_Municipios!D81,Ent_Dados!$V$269:$V$514)+SUMIF(Ent_Dados!$C$269:$C$514,Tabulação_Prod_Municipios!D81,Ent_Dados!$X$269:$X$514)+SUMIF(Ent_Dados!$C$269:$C$514,Tabulação_Prod_Municipios!D81,Ent_Dados!$AB$269:$AB$514)</f>
        <v>1403070</v>
      </c>
      <c r="I13" s="16">
        <f>SUMIF(Ent_Dados!$C$269:$C$514,Tabulação_Prod_Municipios!D81,Ent_Dados!$G$269:$G$514)+SUMIF(Ent_Dados!$C$269:$C$514,Tabulação_Prod_Municipios!D81,Ent_Dados!$I$269:$I$514)+SUMIF(Ent_Dados!$C$269:$C$514,Tabulação_Prod_Municipios!D81,Ent_Dados!$K$269:$K$514)+SUMIF(Ent_Dados!$C$269:$C$514,Tabulação_Prod_Municipios!D81,Ent_Dados!$O$269:$O$514)+SUMIF(Ent_Dados!$C$269:$C$514,Tabulação_Prod_Municipios!D81,Ent_Dados!$Q$269:$Q$514)+SUMIF(Ent_Dados!$C$269:$C$514,Tabulação_Prod_Municipios!D81,Ent_Dados!$U$269:$U$514)+SUMIF(Ent_Dados!$C$269:$C$514,Tabulação_Prod_Municipios!D81,Ent_Dados!$W$269:$W$514)+SUMIF(Ent_Dados!$C$269:$C$514,Tabulação_Prod_Municipios!D81,Ent_Dados!$Y$269:$Y$514)+SUMIF(Ent_Dados!$C$269:$C$514,Tabulação_Prod_Municipios!D81,Ent_Dados!$AC$269:$AC$514)</f>
        <v>1208080</v>
      </c>
      <c r="J13" s="9"/>
      <c r="K13" s="10">
        <v>3</v>
      </c>
      <c r="L13" s="92" t="s">
        <v>3</v>
      </c>
      <c r="M13" s="13">
        <f>SUMIF(Ent_Dados!$C$9:$C$254,Tabulação_Prod_Municipios!D81,Ent_Dados!$F$9:$F$254)+SUMIF(Ent_Dados!$C$9:$C$254,Tabulação_Prod_Municipios!D81,Ent_Dados!$H$9:$H$254)+SUMIF(Ent_Dados!$C$9:$C$254,Tabulação_Prod_Municipios!D81,Ent_Dados!$J$9:$J$254)+SUMIF(Ent_Dados!$C$9:$C$254,Tabulação_Prod_Municipios!D81,Ent_Dados!$N$9:$N$254)+SUMIF(Ent_Dados!$C$9:$C$254,Tabulação_Prod_Municipios!D81,Ent_Dados!$P$9:$P$254)+SUMIF(Ent_Dados!$C$9:$C$254,Tabulação_Prod_Municipios!D81,Ent_Dados!$T$9:$T$254)+SUMIF(Ent_Dados!$C$9:$C$254,Tabulação_Prod_Municipios!D81,Ent_Dados!$V$9:$V$254)+SUMIF(Ent_Dados!$C$9:$C$254,Tabulação_Prod_Municipios!D81,Ent_Dados!$X$9:$X$254)+SUMIF(Ent_Dados!$C$9:$C$254,Tabulação_Prod_Municipios!D81,Ent_Dados!$AB$9:$AB$254)</f>
        <v>373112</v>
      </c>
      <c r="N13" s="16">
        <f>SUMIF(Ent_Dados!$C$9:$C$254,Tabulação_Prod_Municipios!D81,Ent_Dados!$G$9:$G$254)+SUMIF(Ent_Dados!$C$9:$C$254,Tabulação_Prod_Municipios!D81,Ent_Dados!$I$9:$I$254)+SUMIF(Ent_Dados!$C$9:$C$254,Tabulação_Prod_Municipios!D81,Ent_Dados!$K$9:$K$254)+SUMIF(Ent_Dados!$C$9:$C$254,Tabulação_Prod_Municipios!D81,Ent_Dados!$O$9:$O$254)+SUMIF(Ent_Dados!$C$9:$C$254,Tabulação_Prod_Municipios!D81,Ent_Dados!$Q$9:$Q$254)+SUMIF(Ent_Dados!$C$9:$C$254,Tabulação_Prod_Municipios!D81,Ent_Dados!$U$9:$U$254)+SUMIF(Ent_Dados!$C$9:$C$254,Tabulação_Prod_Municipios!D81,Ent_Dados!$W$9:$W$254)+SUMIF(Ent_Dados!$C$9:$C$254,Tabulação_Prod_Municipios!D81,Ent_Dados!$Y$9:$Y$254)+SUMIF(Ent_Dados!$C$9:$C$254,Tabulação_Prod_Municipios!D81,Ent_Dados!$AC$9:$AC$254)</f>
        <v>358000</v>
      </c>
      <c r="O13" s="14"/>
      <c r="P13" s="10">
        <v>3</v>
      </c>
      <c r="Q13" s="92" t="s">
        <v>3</v>
      </c>
      <c r="R13" s="13">
        <f>SUMIF(Ent_Dados!$C$269:$C$514,Tabulação_Prod_Municipios!D81,Ent_Dados!$V$269:$V$514)</f>
        <v>567600</v>
      </c>
      <c r="S13" s="16">
        <f>SUMIF(Ent_Dados!$C$269:$C$514,Tabulação_Prod_Municipios!D81,Ent_Dados!$W$269:$W$514)</f>
        <v>699000</v>
      </c>
      <c r="T13" s="9"/>
      <c r="U13" s="10">
        <v>3</v>
      </c>
      <c r="V13" s="92" t="s">
        <v>3</v>
      </c>
      <c r="W13" s="13">
        <f>SUMIF(Ent_Dados!$C$9:$C$254,Tabulação_Prod_Municipios!D81,Ent_Dados!$V$9:$V$254)</f>
        <v>220000</v>
      </c>
      <c r="X13" s="16">
        <f>SUMIF(Ent_Dados!$C$9:$C$254,Tabulação_Prod_Municipios!D81,Ent_Dados!$W$9:$W$254)</f>
        <v>233000</v>
      </c>
      <c r="Y13" s="2"/>
      <c r="Z13" s="10">
        <v>3</v>
      </c>
      <c r="AA13" s="92" t="s">
        <v>3</v>
      </c>
      <c r="AB13" s="13">
        <f>SUMIF(Ent_Dados!$C$269:$C$514,Tabulação_Prod_Municipios!D81,Ent_Dados!$T$269:$T$514)</f>
        <v>627000</v>
      </c>
      <c r="AC13" s="16">
        <f>SUMIF(Ent_Dados!$C$269:$C$514,Tabulação_Prod_Municipios!D81,Ent_Dados!$U$269:$U$514)</f>
        <v>372200</v>
      </c>
      <c r="AD13" s="9"/>
      <c r="AE13" s="10">
        <v>3</v>
      </c>
      <c r="AF13" s="92" t="s">
        <v>3</v>
      </c>
      <c r="AG13" s="13">
        <f>SUMIF(Ent_Dados!$C$9:$C$254,Tabulação_Prod_Municipios!D81,Ent_Dados!$T$9:$T$254)</f>
        <v>100000</v>
      </c>
      <c r="AH13" s="16">
        <f>SUMIF(Ent_Dados!$C$9:$C$254,Tabulação_Prod_Municipios!D81,Ent_Dados!$U$9:$U$254)</f>
        <v>85000</v>
      </c>
      <c r="AJ13" s="10">
        <v>3</v>
      </c>
      <c r="AK13" s="92" t="s">
        <v>22</v>
      </c>
      <c r="AL13" s="13">
        <f>SUMIF(Ent_Dados!$C$269:$C$514,Tabulação_Prod_Municipios!D189,Ent_Dados!$X$269:$X$514)</f>
        <v>100000</v>
      </c>
      <c r="AM13" s="16">
        <f>SUMIF(Ent_Dados!$C$269:$C$514,Tabulação_Prod_Municipios!D189,Ent_Dados!$Y$269:$Y$514)</f>
        <v>27000</v>
      </c>
      <c r="AN13" s="9"/>
      <c r="AO13" s="10">
        <v>3</v>
      </c>
      <c r="AP13" s="92" t="s">
        <v>22</v>
      </c>
      <c r="AQ13" s="13">
        <f>SUMIF(Ent_Dados!$C$9:$C$254,Tabulação_Prod_Municipios!D189,Ent_Dados!$X$9:$X$254)</f>
        <v>25000</v>
      </c>
      <c r="AR13" s="16">
        <f>SUMIF(Ent_Dados!$C$9:$C$254,Tabulação_Prod_Municipios!D189,Ent_Dados!$Y$9:$Y$254)</f>
        <v>15000</v>
      </c>
      <c r="AT13" s="10">
        <v>3</v>
      </c>
      <c r="AU13" s="92" t="s">
        <v>260</v>
      </c>
      <c r="AV13" s="13">
        <f>SUMIF(Ent_Dados!$C$269:$C$514,Tabulação_Prod_Municipios!D227,Ent_Dados!$J$269:$J$514)</f>
        <v>11784</v>
      </c>
      <c r="AW13" s="16">
        <f>SUMIF(Ent_Dados!$C$269:$C$514,Tabulação_Prod_Municipios!D227,Ent_Dados!$K$269:$K$514)</f>
        <v>13045</v>
      </c>
      <c r="AX13" s="9"/>
      <c r="AY13" s="10">
        <v>3</v>
      </c>
      <c r="AZ13" s="92" t="s">
        <v>260</v>
      </c>
      <c r="BA13" s="13">
        <f>SUMIF(Ent_Dados!$C$9:$C$254,Tabulação_Prod_Municipios!D227,Ent_Dados!$J$9:$J$254)</f>
        <v>1860</v>
      </c>
      <c r="BB13" s="16">
        <f>SUMIF(Ent_Dados!$C$9:$C$254,Tabulação_Prod_Municipios!D227,Ent_Dados!$K$9:$K$254)</f>
        <v>2030</v>
      </c>
      <c r="BD13" s="10">
        <v>3</v>
      </c>
      <c r="BE13" s="92" t="s">
        <v>4</v>
      </c>
      <c r="BF13" s="13">
        <f>SUMIF(Ent_Dados!$C$269:$C$514,Tabulação_Prod_Municipios!D145,Ent_Dados!$N$269:$N$514)</f>
        <v>39200</v>
      </c>
      <c r="BG13" s="16">
        <f>SUMIF(Ent_Dados!$C$269:$C$514,Tabulação_Prod_Municipios!D145,Ent_Dados!$O$269:$O$514)</f>
        <v>30100</v>
      </c>
      <c r="BH13" s="9"/>
      <c r="BI13" s="10">
        <v>3</v>
      </c>
      <c r="BJ13" s="92" t="s">
        <v>4</v>
      </c>
      <c r="BK13" s="13">
        <f>SUMIF(Ent_Dados!$C$9:$C$254,Tabulação_Prod_Municipios!D145,Ent_Dados!$N$9:$N$254)</f>
        <v>14000</v>
      </c>
      <c r="BL13" s="16">
        <f>SUMIF(Ent_Dados!$C$9:$C$254,Tabulação_Prod_Municipios!D145,Ent_Dados!$O$9:$O$254)</f>
        <v>14000</v>
      </c>
      <c r="BN13" s="10">
        <v>3</v>
      </c>
      <c r="BO13" s="92" t="s">
        <v>4</v>
      </c>
      <c r="BP13" s="13">
        <f>SUMIF(Ent_Dados!$C$269:$C$514,Tabulação_Prod_Municipios!D145,Ent_Dados!$F$269:$F$514)</f>
        <v>11061</v>
      </c>
      <c r="BQ13" s="16">
        <f>SUMIF(Ent_Dados!$C$269:$C$514,Tabulação_Prod_Municipios!D145,Ent_Dados!$G$269:$G$514)</f>
        <v>8200</v>
      </c>
      <c r="BR13" s="9"/>
      <c r="BS13" s="10">
        <v>3</v>
      </c>
      <c r="BT13" s="92" t="s">
        <v>4</v>
      </c>
      <c r="BU13" s="13">
        <f>SUMIF(Ent_Dados!$C$9:$C$254,Tabulação_Prod_Municipios!D145,Ent_Dados!$F$9:$F$254)</f>
        <v>2731</v>
      </c>
      <c r="BV13" s="16">
        <f>SUMIF(Ent_Dados!$C$9:$C$254,Tabulação_Prod_Municipios!D145,Ent_Dados!$G$9:$G$254)</f>
        <v>2700</v>
      </c>
      <c r="BX13" s="10">
        <v>3</v>
      </c>
      <c r="BY13" s="92" t="s">
        <v>108</v>
      </c>
      <c r="BZ13" s="13">
        <f>SUMIF(Ent_Dados!$C$269:$C$514,Tabulação_Prod_Municipios!D58,Ent_Dados!$P$269:$P$514)</f>
        <v>0</v>
      </c>
      <c r="CA13" s="16">
        <f>SUMIF(Ent_Dados!$C$269:$C$514,Tabulação_Prod_Municipios!D58,Ent_Dados!$Q$269:$Q$514)</f>
        <v>1428</v>
      </c>
      <c r="CB13" s="9"/>
      <c r="CC13" s="10">
        <v>3</v>
      </c>
      <c r="CD13" s="92" t="s">
        <v>108</v>
      </c>
      <c r="CE13" s="13">
        <f>SUMIF(Ent_Dados!$C$9:$C$254,Tabulação_Prod_Municipios!D58,Ent_Dados!$P$9:$P$254)</f>
        <v>0</v>
      </c>
      <c r="CF13" s="16">
        <f>SUMIF(Ent_Dados!$C$9:$C$254,Tabulação_Prod_Municipios!D58,Ent_Dados!$Q$9:$Q$254)</f>
        <v>1700</v>
      </c>
      <c r="CH13" s="10">
        <v>3</v>
      </c>
      <c r="CI13" s="92" t="s">
        <v>6</v>
      </c>
      <c r="CJ13" s="13">
        <f>SUMIF(Ent_Dados!$C$269:$C$514,Tabulação_Prod_Municipios!D69,Ent_Dados!$AB$269:$AB$514)</f>
        <v>9548</v>
      </c>
      <c r="CK13" s="16">
        <f>SUMIF(Ent_Dados!$C$269:$C$514,Tabulação_Prod_Municipios!D69,Ent_Dados!$AC$269:$AC$514)</f>
        <v>4800</v>
      </c>
      <c r="CL13" s="9"/>
      <c r="CM13" s="10">
        <v>3</v>
      </c>
      <c r="CN13" s="92" t="s">
        <v>6</v>
      </c>
      <c r="CO13" s="13">
        <f>SUMIF(Ent_Dados!$C$9:$C$254,Tabulação_Prod_Municipios!D69,Ent_Dados!$AB$9:$AB$254)</f>
        <v>2100</v>
      </c>
      <c r="CP13" s="16">
        <f>SUMIF(Ent_Dados!$C$9:$C$254,Tabulação_Prod_Municipios!D69,Ent_Dados!$AC$9:$AC$254)</f>
        <v>800</v>
      </c>
      <c r="CR13" s="10">
        <v>3</v>
      </c>
      <c r="CS13" s="92" t="s">
        <v>153</v>
      </c>
      <c r="CT13" s="13">
        <f>SUMIF(Ent_Dados!$C$269:$C$514,Tabulação_Prod_Municipios!D108,Ent_Dados!$L$269:$L$514)</f>
        <v>3822428</v>
      </c>
      <c r="CU13" s="16">
        <f>SUMIF(Ent_Dados!$C$269:$C$514,Tabulação_Prod_Municipios!D108,Ent_Dados!$M$269:$M$514)</f>
        <v>3678720</v>
      </c>
      <c r="CV13" s="9"/>
      <c r="CW13" s="10">
        <v>3</v>
      </c>
      <c r="CX13" s="92" t="s">
        <v>153</v>
      </c>
      <c r="CY13" s="13">
        <f>SUMIF(Ent_Dados!$C$9:$C$254,Tabulação_Prod_Municipios!D108,Ent_Dados!$L$9:$L$254)</f>
        <v>47900</v>
      </c>
      <c r="CZ13" s="16">
        <f>SUMIF(Ent_Dados!$C$9:$C$254,Tabulação_Prod_Municipios!D108,Ent_Dados!$M$9:$M$254)</f>
        <v>47900</v>
      </c>
      <c r="DB13" s="10">
        <v>3</v>
      </c>
      <c r="DC13" s="92" t="s">
        <v>165</v>
      </c>
      <c r="DD13" s="13">
        <f>SUMIF(Ent_Dados!$C$269:$C$514,Tabulação_Prod_Municipios!D120,Ent_Dados!$R$269:$R$514)</f>
        <v>7500</v>
      </c>
      <c r="DE13" s="16">
        <f>SUMIF(Ent_Dados!$C$269:$C$514,Tabulação_Prod_Municipios!D120,Ent_Dados!$S$269:$S$514)</f>
        <v>7500</v>
      </c>
      <c r="DF13" s="9"/>
      <c r="DG13" s="10">
        <v>3</v>
      </c>
      <c r="DH13" s="92" t="s">
        <v>165</v>
      </c>
      <c r="DI13" s="13">
        <f>SUMIF(Ent_Dados!$C$9:$C$254,Tabulação_Prod_Municipios!D120,Ent_Dados!$R$9:$R$254)</f>
        <v>450</v>
      </c>
      <c r="DJ13" s="16">
        <f>SUMIF(Ent_Dados!$C$9:$C$254,Tabulação_Prod_Municipios!D120,Ent_Dados!$S$9:$S$254)</f>
        <v>420</v>
      </c>
      <c r="DL13" s="10">
        <v>3</v>
      </c>
      <c r="DM13" s="92" t="s">
        <v>169</v>
      </c>
      <c r="DN13" s="13">
        <f>SUMIF(Ent_Dados!$C$269:$C$514,Tabulação_Prod_Municipios!D125,Ent_Dados!$Z$269:$Z$514)</f>
        <v>119260</v>
      </c>
      <c r="DO13" s="16">
        <f>SUMIF(Ent_Dados!$C$269:$C$514,Tabulação_Prod_Municipios!D125,Ent_Dados!$AA$269:$AA$514)</f>
        <v>130180</v>
      </c>
      <c r="DP13" s="9"/>
      <c r="DQ13" s="10">
        <v>3</v>
      </c>
      <c r="DR13" s="92" t="s">
        <v>169</v>
      </c>
      <c r="DS13" s="13">
        <f>SUMIF(Ent_Dados!$C$9:$C$254,Tabulação_Prod_Municipios!D125,Ent_Dados!$Z$9:$Z$254)</f>
        <v>1203</v>
      </c>
      <c r="DT13" s="16">
        <f>SUMIF(Ent_Dados!$C$9:$C$254,Tabulação_Prod_Municipios!D125,Ent_Dados!$AA$9:$AA$254)</f>
        <v>1502</v>
      </c>
      <c r="DV13" s="10">
        <v>3</v>
      </c>
      <c r="DW13" s="92" t="s">
        <v>180</v>
      </c>
      <c r="DX13" s="13">
        <f>SUMIF(Ent_Dados!$C$269:$C$514,Tabulação_Prod_Municipios!D136,Ent_Dados!$D$269:$D$514)</f>
        <v>3250</v>
      </c>
      <c r="DY13" s="16">
        <f>SUMIF(Ent_Dados!$C$269:$C$514,Tabulação_Prod_Municipios!D136,Ent_Dados!$E$269:$E$514)</f>
        <v>3250</v>
      </c>
      <c r="DZ13" s="9"/>
      <c r="EA13" s="10">
        <v>3</v>
      </c>
      <c r="EB13" s="92" t="s">
        <v>180</v>
      </c>
      <c r="EC13" s="13">
        <f>SUMIF(Ent_Dados!$C$9:$C$254,Tabulação_Prod_Municipios!D136,Ent_Dados!$D$9:$D$254)</f>
        <v>130</v>
      </c>
      <c r="ED13" s="16">
        <f>SUMIF(Ent_Dados!$C$9:$C$254,Tabulação_Prod_Municipios!D136,Ent_Dados!$E$9:$E$254)</f>
        <v>130</v>
      </c>
      <c r="EF13" s="10">
        <v>3</v>
      </c>
      <c r="EG13" s="92" t="s">
        <v>66</v>
      </c>
      <c r="EH13" s="13"/>
      <c r="EI13" s="16"/>
      <c r="EJ13" s="9"/>
      <c r="EK13" s="10">
        <v>3</v>
      </c>
      <c r="EL13" s="92" t="s">
        <v>66</v>
      </c>
      <c r="EM13" s="13"/>
      <c r="EN13" s="16"/>
    </row>
    <row r="14" spans="1:144" ht="13.5" customHeight="1" x14ac:dyDescent="0.2">
      <c r="A14" s="14"/>
      <c r="B14" s="91">
        <v>6</v>
      </c>
      <c r="C14" s="92" t="s">
        <v>67</v>
      </c>
      <c r="D14" s="12" t="s">
        <v>335</v>
      </c>
      <c r="E14" s="14"/>
      <c r="F14" s="10">
        <v>4</v>
      </c>
      <c r="G14" s="92" t="s">
        <v>1</v>
      </c>
      <c r="H14" s="13">
        <f>SUMIF(Ent_Dados!$C$269:$C$514,Tabulação_Prod_Municipios!D74,Ent_Dados!$F$269:$F$514)+SUMIF(Ent_Dados!$C$269:$C$514,Tabulação_Prod_Municipios!D74,Ent_Dados!$H$269:$H$514)+SUMIF(Ent_Dados!$C$269:$C$514,Tabulação_Prod_Municipios!D74,Ent_Dados!$J$269:$J$514)+SUMIF(Ent_Dados!$C$269:$C$514,Tabulação_Prod_Municipios!D74,Ent_Dados!$N$269:$N$514)+SUMIF(Ent_Dados!$C$269:$C$514,Tabulação_Prod_Municipios!D74,Ent_Dados!$P$269:$P$514)+SUMIF(Ent_Dados!$C$269:$C$514,Tabulação_Prod_Municipios!D74,Ent_Dados!$T$269:$T$514)+SUMIF(Ent_Dados!$C$269:$C$514,Tabulação_Prod_Municipios!D74,Ent_Dados!$V$269:$V$514)+SUMIF(Ent_Dados!$C$269:$C$514,Tabulação_Prod_Municipios!D74,Ent_Dados!$X$269:$X$514)+SUMIF(Ent_Dados!$C$269:$C$514,Tabulação_Prod_Municipios!D74,Ent_Dados!$AB$269:$AB$514)</f>
        <v>770708</v>
      </c>
      <c r="I14" s="16">
        <f>SUMIF(Ent_Dados!$C$269:$C$514,Tabulação_Prod_Municipios!D74,Ent_Dados!$G$269:$G$514)+SUMIF(Ent_Dados!$C$269:$C$514,Tabulação_Prod_Municipios!D74,Ent_Dados!$I$269:$I$514)+SUMIF(Ent_Dados!$C$269:$C$514,Tabulação_Prod_Municipios!D74,Ent_Dados!$K$269:$K$514)+SUMIF(Ent_Dados!$C$269:$C$514,Tabulação_Prod_Municipios!D74,Ent_Dados!$O$269:$O$514)+SUMIF(Ent_Dados!$C$269:$C$514,Tabulação_Prod_Municipios!D74,Ent_Dados!$Q$269:$Q$514)+SUMIF(Ent_Dados!$C$269:$C$514,Tabulação_Prod_Municipios!D74,Ent_Dados!$U$269:$U$514)+SUMIF(Ent_Dados!$C$269:$C$514,Tabulação_Prod_Municipios!D74,Ent_Dados!$W$269:$W$514)+SUMIF(Ent_Dados!$C$269:$C$514,Tabulação_Prod_Municipios!D74,Ent_Dados!$Y$269:$Y$514)+SUMIF(Ent_Dados!$C$269:$C$514,Tabulação_Prod_Municipios!D74,Ent_Dados!$AC$269:$AC$514)</f>
        <v>704088</v>
      </c>
      <c r="J14" s="9"/>
      <c r="K14" s="10">
        <v>4</v>
      </c>
      <c r="L14" s="92" t="s">
        <v>21</v>
      </c>
      <c r="M14" s="13">
        <f>SUMIF(Ent_Dados!$C$9:$C$254,Tabulação_Prod_Municipios!D158,Ent_Dados!$F$9:$F$254)+SUMIF(Ent_Dados!$C$9:$C$254,Tabulação_Prod_Municipios!D158,Ent_Dados!$H$9:$H$254)+SUMIF(Ent_Dados!$C$9:$C$254,Tabulação_Prod_Municipios!D158,Ent_Dados!$J$9:$J$254)+SUMIF(Ent_Dados!$C$9:$C$254,Tabulação_Prod_Municipios!D158,Ent_Dados!$N$9:$N$254)+SUMIF(Ent_Dados!$C$9:$C$254,Tabulação_Prod_Municipios!D158,Ent_Dados!$P$9:$P$254)+SUMIF(Ent_Dados!$C$9:$C$254,Tabulação_Prod_Municipios!D158,Ent_Dados!$T$9:$T$254)+SUMIF(Ent_Dados!$C$9:$C$254,Tabulação_Prod_Municipios!D158,Ent_Dados!$V$9:$V$254)+SUMIF(Ent_Dados!$C$9:$C$254,Tabulação_Prod_Municipios!D158,Ent_Dados!$X$9:$X$254)+SUMIF(Ent_Dados!$C$9:$C$254,Tabulação_Prod_Municipios!D158,Ent_Dados!$AB$9:$AB$254)</f>
        <v>217770</v>
      </c>
      <c r="N14" s="16">
        <f>SUMIF(Ent_Dados!$C$9:$C$254,Tabulação_Prod_Municipios!D158,Ent_Dados!$G$9:$G$254)+SUMIF(Ent_Dados!$C$9:$C$254,Tabulação_Prod_Municipios!D158,Ent_Dados!$I$9:$I$254)+SUMIF(Ent_Dados!$C$9:$C$254,Tabulação_Prod_Municipios!D158,Ent_Dados!$K$9:$K$254)+SUMIF(Ent_Dados!$C$9:$C$254,Tabulação_Prod_Municipios!D158,Ent_Dados!$O$9:$O$254)+SUMIF(Ent_Dados!$C$9:$C$254,Tabulação_Prod_Municipios!D158,Ent_Dados!$Q$9:$Q$254)+SUMIF(Ent_Dados!$C$9:$C$254,Tabulação_Prod_Municipios!D158,Ent_Dados!$U$9:$U$254)+SUMIF(Ent_Dados!$C$9:$C$254,Tabulação_Prod_Municipios!D158,Ent_Dados!$W$9:$W$254)+SUMIF(Ent_Dados!$C$9:$C$254,Tabulação_Prod_Municipios!D158,Ent_Dados!$Y$9:$Y$254)+SUMIF(Ent_Dados!$C$9:$C$254,Tabulação_Prod_Municipios!D158,Ent_Dados!$AC$9:$AC$254)</f>
        <v>209170</v>
      </c>
      <c r="O14" s="14"/>
      <c r="P14" s="10">
        <v>4</v>
      </c>
      <c r="Q14" s="92" t="s">
        <v>21</v>
      </c>
      <c r="R14" s="13">
        <f>SUMIF(Ent_Dados!$C$269:$C$514,Tabulação_Prod_Municipios!D158,Ent_Dados!$V$269:$V$514)</f>
        <v>285000</v>
      </c>
      <c r="S14" s="16">
        <f>SUMIF(Ent_Dados!$C$269:$C$514,Tabulação_Prod_Municipios!D158,Ent_Dados!$W$269:$W$514)</f>
        <v>429000</v>
      </c>
      <c r="T14" s="9"/>
      <c r="U14" s="10">
        <v>4</v>
      </c>
      <c r="V14" s="92" t="s">
        <v>21</v>
      </c>
      <c r="W14" s="13">
        <f>SUMIF(Ent_Dados!$C$9:$C$254,Tabulação_Prod_Municipios!D158,Ent_Dados!$V$9:$V$254)</f>
        <v>125000</v>
      </c>
      <c r="X14" s="16">
        <f>SUMIF(Ent_Dados!$C$9:$C$254,Tabulação_Prod_Municipios!D158,Ent_Dados!$W$9:$W$254)</f>
        <v>130000</v>
      </c>
      <c r="Y14" s="2"/>
      <c r="Z14" s="10">
        <v>4</v>
      </c>
      <c r="AA14" s="92" t="s">
        <v>1</v>
      </c>
      <c r="AB14" s="13">
        <f>SUMIF(Ent_Dados!$C$269:$C$514,Tabulação_Prod_Municipios!D74,Ent_Dados!$T$269:$T$514)</f>
        <v>408900</v>
      </c>
      <c r="AC14" s="16">
        <f>SUMIF(Ent_Dados!$C$269:$C$514,Tabulação_Prod_Municipios!D74,Ent_Dados!$U$269:$U$514)</f>
        <v>293400</v>
      </c>
      <c r="AD14" s="9"/>
      <c r="AE14" s="10">
        <v>4</v>
      </c>
      <c r="AF14" s="92" t="s">
        <v>21</v>
      </c>
      <c r="AG14" s="13">
        <f>SUMIF(Ent_Dados!$C$9:$C$254,Tabulação_Prod_Municipios!D158,Ent_Dados!$T$9:$T$254)</f>
        <v>85800</v>
      </c>
      <c r="AH14" s="16">
        <f>SUMIF(Ent_Dados!$C$9:$C$254,Tabulação_Prod_Municipios!D158,Ent_Dados!$U$9:$U$254)</f>
        <v>72200</v>
      </c>
      <c r="AJ14" s="10">
        <v>4</v>
      </c>
      <c r="AK14" s="92" t="s">
        <v>3</v>
      </c>
      <c r="AL14" s="13">
        <f>SUMIF(Ent_Dados!$C$269:$C$514,Tabulação_Prod_Municipios!D81,Ent_Dados!$X$269:$X$514)</f>
        <v>100000</v>
      </c>
      <c r="AM14" s="16">
        <f>SUMIF(Ent_Dados!$C$269:$C$514,Tabulação_Prod_Municipios!D81,Ent_Dados!$Y$269:$Y$514)</f>
        <v>20000</v>
      </c>
      <c r="AN14" s="9"/>
      <c r="AO14" s="10">
        <v>4</v>
      </c>
      <c r="AP14" s="92" t="s">
        <v>20</v>
      </c>
      <c r="AQ14" s="13">
        <f>SUMIF(Ent_Dados!$C$9:$C$254,Tabulação_Prod_Municipios!D121,Ent_Dados!$X$9:$X$254)</f>
        <v>9000</v>
      </c>
      <c r="AR14" s="16">
        <f>SUMIF(Ent_Dados!$C$9:$C$254,Tabulação_Prod_Municipios!D121,Ent_Dados!$Y$9:$Y$254)</f>
        <v>5600</v>
      </c>
      <c r="AT14" s="10">
        <v>4</v>
      </c>
      <c r="AU14" s="92" t="s">
        <v>145</v>
      </c>
      <c r="AV14" s="13">
        <f>SUMIF(Ent_Dados!$C$269:$C$514,Tabulação_Prod_Municipios!D99,Ent_Dados!$J$269:$J$514)</f>
        <v>4604</v>
      </c>
      <c r="AW14" s="16">
        <f>SUMIF(Ent_Dados!$C$269:$C$514,Tabulação_Prod_Municipios!D99,Ent_Dados!$K$269:$K$514)</f>
        <v>10430</v>
      </c>
      <c r="AX14" s="9"/>
      <c r="AY14" s="10">
        <v>4</v>
      </c>
      <c r="AZ14" s="92" t="s">
        <v>145</v>
      </c>
      <c r="BA14" s="13">
        <f>SUMIF(Ent_Dados!$C$9:$C$254,Tabulação_Prod_Municipios!D99,Ent_Dados!$J$9:$J$254)</f>
        <v>740</v>
      </c>
      <c r="BB14" s="16">
        <f>SUMIF(Ent_Dados!$C$9:$C$254,Tabulação_Prod_Municipios!D99,Ent_Dados!$K$9:$K$254)</f>
        <v>1620</v>
      </c>
      <c r="BD14" s="10">
        <v>4</v>
      </c>
      <c r="BE14" s="92" t="s">
        <v>2</v>
      </c>
      <c r="BF14" s="13">
        <f>SUMIF(Ent_Dados!$C$269:$C$514,Tabulação_Prod_Municipios!D208,Ent_Dados!$N$269:$N$514)</f>
        <v>8190</v>
      </c>
      <c r="BG14" s="16">
        <f>SUMIF(Ent_Dados!$C$269:$C$514,Tabulação_Prod_Municipios!D208,Ent_Dados!$O$269:$O$514)</f>
        <v>21400</v>
      </c>
      <c r="BH14" s="9"/>
      <c r="BI14" s="10">
        <v>4</v>
      </c>
      <c r="BJ14" s="92" t="s">
        <v>2</v>
      </c>
      <c r="BK14" s="13">
        <f>SUMIF(Ent_Dados!$C$9:$C$254,Tabulação_Prod_Municipios!D208,Ent_Dados!$N$9:$N$254)</f>
        <v>3400</v>
      </c>
      <c r="BL14" s="16">
        <f>SUMIF(Ent_Dados!$C$9:$C$254,Tabulação_Prod_Municipios!D208,Ent_Dados!$O$9:$O$254)</f>
        <v>11300</v>
      </c>
      <c r="BN14" s="10">
        <v>4</v>
      </c>
      <c r="BO14" s="92" t="s">
        <v>21</v>
      </c>
      <c r="BP14" s="13">
        <f>SUMIF(Ent_Dados!$C$269:$C$514,Tabulação_Prod_Municipios!D158,Ent_Dados!$F$269:$F$514)</f>
        <v>9240</v>
      </c>
      <c r="BQ14" s="16">
        <f>SUMIF(Ent_Dados!$C$269:$C$514,Tabulação_Prod_Municipios!D158,Ent_Dados!$G$269:$G$514)</f>
        <v>6196</v>
      </c>
      <c r="BR14" s="9"/>
      <c r="BS14" s="10">
        <v>4</v>
      </c>
      <c r="BT14" s="92" t="s">
        <v>21</v>
      </c>
      <c r="BU14" s="13">
        <f>SUMIF(Ent_Dados!$C$9:$C$254,Tabulação_Prod_Municipios!D158,Ent_Dados!$F$9:$F$254)</f>
        <v>2100</v>
      </c>
      <c r="BV14" s="16">
        <f>SUMIF(Ent_Dados!$C$9:$C$254,Tabulação_Prod_Municipios!D158,Ent_Dados!$G$9:$G$254)</f>
        <v>2170</v>
      </c>
      <c r="BX14" s="10">
        <v>4</v>
      </c>
      <c r="BY14" s="92" t="s">
        <v>1</v>
      </c>
      <c r="BZ14" s="13">
        <f>SUMIF(Ent_Dados!$C$269:$C$514,Tabulação_Prod_Municipios!D74,Ent_Dados!$P$269:$P$514)</f>
        <v>1288</v>
      </c>
      <c r="CA14" s="16">
        <f>SUMIF(Ent_Dados!$C$269:$C$514,Tabulação_Prod_Municipios!D74,Ent_Dados!$Q$269:$Q$514)</f>
        <v>1288</v>
      </c>
      <c r="CB14" s="9"/>
      <c r="CC14" s="10">
        <v>4</v>
      </c>
      <c r="CD14" s="92" t="s">
        <v>20</v>
      </c>
      <c r="CE14" s="13">
        <f>SUMIF(Ent_Dados!$C$9:$C$254,Tabulação_Prod_Municipios!D121,Ent_Dados!$P$9:$P$254)</f>
        <v>80</v>
      </c>
      <c r="CF14" s="16">
        <f>SUMIF(Ent_Dados!$C$9:$C$254,Tabulação_Prod_Municipios!D121,Ent_Dados!$Q$9:$Q$254)</f>
        <v>1560</v>
      </c>
      <c r="CH14" s="10">
        <v>4</v>
      </c>
      <c r="CI14" s="92" t="s">
        <v>68</v>
      </c>
      <c r="CJ14" s="13">
        <f>SUMIF(Ent_Dados!$C$269:$C$514,Tabulação_Prod_Municipios!D15,Ent_Dados!$AB$269:$AB$514)</f>
        <v>0</v>
      </c>
      <c r="CK14" s="16">
        <f>SUMIF(Ent_Dados!$C$269:$C$514,Tabulação_Prod_Municipios!D15,Ent_Dados!$AC$269:$AC$514)</f>
        <v>1600</v>
      </c>
      <c r="CL14" s="9"/>
      <c r="CM14" s="10">
        <v>4</v>
      </c>
      <c r="CN14" s="92" t="s">
        <v>68</v>
      </c>
      <c r="CO14" s="13">
        <f>SUMIF(Ent_Dados!$C$9:$C$254,Tabulação_Prod_Municipios!D15,Ent_Dados!$AB$9:$AB$254)</f>
        <v>0</v>
      </c>
      <c r="CP14" s="16">
        <f>SUMIF(Ent_Dados!$C$9:$C$254,Tabulação_Prod_Municipios!D15,Ent_Dados!$AC$9:$AC$254)</f>
        <v>500</v>
      </c>
      <c r="CR14" s="10">
        <v>4</v>
      </c>
      <c r="CS14" s="92" t="s">
        <v>2</v>
      </c>
      <c r="CT14" s="13">
        <f>SUMIF(Ent_Dados!$C$269:$C$514,Tabulação_Prod_Municipios!D208,Ent_Dados!$L$269:$L$514)</f>
        <v>2790000</v>
      </c>
      <c r="CU14" s="16">
        <f>SUMIF(Ent_Dados!$C$269:$C$514,Tabulação_Prod_Municipios!D208,Ent_Dados!$M$269:$M$514)</f>
        <v>3150000</v>
      </c>
      <c r="CV14" s="9"/>
      <c r="CW14" s="10">
        <v>4</v>
      </c>
      <c r="CX14" s="92" t="s">
        <v>178</v>
      </c>
      <c r="CY14" s="13">
        <f>SUMIF(Ent_Dados!$C$9:$C$254,Tabulação_Prod_Municipios!D134,Ent_Dados!$L$9:$L$254)</f>
        <v>45000</v>
      </c>
      <c r="CZ14" s="16">
        <f>SUMIF(Ent_Dados!$C$9:$C$254,Tabulação_Prod_Municipios!D134,Ent_Dados!$M$9:$M$254)</f>
        <v>46280</v>
      </c>
      <c r="DB14" s="10">
        <v>4</v>
      </c>
      <c r="DC14" s="92" t="s">
        <v>251</v>
      </c>
      <c r="DD14" s="13">
        <f>SUMIF(Ent_Dados!$C$269:$C$514,Tabulação_Prod_Municipios!D218,Ent_Dados!$R$269:$R$514)</f>
        <v>4040</v>
      </c>
      <c r="DE14" s="16">
        <f>SUMIF(Ent_Dados!$C$269:$C$514,Tabulação_Prod_Municipios!D218,Ent_Dados!$S$269:$S$514)</f>
        <v>6880</v>
      </c>
      <c r="DF14" s="9"/>
      <c r="DG14" s="10">
        <v>4</v>
      </c>
      <c r="DH14" s="92" t="s">
        <v>251</v>
      </c>
      <c r="DI14" s="13">
        <f>SUMIF(Ent_Dados!$C$9:$C$254,Tabulação_Prod_Municipios!D218,Ent_Dados!$R$9:$R$254)</f>
        <v>240</v>
      </c>
      <c r="DJ14" s="16">
        <f>SUMIF(Ent_Dados!$C$9:$C$254,Tabulação_Prod_Municipios!D218,Ent_Dados!$S$9:$S$254)</f>
        <v>395</v>
      </c>
      <c r="DL14" s="10">
        <v>4</v>
      </c>
      <c r="DM14" s="92" t="s">
        <v>25</v>
      </c>
      <c r="DN14" s="13">
        <f>SUMIF(Ent_Dados!$C$269:$C$514,Tabulação_Prod_Municipios!D253,Ent_Dados!$Z$269:$Z$514)</f>
        <v>66500</v>
      </c>
      <c r="DO14" s="16">
        <f>SUMIF(Ent_Dados!$C$269:$C$514,Tabulação_Prod_Municipios!D253,Ent_Dados!$AA$269:$AA$514)</f>
        <v>66500</v>
      </c>
      <c r="DP14" s="9"/>
      <c r="DQ14" s="10">
        <v>4</v>
      </c>
      <c r="DR14" s="92" t="s">
        <v>36</v>
      </c>
      <c r="DS14" s="13">
        <f>SUMIF(Ent_Dados!$C$9:$C$254,Tabulação_Prod_Municipios!D193,Ent_Dados!$Z$9:$Z$254)</f>
        <v>500</v>
      </c>
      <c r="DT14" s="16">
        <f>SUMIF(Ent_Dados!$C$9:$C$254,Tabulação_Prod_Municipios!D193,Ent_Dados!$AA$9:$AA$254)</f>
        <v>800</v>
      </c>
      <c r="DV14" s="10">
        <v>4</v>
      </c>
      <c r="DW14" s="92" t="s">
        <v>248</v>
      </c>
      <c r="DX14" s="13">
        <f>SUMIF(Ent_Dados!$C$269:$C$514,Tabulação_Prod_Municipios!D215,Ent_Dados!$D$269:$D$514)</f>
        <v>700</v>
      </c>
      <c r="DY14" s="16">
        <f>SUMIF(Ent_Dados!$C$269:$C$514,Tabulação_Prod_Municipios!D215,Ent_Dados!$E$269:$E$514)</f>
        <v>1015</v>
      </c>
      <c r="DZ14" s="9"/>
      <c r="EA14" s="10">
        <v>4</v>
      </c>
      <c r="EB14" s="92" t="s">
        <v>250</v>
      </c>
      <c r="EC14" s="13">
        <f>SUMIF(Ent_Dados!$C$9:$C$254,Tabulação_Prod_Municipios!D217,Ent_Dados!$D$9:$D$254)</f>
        <v>40</v>
      </c>
      <c r="ED14" s="16">
        <f>SUMIF(Ent_Dados!$C$9:$C$254,Tabulação_Prod_Municipios!D217,Ent_Dados!$E$9:$E$254)</f>
        <v>43</v>
      </c>
      <c r="EF14" s="10">
        <v>4</v>
      </c>
      <c r="EG14" s="92" t="s">
        <v>67</v>
      </c>
      <c r="EH14" s="13"/>
      <c r="EI14" s="16"/>
      <c r="EJ14" s="9"/>
      <c r="EK14" s="10">
        <v>4</v>
      </c>
      <c r="EL14" s="92" t="s">
        <v>67</v>
      </c>
      <c r="EM14" s="13"/>
      <c r="EN14" s="16"/>
    </row>
    <row r="15" spans="1:144" ht="13.5" customHeight="1" x14ac:dyDescent="0.2">
      <c r="A15" s="14"/>
      <c r="B15" s="91">
        <v>7</v>
      </c>
      <c r="C15" s="92" t="s">
        <v>68</v>
      </c>
      <c r="D15" s="12" t="s">
        <v>336</v>
      </c>
      <c r="E15" s="14"/>
      <c r="F15" s="10">
        <v>5</v>
      </c>
      <c r="G15" s="92" t="s">
        <v>21</v>
      </c>
      <c r="H15" s="13">
        <f>SUMIF(Ent_Dados!$C$269:$C$514,Tabulação_Prod_Municipios!D158,Ent_Dados!$F$269:$F$514)+SUMIF(Ent_Dados!$C$269:$C$514,Tabulação_Prod_Municipios!D158,Ent_Dados!$H$269:$H$514)+SUMIF(Ent_Dados!$C$269:$C$514,Tabulação_Prod_Municipios!D158,Ent_Dados!$J$269:$J$514)+SUMIF(Ent_Dados!$C$269:$C$514,Tabulação_Prod_Municipios!D158,Ent_Dados!$N$269:$N$514)+SUMIF(Ent_Dados!$C$269:$C$514,Tabulação_Prod_Municipios!D158,Ent_Dados!$P$269:$P$514)+SUMIF(Ent_Dados!$C$269:$C$514,Tabulação_Prod_Municipios!D158,Ent_Dados!$T$269:$T$514)+SUMIF(Ent_Dados!$C$269:$C$514,Tabulação_Prod_Municipios!D158,Ent_Dados!$V$269:$V$514)+SUMIF(Ent_Dados!$C$269:$C$514,Tabulação_Prod_Municipios!D158,Ent_Dados!$X$269:$X$514)+SUMIF(Ent_Dados!$C$269:$C$514,Tabulação_Prod_Municipios!D158,Ent_Dados!$AB$269:$AB$514)</f>
        <v>980607</v>
      </c>
      <c r="I15" s="16">
        <f>SUMIF(Ent_Dados!$C$269:$C$514,Tabulação_Prod_Municipios!D158,Ent_Dados!$G$269:$G$514)+SUMIF(Ent_Dados!$C$269:$C$514,Tabulação_Prod_Municipios!D158,Ent_Dados!$I$269:$I$514)+SUMIF(Ent_Dados!$C$269:$C$514,Tabulação_Prod_Municipios!D158,Ent_Dados!$K$269:$K$514)+SUMIF(Ent_Dados!$C$269:$C$514,Tabulação_Prod_Municipios!D158,Ent_Dados!$O$269:$O$514)+SUMIF(Ent_Dados!$C$269:$C$514,Tabulação_Prod_Municipios!D158,Ent_Dados!$Q$269:$Q$514)+SUMIF(Ent_Dados!$C$269:$C$514,Tabulação_Prod_Municipios!D158,Ent_Dados!$U$269:$U$514)+SUMIF(Ent_Dados!$C$269:$C$514,Tabulação_Prod_Municipios!D158,Ent_Dados!$W$269:$W$514)+SUMIF(Ent_Dados!$C$269:$C$514,Tabulação_Prod_Municipios!D158,Ent_Dados!$Y$269:$Y$514)+SUMIF(Ent_Dados!$C$269:$C$514,Tabulação_Prod_Municipios!D158,Ent_Dados!$AC$269:$AC$514)</f>
        <v>703536</v>
      </c>
      <c r="J15" s="9"/>
      <c r="K15" s="10">
        <v>5</v>
      </c>
      <c r="L15" s="92" t="s">
        <v>1</v>
      </c>
      <c r="M15" s="13">
        <f>SUMIF(Ent_Dados!$C$9:$C$254,Tabulação_Prod_Municipios!D74,Ent_Dados!$F$9:$F$254)+SUMIF(Ent_Dados!$C$9:$C$254,Tabulação_Prod_Municipios!D74,Ent_Dados!$H$9:$H$254)+SUMIF(Ent_Dados!$C$9:$C$254,Tabulação_Prod_Municipios!D74,Ent_Dados!$J$9:$J$254)+SUMIF(Ent_Dados!$C$9:$C$254,Tabulação_Prod_Municipios!D74,Ent_Dados!$N$9:$N$254)+SUMIF(Ent_Dados!$C$9:$C$254,Tabulação_Prod_Municipios!D74,Ent_Dados!$P$9:$P$254)+SUMIF(Ent_Dados!$C$9:$C$254,Tabulação_Prod_Municipios!D74,Ent_Dados!$T$9:$T$254)+SUMIF(Ent_Dados!$C$9:$C$254,Tabulação_Prod_Municipios!D74,Ent_Dados!$V$9:$V$254)+SUMIF(Ent_Dados!$C$9:$C$254,Tabulação_Prod_Municipios!D74,Ent_Dados!$X$9:$X$254)+SUMIF(Ent_Dados!$C$9:$C$254,Tabulação_Prod_Municipios!D74,Ent_Dados!$AB$9:$AB$254)</f>
        <v>190700</v>
      </c>
      <c r="N15" s="16">
        <f>SUMIF(Ent_Dados!$C$9:$C$254,Tabulação_Prod_Municipios!D74,Ent_Dados!$G$9:$G$254)+SUMIF(Ent_Dados!$C$9:$C$254,Tabulação_Prod_Municipios!D74,Ent_Dados!$I$9:$I$254)+SUMIF(Ent_Dados!$C$9:$C$254,Tabulação_Prod_Municipios!D74,Ent_Dados!$K$9:$K$254)+SUMIF(Ent_Dados!$C$9:$C$254,Tabulação_Prod_Municipios!D74,Ent_Dados!$O$9:$O$254)+SUMIF(Ent_Dados!$C$9:$C$254,Tabulação_Prod_Municipios!D74,Ent_Dados!$Q$9:$Q$254)+SUMIF(Ent_Dados!$C$9:$C$254,Tabulação_Prod_Municipios!D74,Ent_Dados!$U$9:$U$254)+SUMIF(Ent_Dados!$C$9:$C$254,Tabulação_Prod_Municipios!D74,Ent_Dados!$W$9:$W$254)+SUMIF(Ent_Dados!$C$9:$C$254,Tabulação_Prod_Municipios!D74,Ent_Dados!$Y$9:$Y$254)+SUMIF(Ent_Dados!$C$9:$C$254,Tabulação_Prod_Municipios!D74,Ent_Dados!$AC$9:$AC$254)</f>
        <v>189700</v>
      </c>
      <c r="O15" s="14"/>
      <c r="P15" s="10">
        <v>5</v>
      </c>
      <c r="Q15" s="92" t="s">
        <v>6</v>
      </c>
      <c r="R15" s="13">
        <f>SUMIF(Ent_Dados!$C$269:$C$514,Tabulação_Prod_Municipios!D69,Ent_Dados!$V$269:$V$514)</f>
        <v>312000</v>
      </c>
      <c r="S15" s="16">
        <f>SUMIF(Ent_Dados!$C$269:$C$514,Tabulação_Prod_Municipios!D69,Ent_Dados!$W$269:$W$514)</f>
        <v>336600</v>
      </c>
      <c r="T15" s="9"/>
      <c r="U15" s="10">
        <v>5</v>
      </c>
      <c r="V15" s="92" t="s">
        <v>6</v>
      </c>
      <c r="W15" s="13">
        <f>SUMIF(Ent_Dados!$C$9:$C$254,Tabulação_Prod_Municipios!D69,Ent_Dados!$V$9:$V$254)</f>
        <v>100000</v>
      </c>
      <c r="X15" s="16">
        <f>SUMIF(Ent_Dados!$C$9:$C$254,Tabulação_Prod_Municipios!D69,Ent_Dados!$W$9:$W$254)</f>
        <v>102000</v>
      </c>
      <c r="Y15" s="2"/>
      <c r="Z15" s="10">
        <v>5</v>
      </c>
      <c r="AA15" s="92" t="s">
        <v>44</v>
      </c>
      <c r="AB15" s="13">
        <f>SUMIF(Ent_Dados!$C$269:$C$514,Tabulação_Prod_Municipios!D154,Ent_Dados!$T$269:$T$514)</f>
        <v>615400</v>
      </c>
      <c r="AC15" s="16">
        <f>SUMIF(Ent_Dados!$C$269:$C$514,Tabulação_Prod_Municipios!D154,Ent_Dados!$U$269:$U$514)</f>
        <v>279100</v>
      </c>
      <c r="AD15" s="9"/>
      <c r="AE15" s="10">
        <v>5</v>
      </c>
      <c r="AF15" s="92" t="s">
        <v>44</v>
      </c>
      <c r="AG15" s="13">
        <f>SUMIF(Ent_Dados!$C$9:$C$254,Tabulação_Prod_Municipios!D154,Ent_Dados!$T$9:$T$254)</f>
        <v>76000</v>
      </c>
      <c r="AH15" s="16">
        <f>SUMIF(Ent_Dados!$C$9:$C$254,Tabulação_Prod_Municipios!D154,Ent_Dados!$U$9:$U$254)</f>
        <v>69000</v>
      </c>
      <c r="AJ15" s="10">
        <v>5</v>
      </c>
      <c r="AK15" s="92" t="s">
        <v>4</v>
      </c>
      <c r="AL15" s="13">
        <f>SUMIF(Ent_Dados!$C$269:$C$514,Tabulação_Prod_Municipios!D145,Ent_Dados!$X$269:$X$514)</f>
        <v>24000</v>
      </c>
      <c r="AM15" s="16">
        <f>SUMIF(Ent_Dados!$C$269:$C$514,Tabulação_Prod_Municipios!D145,Ent_Dados!$Y$269:$Y$514)</f>
        <v>14400</v>
      </c>
      <c r="AN15" s="9"/>
      <c r="AO15" s="10">
        <v>5</v>
      </c>
      <c r="AP15" s="92" t="s">
        <v>19</v>
      </c>
      <c r="AQ15" s="13">
        <f>SUMIF(Ent_Dados!$C$9:$C$254,Tabulação_Prod_Municipios!D63,Ent_Dados!$X$9:$X$254)</f>
        <v>8000</v>
      </c>
      <c r="AR15" s="16">
        <f>SUMIF(Ent_Dados!$C$9:$C$254,Tabulação_Prod_Municipios!D63,Ent_Dados!$Y$9:$Y$254)</f>
        <v>5400</v>
      </c>
      <c r="AT15" s="10">
        <v>5</v>
      </c>
      <c r="AU15" s="92" t="s">
        <v>36</v>
      </c>
      <c r="AV15" s="13">
        <f>SUMIF(Ent_Dados!$C$269:$C$514,Tabulação_Prod_Municipios!D193,Ent_Dados!$J$269:$J$514)</f>
        <v>1550</v>
      </c>
      <c r="AW15" s="16">
        <f>SUMIF(Ent_Dados!$C$269:$C$514,Tabulação_Prod_Municipios!D193,Ent_Dados!$K$269:$K$514)</f>
        <v>1550</v>
      </c>
      <c r="AX15" s="9"/>
      <c r="AY15" s="10">
        <v>5</v>
      </c>
      <c r="AZ15" s="92" t="s">
        <v>4</v>
      </c>
      <c r="BA15" s="13">
        <f>SUMIF(Ent_Dados!$C$9:$C$254,Tabulação_Prod_Municipios!D145,Ent_Dados!$J$9:$J$254)</f>
        <v>1085</v>
      </c>
      <c r="BB15" s="16">
        <f>SUMIF(Ent_Dados!$C$9:$C$254,Tabulação_Prod_Municipios!D145,Ent_Dados!$K$9:$K$254)</f>
        <v>585</v>
      </c>
      <c r="BD15" s="10">
        <v>5</v>
      </c>
      <c r="BE15" s="92" t="s">
        <v>260</v>
      </c>
      <c r="BF15" s="13">
        <f>SUMIF(Ent_Dados!$C$269:$C$514,Tabulação_Prod_Municipios!D227,Ent_Dados!$N$269:$N$514)</f>
        <v>20520</v>
      </c>
      <c r="BG15" s="16">
        <f>SUMIF(Ent_Dados!$C$269:$C$514,Tabulação_Prod_Municipios!D227,Ent_Dados!$O$269:$O$514)</f>
        <v>20994</v>
      </c>
      <c r="BH15" s="9"/>
      <c r="BI15" s="10">
        <v>5</v>
      </c>
      <c r="BJ15" s="92" t="s">
        <v>5</v>
      </c>
      <c r="BK15" s="13">
        <f>SUMIF(Ent_Dados!$C$9:$C$254,Tabulação_Prod_Municipios!D138,Ent_Dados!$N$9:$N$254)</f>
        <v>7200</v>
      </c>
      <c r="BL15" s="16">
        <f>SUMIF(Ent_Dados!$C$9:$C$254,Tabulação_Prod_Municipios!D138,Ent_Dados!$O$9:$O$254)</f>
        <v>9600</v>
      </c>
      <c r="BN15" s="10">
        <v>5</v>
      </c>
      <c r="BO15" s="92" t="s">
        <v>153</v>
      </c>
      <c r="BP15" s="13">
        <f>SUMIF(Ent_Dados!$C$269:$C$514,Tabulação_Prod_Municipios!D108,Ent_Dados!$F$269:$F$514)</f>
        <v>5124</v>
      </c>
      <c r="BQ15" s="16">
        <f>SUMIF(Ent_Dados!$C$269:$C$514,Tabulação_Prod_Municipios!D108,Ent_Dados!$G$269:$G$514)</f>
        <v>4930</v>
      </c>
      <c r="BR15" s="9"/>
      <c r="BS15" s="10">
        <v>5</v>
      </c>
      <c r="BT15" s="92" t="s">
        <v>153</v>
      </c>
      <c r="BU15" s="13">
        <f>SUMIF(Ent_Dados!$C$9:$C$254,Tabulação_Prod_Municipios!D108,Ent_Dados!$F$9:$F$254)</f>
        <v>1220</v>
      </c>
      <c r="BV15" s="16">
        <f>SUMIF(Ent_Dados!$C$9:$C$254,Tabulação_Prod_Municipios!D108,Ent_Dados!$G$9:$G$254)</f>
        <v>1160</v>
      </c>
      <c r="BX15" s="10">
        <v>5</v>
      </c>
      <c r="BY15" s="92" t="s">
        <v>138</v>
      </c>
      <c r="BZ15" s="13">
        <f>SUMIF(Ent_Dados!$C$269:$C$514,Tabulação_Prod_Municipios!D92,Ent_Dados!$P$269:$P$514)</f>
        <v>0</v>
      </c>
      <c r="CA15" s="16">
        <f>SUMIF(Ent_Dados!$C$269:$C$514,Tabulação_Prod_Municipios!D92,Ent_Dados!$Q$269:$Q$514)</f>
        <v>1147</v>
      </c>
      <c r="CB15" s="9"/>
      <c r="CC15" s="10">
        <v>5</v>
      </c>
      <c r="CD15" s="92" t="s">
        <v>138</v>
      </c>
      <c r="CE15" s="13">
        <f>SUMIF(Ent_Dados!$C$9:$C$254,Tabulação_Prod_Municipios!D92,Ent_Dados!$P$9:$P$254)</f>
        <v>0</v>
      </c>
      <c r="CF15" s="16">
        <f>SUMIF(Ent_Dados!$C$9:$C$254,Tabulação_Prod_Municipios!D92,Ent_Dados!$Q$9:$Q$254)</f>
        <v>1275</v>
      </c>
      <c r="CH15" s="10">
        <v>5</v>
      </c>
      <c r="CI15" s="92" t="s">
        <v>25</v>
      </c>
      <c r="CJ15" s="13">
        <f>SUMIF(Ent_Dados!$C$269:$C$514,Tabulação_Prod_Municipios!D253,Ent_Dados!$AB$269:$AB$514)</f>
        <v>855</v>
      </c>
      <c r="CK15" s="16">
        <f>SUMIF(Ent_Dados!$C$269:$C$514,Tabulação_Prod_Municipios!D253,Ent_Dados!$AC$269:$AC$514)</f>
        <v>855</v>
      </c>
      <c r="CL15" s="9"/>
      <c r="CM15" s="10">
        <v>5</v>
      </c>
      <c r="CN15" s="92" t="s">
        <v>25</v>
      </c>
      <c r="CO15" s="13">
        <f>SUMIF(Ent_Dados!$C$9:$C$254,Tabulação_Prod_Municipios!D253,Ent_Dados!$AB$9:$AB$254)</f>
        <v>190</v>
      </c>
      <c r="CP15" s="16">
        <f>SUMIF(Ent_Dados!$C$9:$C$254,Tabulação_Prod_Municipios!D253,Ent_Dados!$AC$9:$AC$254)</f>
        <v>190</v>
      </c>
      <c r="CR15" s="10">
        <v>5</v>
      </c>
      <c r="CS15" s="92" t="s">
        <v>5</v>
      </c>
      <c r="CT15" s="13">
        <f>SUMIF(Ent_Dados!$C$269:$C$514,Tabulação_Prod_Municipios!D138,Ent_Dados!$L$269:$L$514)</f>
        <v>1654650</v>
      </c>
      <c r="CU15" s="16">
        <f>SUMIF(Ent_Dados!$C$269:$C$514,Tabulação_Prod_Municipios!D138,Ent_Dados!$M$269:$M$514)</f>
        <v>2880000</v>
      </c>
      <c r="CV15" s="9"/>
      <c r="CW15" s="10">
        <v>5</v>
      </c>
      <c r="CX15" s="92" t="s">
        <v>2</v>
      </c>
      <c r="CY15" s="13">
        <f>SUMIF(Ent_Dados!$C$9:$C$254,Tabulação_Prod_Municipios!D208,Ent_Dados!$L$9:$L$254)</f>
        <v>31000</v>
      </c>
      <c r="CZ15" s="16">
        <f>SUMIF(Ent_Dados!$C$9:$C$254,Tabulação_Prod_Municipios!D208,Ent_Dados!$M$9:$M$254)</f>
        <v>35000</v>
      </c>
      <c r="DB15" s="10">
        <v>5</v>
      </c>
      <c r="DC15" s="92" t="s">
        <v>281</v>
      </c>
      <c r="DD15" s="13">
        <f>SUMIF(Ent_Dados!$C$269:$C$514,Tabulação_Prod_Municipios!D249,Ent_Dados!$R$269:$R$514)</f>
        <v>6600</v>
      </c>
      <c r="DE15" s="16">
        <f>SUMIF(Ent_Dados!$C$269:$C$514,Tabulação_Prod_Municipios!D249,Ent_Dados!$S$269:$S$514)</f>
        <v>6600</v>
      </c>
      <c r="DF15" s="9"/>
      <c r="DG15" s="10">
        <v>5</v>
      </c>
      <c r="DH15" s="92" t="s">
        <v>281</v>
      </c>
      <c r="DI15" s="13">
        <f>SUMIF(Ent_Dados!$C$9:$C$254,Tabulação_Prod_Municipios!D249,Ent_Dados!$R$9:$R$254)</f>
        <v>300</v>
      </c>
      <c r="DJ15" s="16">
        <f>SUMIF(Ent_Dados!$C$9:$C$254,Tabulação_Prod_Municipios!D249,Ent_Dados!$S$9:$S$254)</f>
        <v>300</v>
      </c>
      <c r="DL15" s="10">
        <v>5</v>
      </c>
      <c r="DM15" s="92" t="s">
        <v>36</v>
      </c>
      <c r="DN15" s="13">
        <f>SUMIF(Ent_Dados!$C$269:$C$514,Tabulação_Prod_Municipios!D193,Ent_Dados!$Z$269:$Z$514)</f>
        <v>40000</v>
      </c>
      <c r="DO15" s="16">
        <f>SUMIF(Ent_Dados!$C$269:$C$514,Tabulação_Prod_Municipios!D193,Ent_Dados!$AA$269:$AA$514)</f>
        <v>64000</v>
      </c>
      <c r="DP15" s="9"/>
      <c r="DQ15" s="10">
        <v>5</v>
      </c>
      <c r="DR15" s="92" t="s">
        <v>25</v>
      </c>
      <c r="DS15" s="13">
        <f>SUMIF(Ent_Dados!$C$9:$C$254,Tabulação_Prod_Municipios!D253,Ent_Dados!$Z$9:$Z$254)</f>
        <v>700</v>
      </c>
      <c r="DT15" s="16">
        <f>SUMIF(Ent_Dados!$C$9:$C$254,Tabulação_Prod_Municipios!D253,Ent_Dados!$AA$9:$AA$254)</f>
        <v>700</v>
      </c>
      <c r="DV15" s="10">
        <v>5</v>
      </c>
      <c r="DW15" s="92" t="s">
        <v>250</v>
      </c>
      <c r="DX15" s="13">
        <f>SUMIF(Ent_Dados!$C$269:$C$514,Tabulação_Prod_Municipios!D217,Ent_Dados!$D$269:$D$514)</f>
        <v>840</v>
      </c>
      <c r="DY15" s="16">
        <f>SUMIF(Ent_Dados!$C$269:$C$514,Tabulação_Prod_Municipios!D217,Ent_Dados!$E$269:$E$514)</f>
        <v>903</v>
      </c>
      <c r="DZ15" s="9"/>
      <c r="EA15" s="10">
        <v>5</v>
      </c>
      <c r="EB15" s="92" t="s">
        <v>225</v>
      </c>
      <c r="EC15" s="13">
        <f>SUMIF(Ent_Dados!$C$9:$C$254,Tabulação_Prod_Municipios!D186,Ent_Dados!$D$9:$D$254)</f>
        <v>35</v>
      </c>
      <c r="ED15" s="16">
        <f>SUMIF(Ent_Dados!$C$9:$C$254,Tabulação_Prod_Municipios!D186,Ent_Dados!$E$9:$E$254)</f>
        <v>35</v>
      </c>
      <c r="EF15" s="10">
        <v>5</v>
      </c>
      <c r="EG15" s="92" t="s">
        <v>68</v>
      </c>
      <c r="EH15" s="13"/>
      <c r="EI15" s="16"/>
      <c r="EJ15" s="9"/>
      <c r="EK15" s="10">
        <v>5</v>
      </c>
      <c r="EL15" s="92" t="s">
        <v>68</v>
      </c>
      <c r="EM15" s="13"/>
      <c r="EN15" s="16"/>
    </row>
    <row r="16" spans="1:144" ht="13.5" customHeight="1" x14ac:dyDescent="0.2">
      <c r="A16" s="14"/>
      <c r="B16" s="91">
        <v>8</v>
      </c>
      <c r="C16" s="92" t="s">
        <v>69</v>
      </c>
      <c r="D16" s="12" t="s">
        <v>337</v>
      </c>
      <c r="E16" s="14"/>
      <c r="F16" s="10">
        <v>6</v>
      </c>
      <c r="G16" s="92" t="s">
        <v>44</v>
      </c>
      <c r="H16" s="13">
        <f>SUMIF(Ent_Dados!$C$269:$C$514,Tabulação_Prod_Municipios!D154,Ent_Dados!$F$269:$F$514)+SUMIF(Ent_Dados!$C$269:$C$514,Tabulação_Prod_Municipios!D154,Ent_Dados!$H$269:$H$514)+SUMIF(Ent_Dados!$C$269:$C$514,Tabulação_Prod_Municipios!D154,Ent_Dados!$J$269:$J$514)+SUMIF(Ent_Dados!$C$269:$C$514,Tabulação_Prod_Municipios!D154,Ent_Dados!$N$269:$N$514)+SUMIF(Ent_Dados!$C$269:$C$514,Tabulação_Prod_Municipios!D154,Ent_Dados!$P$269:$P$514)+SUMIF(Ent_Dados!$C$269:$C$514,Tabulação_Prod_Municipios!D154,Ent_Dados!$T$269:$T$514)+SUMIF(Ent_Dados!$C$269:$C$514,Tabulação_Prod_Municipios!D154,Ent_Dados!$V$269:$V$514)+SUMIF(Ent_Dados!$C$269:$C$514,Tabulação_Prod_Municipios!D154,Ent_Dados!$X$269:$X$514)+SUMIF(Ent_Dados!$C$269:$C$514,Tabulação_Prod_Municipios!D154,Ent_Dados!$AB$269:$AB$514)</f>
        <v>894033</v>
      </c>
      <c r="I16" s="16">
        <f>SUMIF(Ent_Dados!$C$269:$C$514,Tabulação_Prod_Municipios!D154,Ent_Dados!$G$269:$G$514)+SUMIF(Ent_Dados!$C$269:$C$514,Tabulação_Prod_Municipios!D154,Ent_Dados!$I$269:$I$514)+SUMIF(Ent_Dados!$C$269:$C$514,Tabulação_Prod_Municipios!D154,Ent_Dados!$K$269:$K$514)+SUMIF(Ent_Dados!$C$269:$C$514,Tabulação_Prod_Municipios!D154,Ent_Dados!$O$269:$O$514)+SUMIF(Ent_Dados!$C$269:$C$514,Tabulação_Prod_Municipios!D154,Ent_Dados!$Q$269:$Q$514)+SUMIF(Ent_Dados!$C$269:$C$514,Tabulação_Prod_Municipios!D154,Ent_Dados!$U$269:$U$514)+SUMIF(Ent_Dados!$C$269:$C$514,Tabulação_Prod_Municipios!D154,Ent_Dados!$W$269:$W$514)+SUMIF(Ent_Dados!$C$269:$C$514,Tabulação_Prod_Municipios!D154,Ent_Dados!$Y$269:$Y$514)+SUMIF(Ent_Dados!$C$269:$C$514,Tabulação_Prod_Municipios!D154,Ent_Dados!$AC$269:$AC$514)</f>
        <v>600813</v>
      </c>
      <c r="J16" s="9"/>
      <c r="K16" s="10">
        <v>6</v>
      </c>
      <c r="L16" s="92" t="s">
        <v>44</v>
      </c>
      <c r="M16" s="13">
        <f>SUMIF(Ent_Dados!$C$9:$C$254,Tabulação_Prod_Municipios!D154,Ent_Dados!$F$9:$F$254)+SUMIF(Ent_Dados!$C$9:$C$254,Tabulação_Prod_Municipios!D154,Ent_Dados!$H$9:$H$254)+SUMIF(Ent_Dados!$C$9:$C$254,Tabulação_Prod_Municipios!D154,Ent_Dados!$J$9:$J$254)+SUMIF(Ent_Dados!$C$9:$C$254,Tabulação_Prod_Municipios!D154,Ent_Dados!$N$9:$N$254)+SUMIF(Ent_Dados!$C$9:$C$254,Tabulação_Prod_Municipios!D154,Ent_Dados!$P$9:$P$254)+SUMIF(Ent_Dados!$C$9:$C$254,Tabulação_Prod_Municipios!D154,Ent_Dados!$T$9:$T$254)+SUMIF(Ent_Dados!$C$9:$C$254,Tabulação_Prod_Municipios!D154,Ent_Dados!$V$9:$V$254)+SUMIF(Ent_Dados!$C$9:$C$254,Tabulação_Prod_Municipios!D154,Ent_Dados!$X$9:$X$254)+SUMIF(Ent_Dados!$C$9:$C$254,Tabulação_Prod_Municipios!D154,Ent_Dados!$AB$9:$AB$254)</f>
        <v>172550</v>
      </c>
      <c r="N16" s="16">
        <f>SUMIF(Ent_Dados!$C$9:$C$254,Tabulação_Prod_Municipios!D154,Ent_Dados!$G$9:$G$254)+SUMIF(Ent_Dados!$C$9:$C$254,Tabulação_Prod_Municipios!D154,Ent_Dados!$I$9:$I$254)+SUMIF(Ent_Dados!$C$9:$C$254,Tabulação_Prod_Municipios!D154,Ent_Dados!$K$9:$K$254)+SUMIF(Ent_Dados!$C$9:$C$254,Tabulação_Prod_Municipios!D154,Ent_Dados!$O$9:$O$254)+SUMIF(Ent_Dados!$C$9:$C$254,Tabulação_Prod_Municipios!D154,Ent_Dados!$Q$9:$Q$254)+SUMIF(Ent_Dados!$C$9:$C$254,Tabulação_Prod_Municipios!D154,Ent_Dados!$U$9:$U$254)+SUMIF(Ent_Dados!$C$9:$C$254,Tabulação_Prod_Municipios!D154,Ent_Dados!$W$9:$W$254)+SUMIF(Ent_Dados!$C$9:$C$254,Tabulação_Prod_Municipios!D154,Ent_Dados!$Y$9:$Y$254)+SUMIF(Ent_Dados!$C$9:$C$254,Tabulação_Prod_Municipios!D154,Ent_Dados!$AC$9:$AC$254)</f>
        <v>166600</v>
      </c>
      <c r="O16" s="14"/>
      <c r="P16" s="10">
        <v>6</v>
      </c>
      <c r="Q16" s="92" t="s">
        <v>22</v>
      </c>
      <c r="R16" s="13">
        <f>SUMIF(Ent_Dados!$C$269:$C$514,Tabulação_Prod_Municipios!D189,Ent_Dados!$V$269:$V$514)</f>
        <v>229770</v>
      </c>
      <c r="S16" s="16">
        <f>SUMIF(Ent_Dados!$C$269:$C$514,Tabulação_Prod_Municipios!D189,Ent_Dados!$W$269:$W$514)</f>
        <v>330000</v>
      </c>
      <c r="T16" s="9"/>
      <c r="U16" s="10">
        <v>6</v>
      </c>
      <c r="V16" s="92" t="s">
        <v>22</v>
      </c>
      <c r="W16" s="13">
        <f>SUMIF(Ent_Dados!$C$9:$C$254,Tabulação_Prod_Municipios!D189,Ent_Dados!$V$9:$V$254)</f>
        <v>103500</v>
      </c>
      <c r="X16" s="16">
        <f>SUMIF(Ent_Dados!$C$9:$C$254,Tabulação_Prod_Municipios!D189,Ent_Dados!$W$9:$W$254)</f>
        <v>100000</v>
      </c>
      <c r="Y16" s="2"/>
      <c r="Z16" s="10">
        <v>6</v>
      </c>
      <c r="AA16" s="92" t="s">
        <v>21</v>
      </c>
      <c r="AB16" s="13">
        <f>SUMIF(Ent_Dados!$C$269:$C$514,Tabulação_Prod_Municipios!D158,Ent_Dados!$T$269:$T$514)</f>
        <v>670200</v>
      </c>
      <c r="AC16" s="16">
        <f>SUMIF(Ent_Dados!$C$269:$C$514,Tabulação_Prod_Municipios!D158,Ent_Dados!$U$269:$U$514)</f>
        <v>260760</v>
      </c>
      <c r="AD16" s="9"/>
      <c r="AE16" s="10">
        <v>6</v>
      </c>
      <c r="AF16" s="92" t="s">
        <v>1</v>
      </c>
      <c r="AG16" s="13">
        <f>SUMIF(Ent_Dados!$C$9:$C$254,Tabulação_Prod_Municipios!D74,Ent_Dados!$T$9:$T$254)</f>
        <v>63000</v>
      </c>
      <c r="AH16" s="16">
        <f>SUMIF(Ent_Dados!$C$9:$C$254,Tabulação_Prod_Municipios!D74,Ent_Dados!$U$9:$U$254)</f>
        <v>63000</v>
      </c>
      <c r="AJ16" s="10">
        <v>6</v>
      </c>
      <c r="AK16" s="92" t="s">
        <v>47</v>
      </c>
      <c r="AL16" s="13">
        <f>SUMIF(Ent_Dados!$C$269:$C$514,Tabulação_Prod_Municipios!D190,Ent_Dados!$X$269:$X$514)</f>
        <v>12400</v>
      </c>
      <c r="AM16" s="16">
        <f>SUMIF(Ent_Dados!$C$269:$C$514,Tabulação_Prod_Municipios!D190,Ent_Dados!$Y$269:$Y$514)</f>
        <v>12400</v>
      </c>
      <c r="AN16" s="9"/>
      <c r="AO16" s="10">
        <v>6</v>
      </c>
      <c r="AP16" s="92" t="s">
        <v>3</v>
      </c>
      <c r="AQ16" s="13">
        <f>SUMIF(Ent_Dados!$C$9:$C$254,Tabulação_Prod_Municipios!D81,Ent_Dados!$X$9:$X$254)</f>
        <v>20000</v>
      </c>
      <c r="AR16" s="16">
        <f>SUMIF(Ent_Dados!$C$9:$C$254,Tabulação_Prod_Municipios!D81,Ent_Dados!$Y$9:$Y$254)</f>
        <v>5000</v>
      </c>
      <c r="AT16" s="10">
        <v>6</v>
      </c>
      <c r="AU16" s="92" t="s">
        <v>4</v>
      </c>
      <c r="AV16" s="13">
        <f>SUMIF(Ent_Dados!$C$269:$C$514,Tabulação_Prod_Municipios!D145,Ent_Dados!$J$269:$J$514)</f>
        <v>1683</v>
      </c>
      <c r="AW16" s="16">
        <f>SUMIF(Ent_Dados!$C$269:$C$514,Tabulação_Prod_Municipios!D145,Ent_Dados!$K$269:$K$514)</f>
        <v>1053</v>
      </c>
      <c r="AX16" s="9"/>
      <c r="AY16" s="10">
        <v>6</v>
      </c>
      <c r="AZ16" s="92" t="s">
        <v>36</v>
      </c>
      <c r="BA16" s="13">
        <f>SUMIF(Ent_Dados!$C$9:$C$254,Tabulação_Prod_Municipios!D193,Ent_Dados!$J$9:$J$254)</f>
        <v>500</v>
      </c>
      <c r="BB16" s="16">
        <f>SUMIF(Ent_Dados!$C$9:$C$254,Tabulação_Prod_Municipios!D193,Ent_Dados!$K$9:$K$254)</f>
        <v>500</v>
      </c>
      <c r="BD16" s="10">
        <v>6</v>
      </c>
      <c r="BE16" s="92" t="s">
        <v>5</v>
      </c>
      <c r="BF16" s="13">
        <f>SUMIF(Ent_Dados!$C$269:$C$514,Tabulação_Prod_Municipios!D138,Ent_Dados!$N$269:$N$514)</f>
        <v>16560</v>
      </c>
      <c r="BG16" s="16">
        <f>SUMIF(Ent_Dados!$C$269:$C$514,Tabulação_Prod_Municipios!D138,Ent_Dados!$O$269:$O$514)</f>
        <v>15138</v>
      </c>
      <c r="BH16" s="9"/>
      <c r="BI16" s="10">
        <v>6</v>
      </c>
      <c r="BJ16" s="92" t="s">
        <v>260</v>
      </c>
      <c r="BK16" s="13">
        <f>SUMIF(Ent_Dados!$C$9:$C$254,Tabulação_Prod_Municipios!D227,Ent_Dados!$N$9:$N$254)</f>
        <v>8900</v>
      </c>
      <c r="BL16" s="16">
        <f>SUMIF(Ent_Dados!$C$9:$C$254,Tabulação_Prod_Municipios!D227,Ent_Dados!$O$9:$O$254)</f>
        <v>8800</v>
      </c>
      <c r="BN16" s="10">
        <v>6</v>
      </c>
      <c r="BO16" s="92" t="s">
        <v>278</v>
      </c>
      <c r="BP16" s="13">
        <f>SUMIF(Ent_Dados!$C$269:$C$514,Tabulação_Prod_Municipios!D246,Ent_Dados!$F$269:$F$514)</f>
        <v>2625</v>
      </c>
      <c r="BQ16" s="16">
        <f>SUMIF(Ent_Dados!$C$269:$C$514,Tabulação_Prod_Municipios!D246,Ent_Dados!$G$269:$G$514)</f>
        <v>3870</v>
      </c>
      <c r="BR16" s="9"/>
      <c r="BS16" s="10">
        <v>6</v>
      </c>
      <c r="BT16" s="92" t="s">
        <v>278</v>
      </c>
      <c r="BU16" s="13">
        <f>SUMIF(Ent_Dados!$C$9:$C$254,Tabulação_Prod_Municipios!D246,Ent_Dados!$F$9:$F$254)</f>
        <v>700</v>
      </c>
      <c r="BV16" s="16">
        <f>SUMIF(Ent_Dados!$C$9:$C$254,Tabulação_Prod_Municipios!D246,Ent_Dados!$G$9:$G$254)</f>
        <v>1066</v>
      </c>
      <c r="BX16" s="10">
        <v>6</v>
      </c>
      <c r="BY16" s="92" t="s">
        <v>20</v>
      </c>
      <c r="BZ16" s="13">
        <f>SUMIF(Ent_Dados!$C$269:$C$514,Tabulação_Prod_Municipios!D121,Ent_Dados!$P$269:$P$514)</f>
        <v>158</v>
      </c>
      <c r="CA16" s="16">
        <f>SUMIF(Ent_Dados!$C$269:$C$514,Tabulação_Prod_Municipios!D121,Ent_Dados!$Q$269:$Q$514)</f>
        <v>936</v>
      </c>
      <c r="CB16" s="9"/>
      <c r="CC16" s="10">
        <v>6</v>
      </c>
      <c r="CD16" s="92" t="s">
        <v>22</v>
      </c>
      <c r="CE16" s="13">
        <f>SUMIF(Ent_Dados!$C$9:$C$254,Tabulação_Prod_Municipios!D189,Ent_Dados!$P$9:$P$254)</f>
        <v>340</v>
      </c>
      <c r="CF16" s="16">
        <f>SUMIF(Ent_Dados!$C$9:$C$254,Tabulação_Prod_Municipios!D189,Ent_Dados!$Q$9:$Q$254)</f>
        <v>977</v>
      </c>
      <c r="CH16" s="10">
        <v>6</v>
      </c>
      <c r="CI16" s="92" t="s">
        <v>208</v>
      </c>
      <c r="CJ16" s="13">
        <f>SUMIF(Ent_Dados!$C$269:$C$514,Tabulação_Prod_Municipios!D168,Ent_Dados!$AB$269:$AB$514)</f>
        <v>0</v>
      </c>
      <c r="CK16" s="16">
        <f>SUMIF(Ent_Dados!$C$269:$C$514,Tabulação_Prod_Municipios!D168,Ent_Dados!$AC$269:$AC$514)</f>
        <v>344</v>
      </c>
      <c r="CL16" s="9"/>
      <c r="CM16" s="10">
        <v>6</v>
      </c>
      <c r="CN16" s="92" t="s">
        <v>208</v>
      </c>
      <c r="CO16" s="13">
        <f>SUMIF(Ent_Dados!$C$9:$C$254,Tabulação_Prod_Municipios!D168,Ent_Dados!$AB$9:$AB$254)</f>
        <v>0</v>
      </c>
      <c r="CP16" s="16">
        <f>SUMIF(Ent_Dados!$C$9:$C$254,Tabulação_Prod_Municipios!D168,Ent_Dados!$AC$9:$AC$254)</f>
        <v>123</v>
      </c>
      <c r="CR16" s="10">
        <v>6</v>
      </c>
      <c r="CS16" s="92" t="s">
        <v>44</v>
      </c>
      <c r="CT16" s="13">
        <f>SUMIF(Ent_Dados!$C$269:$C$514,Tabulação_Prod_Municipios!D154,Ent_Dados!$L$269:$L$514)</f>
        <v>2808000</v>
      </c>
      <c r="CU16" s="16">
        <f>SUMIF(Ent_Dados!$C$269:$C$514,Tabulação_Prod_Municipios!D154,Ent_Dados!$M$269:$M$514)</f>
        <v>2808000</v>
      </c>
      <c r="CV16" s="9"/>
      <c r="CW16" s="10">
        <v>6</v>
      </c>
      <c r="CX16" s="92" t="s">
        <v>96</v>
      </c>
      <c r="CY16" s="13">
        <f>SUMIF(Ent_Dados!$C$9:$C$254,Tabulação_Prod_Municipios!D44,Ent_Dados!$L$9:$L$254)</f>
        <v>33000</v>
      </c>
      <c r="CZ16" s="16">
        <f>SUMIF(Ent_Dados!$C$9:$C$254,Tabulação_Prod_Municipios!D44,Ent_Dados!$M$9:$M$254)</f>
        <v>33000</v>
      </c>
      <c r="DB16" s="10">
        <v>6</v>
      </c>
      <c r="DC16" s="92" t="s">
        <v>65</v>
      </c>
      <c r="DD16" s="13">
        <f>SUMIF(Ent_Dados!$C$269:$C$514,Tabulação_Prod_Municipios!D12,Ent_Dados!$R$269:$R$514)</f>
        <v>4710</v>
      </c>
      <c r="DE16" s="16">
        <f>SUMIF(Ent_Dados!$C$269:$C$514,Tabulação_Prod_Municipios!D12,Ent_Dados!$S$269:$S$514)</f>
        <v>4505</v>
      </c>
      <c r="DF16" s="9"/>
      <c r="DG16" s="10">
        <v>6</v>
      </c>
      <c r="DH16" s="92" t="s">
        <v>65</v>
      </c>
      <c r="DI16" s="13">
        <f>SUMIF(Ent_Dados!$C$9:$C$254,Tabulação_Prod_Municipios!D12,Ent_Dados!$R$9:$R$254)</f>
        <v>290</v>
      </c>
      <c r="DJ16" s="16">
        <f>SUMIF(Ent_Dados!$C$9:$C$254,Tabulação_Prod_Municipios!D12,Ent_Dados!$S$9:$S$254)</f>
        <v>290</v>
      </c>
      <c r="DL16" s="10">
        <v>6</v>
      </c>
      <c r="DM16" s="92" t="s">
        <v>24</v>
      </c>
      <c r="DN16" s="13">
        <f>SUMIF(Ent_Dados!$C$269:$C$514,Tabulação_Prod_Municipios!D236,Ent_Dados!$Z$269:$Z$514)</f>
        <v>44444</v>
      </c>
      <c r="DO16" s="16">
        <f>SUMIF(Ent_Dados!$C$269:$C$514,Tabulação_Prod_Municipios!D236,Ent_Dados!$AA$269:$AA$514)</f>
        <v>31925</v>
      </c>
      <c r="DP16" s="9"/>
      <c r="DQ16" s="10">
        <v>6</v>
      </c>
      <c r="DR16" s="92" t="s">
        <v>24</v>
      </c>
      <c r="DS16" s="13">
        <f>SUMIF(Ent_Dados!$C$9:$C$254,Tabulação_Prod_Municipios!D236,Ent_Dados!$Z$9:$Z$254)</f>
        <v>497</v>
      </c>
      <c r="DT16" s="16">
        <f>SUMIF(Ent_Dados!$C$9:$C$254,Tabulação_Prod_Municipios!D236,Ent_Dados!$AA$9:$AA$254)</f>
        <v>335</v>
      </c>
      <c r="DV16" s="10">
        <v>6</v>
      </c>
      <c r="DW16" s="92" t="s">
        <v>225</v>
      </c>
      <c r="DX16" s="13">
        <f>SUMIF(Ent_Dados!$C$269:$C$514,Tabulação_Prod_Municipios!D186,Ent_Dados!$D$269:$D$514)</f>
        <v>875</v>
      </c>
      <c r="DY16" s="16">
        <f>SUMIF(Ent_Dados!$C$269:$C$514,Tabulação_Prod_Municipios!D186,Ent_Dados!$E$269:$E$514)</f>
        <v>875</v>
      </c>
      <c r="DZ16" s="9"/>
      <c r="EA16" s="10">
        <v>6</v>
      </c>
      <c r="EB16" s="92" t="s">
        <v>248</v>
      </c>
      <c r="EC16" s="13">
        <f>SUMIF(Ent_Dados!$C$9:$C$254,Tabulação_Prod_Municipios!D215,Ent_Dados!$D$9:$D$254)</f>
        <v>35</v>
      </c>
      <c r="ED16" s="16">
        <f>SUMIF(Ent_Dados!$C$9:$C$254,Tabulação_Prod_Municipios!D215,Ent_Dados!$E$9:$E$254)</f>
        <v>35</v>
      </c>
      <c r="EF16" s="10">
        <v>6</v>
      </c>
      <c r="EG16" s="92" t="s">
        <v>69</v>
      </c>
      <c r="EH16" s="13"/>
      <c r="EI16" s="16"/>
      <c r="EJ16" s="9"/>
      <c r="EK16" s="10">
        <v>6</v>
      </c>
      <c r="EL16" s="92" t="s">
        <v>69</v>
      </c>
      <c r="EM16" s="13"/>
      <c r="EN16" s="16"/>
    </row>
    <row r="17" spans="1:144" ht="13.5" customHeight="1" x14ac:dyDescent="0.2">
      <c r="A17" s="14"/>
      <c r="B17" s="91">
        <v>9</v>
      </c>
      <c r="C17" s="92" t="s">
        <v>310</v>
      </c>
      <c r="D17" s="12" t="s">
        <v>338</v>
      </c>
      <c r="E17" s="14"/>
      <c r="F17" s="10">
        <v>7</v>
      </c>
      <c r="G17" s="92" t="s">
        <v>45</v>
      </c>
      <c r="H17" s="13">
        <f>SUMIF(Ent_Dados!$C$269:$C$514,Tabulação_Prod_Municipios!D57,Ent_Dados!$F$269:$F$514)+SUMIF(Ent_Dados!$C$269:$C$514,Tabulação_Prod_Municipios!D57,Ent_Dados!$H$269:$H$514)+SUMIF(Ent_Dados!$C$269:$C$514,Tabulação_Prod_Municipios!D57,Ent_Dados!$J$269:$J$514)+SUMIF(Ent_Dados!$C$269:$C$514,Tabulação_Prod_Municipios!D57,Ent_Dados!$N$269:$N$514)+SUMIF(Ent_Dados!$C$269:$C$514,Tabulação_Prod_Municipios!D57,Ent_Dados!$P$269:$P$514)+SUMIF(Ent_Dados!$C$269:$C$514,Tabulação_Prod_Municipios!D57,Ent_Dados!$T$269:$T$514)+SUMIF(Ent_Dados!$C$269:$C$514,Tabulação_Prod_Municipios!D57,Ent_Dados!$V$269:$V$514)+SUMIF(Ent_Dados!$C$269:$C$514,Tabulação_Prod_Municipios!D57,Ent_Dados!$X$269:$X$514)+SUMIF(Ent_Dados!$C$269:$C$514,Tabulação_Prod_Municipios!D57,Ent_Dados!$AB$269:$AB$514)</f>
        <v>511057</v>
      </c>
      <c r="I17" s="16">
        <f>SUMIF(Ent_Dados!$C$269:$C$514,Tabulação_Prod_Municipios!D57,Ent_Dados!$G$269:$G$514)+SUMIF(Ent_Dados!$C$269:$C$514,Tabulação_Prod_Municipios!D57,Ent_Dados!$I$269:$I$514)+SUMIF(Ent_Dados!$C$269:$C$514,Tabulação_Prod_Municipios!D57,Ent_Dados!$K$269:$K$514)+SUMIF(Ent_Dados!$C$269:$C$514,Tabulação_Prod_Municipios!D57,Ent_Dados!$O$269:$O$514)+SUMIF(Ent_Dados!$C$269:$C$514,Tabulação_Prod_Municipios!D57,Ent_Dados!$Q$269:$Q$514)+SUMIF(Ent_Dados!$C$269:$C$514,Tabulação_Prod_Municipios!D57,Ent_Dados!$U$269:$U$514)+SUMIF(Ent_Dados!$C$269:$C$514,Tabulação_Prod_Municipios!D57,Ent_Dados!$W$269:$W$514)+SUMIF(Ent_Dados!$C$269:$C$514,Tabulação_Prod_Municipios!D57,Ent_Dados!$Y$269:$Y$514)+SUMIF(Ent_Dados!$C$269:$C$514,Tabulação_Prod_Municipios!D57,Ent_Dados!$AC$269:$AC$514)</f>
        <v>511827</v>
      </c>
      <c r="J17" s="9"/>
      <c r="K17" s="10">
        <v>7</v>
      </c>
      <c r="L17" s="92" t="s">
        <v>22</v>
      </c>
      <c r="M17" s="13">
        <f>SUMIF(Ent_Dados!$C$9:$C$254,Tabulação_Prod_Municipios!D189,Ent_Dados!$F$9:$F$254)+SUMIF(Ent_Dados!$C$9:$C$254,Tabulação_Prod_Municipios!D189,Ent_Dados!$H$9:$H$254)+SUMIF(Ent_Dados!$C$9:$C$254,Tabulação_Prod_Municipios!D189,Ent_Dados!$J$9:$J$254)+SUMIF(Ent_Dados!$C$9:$C$254,Tabulação_Prod_Municipios!D189,Ent_Dados!$N$9:$N$254)+SUMIF(Ent_Dados!$C$9:$C$254,Tabulação_Prod_Municipios!D189,Ent_Dados!$P$9:$P$254)+SUMIF(Ent_Dados!$C$9:$C$254,Tabulação_Prod_Municipios!D189,Ent_Dados!$T$9:$T$254)+SUMIF(Ent_Dados!$C$9:$C$254,Tabulação_Prod_Municipios!D189,Ent_Dados!$V$9:$V$254)+SUMIF(Ent_Dados!$C$9:$C$254,Tabulação_Prod_Municipios!D189,Ent_Dados!$X$9:$X$254)+SUMIF(Ent_Dados!$C$9:$C$254,Tabulação_Prod_Municipios!D189,Ent_Dados!$AB$9:$AB$254)</f>
        <v>172303</v>
      </c>
      <c r="N17" s="16">
        <f>SUMIF(Ent_Dados!$C$9:$C$254,Tabulação_Prod_Municipios!D189,Ent_Dados!$G$9:$G$254)+SUMIF(Ent_Dados!$C$9:$C$254,Tabulação_Prod_Municipios!D189,Ent_Dados!$I$9:$I$254)+SUMIF(Ent_Dados!$C$9:$C$254,Tabulação_Prod_Municipios!D189,Ent_Dados!$K$9:$K$254)+SUMIF(Ent_Dados!$C$9:$C$254,Tabulação_Prod_Municipios!D189,Ent_Dados!$O$9:$O$254)+SUMIF(Ent_Dados!$C$9:$C$254,Tabulação_Prod_Municipios!D189,Ent_Dados!$Q$9:$Q$254)+SUMIF(Ent_Dados!$C$9:$C$254,Tabulação_Prod_Municipios!D189,Ent_Dados!$U$9:$U$254)+SUMIF(Ent_Dados!$C$9:$C$254,Tabulação_Prod_Municipios!D189,Ent_Dados!$W$9:$W$254)+SUMIF(Ent_Dados!$C$9:$C$254,Tabulação_Prod_Municipios!D189,Ent_Dados!$Y$9:$Y$254)+SUMIF(Ent_Dados!$C$9:$C$254,Tabulação_Prod_Municipios!D189,Ent_Dados!$AC$9:$AC$254)</f>
        <v>150584</v>
      </c>
      <c r="O17" s="14"/>
      <c r="P17" s="10">
        <v>7</v>
      </c>
      <c r="Q17" s="92" t="s">
        <v>1</v>
      </c>
      <c r="R17" s="13">
        <f>SUMIF(Ent_Dados!$C$269:$C$514,Tabulação_Prod_Municipios!D74,Ent_Dados!$V$269:$V$514)</f>
        <v>267720</v>
      </c>
      <c r="S17" s="16">
        <f>SUMIF(Ent_Dados!$C$269:$C$514,Tabulação_Prod_Municipios!D74,Ent_Dados!$W$269:$W$514)</f>
        <v>324950</v>
      </c>
      <c r="T17" s="9"/>
      <c r="U17" s="10">
        <v>7</v>
      </c>
      <c r="V17" s="92" t="s">
        <v>1</v>
      </c>
      <c r="W17" s="13">
        <f>SUMIF(Ent_Dados!$C$9:$C$254,Tabulação_Prod_Municipios!D74,Ent_Dados!$V$9:$V$254)</f>
        <v>97000</v>
      </c>
      <c r="X17" s="16">
        <f>SUMIF(Ent_Dados!$C$9:$C$254,Tabulação_Prod_Municipios!D74,Ent_Dados!$W$9:$W$254)</f>
        <v>97000</v>
      </c>
      <c r="Y17" s="2"/>
      <c r="Z17" s="10">
        <v>7</v>
      </c>
      <c r="AA17" s="92" t="s">
        <v>4</v>
      </c>
      <c r="AB17" s="13">
        <f>SUMIF(Ent_Dados!$C$269:$C$514,Tabulação_Prod_Municipios!D145,Ent_Dados!$T$269:$T$514)</f>
        <v>184800</v>
      </c>
      <c r="AC17" s="16">
        <f>SUMIF(Ent_Dados!$C$269:$C$514,Tabulação_Prod_Municipios!D145,Ent_Dados!$U$269:$U$514)</f>
        <v>201600</v>
      </c>
      <c r="AD17" s="9"/>
      <c r="AE17" s="10">
        <v>7</v>
      </c>
      <c r="AF17" s="92" t="s">
        <v>45</v>
      </c>
      <c r="AG17" s="13">
        <f>SUMIF(Ent_Dados!$C$9:$C$254,Tabulação_Prod_Municipios!D57,Ent_Dados!$T$9:$T$254)</f>
        <v>46000</v>
      </c>
      <c r="AH17" s="16">
        <f>SUMIF(Ent_Dados!$C$9:$C$254,Tabulação_Prod_Municipios!D57,Ent_Dados!$U$9:$U$254)</f>
        <v>46000</v>
      </c>
      <c r="AJ17" s="10">
        <v>7</v>
      </c>
      <c r="AK17" s="92" t="s">
        <v>260</v>
      </c>
      <c r="AL17" s="13">
        <f>SUMIF(Ent_Dados!$C$269:$C$514,Tabulação_Prod_Municipios!D227,Ent_Dados!$X$269:$X$514)</f>
        <v>3770</v>
      </c>
      <c r="AM17" s="16">
        <f>SUMIF(Ent_Dados!$C$269:$C$514,Tabulação_Prod_Municipios!D227,Ent_Dados!$Y$269:$Y$514)</f>
        <v>10200</v>
      </c>
      <c r="AN17" s="9"/>
      <c r="AO17" s="10">
        <v>7</v>
      </c>
      <c r="AP17" s="92" t="s">
        <v>6</v>
      </c>
      <c r="AQ17" s="13">
        <f>SUMIF(Ent_Dados!$C$9:$C$254,Tabulação_Prod_Municipios!D69,Ent_Dados!$X$9:$X$254)</f>
        <v>4000</v>
      </c>
      <c r="AR17" s="16">
        <f>SUMIF(Ent_Dados!$C$9:$C$254,Tabulação_Prod_Municipios!D69,Ent_Dados!$Y$9:$Y$254)</f>
        <v>5000</v>
      </c>
      <c r="AT17" s="10">
        <v>7</v>
      </c>
      <c r="AU17" s="92" t="s">
        <v>156</v>
      </c>
      <c r="AV17" s="13">
        <f>SUMIF(Ent_Dados!$C$269:$C$514,Tabulação_Prod_Municipios!D111,Ent_Dados!$J$269:$J$514)</f>
        <v>400</v>
      </c>
      <c r="AW17" s="16">
        <f>SUMIF(Ent_Dados!$C$269:$C$514,Tabulação_Prod_Municipios!D111,Ent_Dados!$K$269:$K$514)</f>
        <v>660</v>
      </c>
      <c r="AX17" s="9"/>
      <c r="AY17" s="10">
        <v>7</v>
      </c>
      <c r="AZ17" s="92" t="s">
        <v>116</v>
      </c>
      <c r="BA17" s="13">
        <f>SUMIF(Ent_Dados!$C$9:$C$254,Tabulação_Prod_Municipios!D67,Ent_Dados!$J$9:$J$254)</f>
        <v>200</v>
      </c>
      <c r="BB17" s="16">
        <f>SUMIF(Ent_Dados!$C$9:$C$254,Tabulação_Prod_Municipios!D67,Ent_Dados!$K$9:$K$254)</f>
        <v>350</v>
      </c>
      <c r="BD17" s="10">
        <v>7</v>
      </c>
      <c r="BE17" s="92" t="s">
        <v>19</v>
      </c>
      <c r="BF17" s="13">
        <f>SUMIF(Ent_Dados!$C$269:$C$514,Tabulação_Prod_Municipios!D63,Ent_Dados!$N$269:$N$514)</f>
        <v>8750</v>
      </c>
      <c r="BG17" s="16">
        <f>SUMIF(Ent_Dados!$C$269:$C$514,Tabulação_Prod_Municipios!D63,Ent_Dados!$O$269:$O$514)</f>
        <v>12654</v>
      </c>
      <c r="BH17" s="9"/>
      <c r="BI17" s="10">
        <v>7</v>
      </c>
      <c r="BJ17" s="92" t="s">
        <v>19</v>
      </c>
      <c r="BK17" s="13">
        <f>SUMIF(Ent_Dados!$C$9:$C$254,Tabulação_Prod_Municipios!D63,Ent_Dados!$N$9:$N$254)</f>
        <v>3541</v>
      </c>
      <c r="BL17" s="16">
        <f>SUMIF(Ent_Dados!$C$9:$C$254,Tabulação_Prod_Municipios!D63,Ent_Dados!$O$9:$O$254)</f>
        <v>4500</v>
      </c>
      <c r="BN17" s="10">
        <v>7</v>
      </c>
      <c r="BO17" s="92" t="s">
        <v>22</v>
      </c>
      <c r="BP17" s="13">
        <f>SUMIF(Ent_Dados!$C$269:$C$514,Tabulação_Prod_Municipios!D189,Ent_Dados!$F$269:$F$514)</f>
        <v>5160</v>
      </c>
      <c r="BQ17" s="16">
        <f>SUMIF(Ent_Dados!$C$269:$C$514,Tabulação_Prod_Municipios!D189,Ent_Dados!$G$269:$G$514)</f>
        <v>2570</v>
      </c>
      <c r="BR17" s="9"/>
      <c r="BS17" s="10">
        <v>7</v>
      </c>
      <c r="BT17" s="92" t="s">
        <v>47</v>
      </c>
      <c r="BU17" s="13">
        <f>SUMIF(Ent_Dados!$C$9:$C$254,Tabulação_Prod_Municipios!D190,Ent_Dados!$F$9:$F$254)</f>
        <v>2540</v>
      </c>
      <c r="BV17" s="16">
        <f>SUMIF(Ent_Dados!$C$9:$C$254,Tabulação_Prod_Municipios!D190,Ent_Dados!$G$9:$G$254)</f>
        <v>1000</v>
      </c>
      <c r="BX17" s="10">
        <v>7</v>
      </c>
      <c r="BY17" s="92" t="s">
        <v>22</v>
      </c>
      <c r="BZ17" s="13">
        <f>SUMIF(Ent_Dados!$C$269:$C$514,Tabulação_Prod_Municipios!D189,Ent_Dados!$P$269:$P$514)</f>
        <v>734</v>
      </c>
      <c r="CA17" s="16">
        <f>SUMIF(Ent_Dados!$C$269:$C$514,Tabulação_Prod_Municipios!D189,Ent_Dados!$Q$269:$Q$514)</f>
        <v>879</v>
      </c>
      <c r="CB17" s="9"/>
      <c r="CC17" s="10">
        <v>7</v>
      </c>
      <c r="CD17" s="92" t="s">
        <v>178</v>
      </c>
      <c r="CE17" s="13">
        <f>SUMIF(Ent_Dados!$C$9:$C$254,Tabulação_Prod_Municipios!D134,Ent_Dados!$P$9:$P$254)</f>
        <v>920</v>
      </c>
      <c r="CF17" s="16">
        <f>SUMIF(Ent_Dados!$C$9:$C$254,Tabulação_Prod_Municipios!D134,Ent_Dados!$Q$9:$Q$254)</f>
        <v>750</v>
      </c>
      <c r="CH17" s="10">
        <v>7</v>
      </c>
      <c r="CI17" s="92" t="s">
        <v>19</v>
      </c>
      <c r="CJ17" s="13">
        <f>SUMIF(Ent_Dados!$C$269:$C$514,Tabulação_Prod_Municipios!D63,Ent_Dados!$AB$269:$AB$514)</f>
        <v>624</v>
      </c>
      <c r="CK17" s="16">
        <f>SUMIF(Ent_Dados!$C$269:$C$514,Tabulação_Prod_Municipios!D63,Ent_Dados!$AC$269:$AC$514)</f>
        <v>297</v>
      </c>
      <c r="CL17" s="9"/>
      <c r="CM17" s="10">
        <v>7</v>
      </c>
      <c r="CN17" s="92" t="s">
        <v>5</v>
      </c>
      <c r="CO17" s="13">
        <f>SUMIF(Ent_Dados!$C$9:$C$254,Tabulação_Prod_Municipios!D138,Ent_Dados!$AB$9:$AB$254)</f>
        <v>180</v>
      </c>
      <c r="CP17" s="16">
        <f>SUMIF(Ent_Dados!$C$9:$C$254,Tabulação_Prod_Municipios!D138,Ent_Dados!$AC$9:$AC$254)</f>
        <v>100</v>
      </c>
      <c r="CR17" s="10">
        <v>7</v>
      </c>
      <c r="CS17" s="92" t="s">
        <v>96</v>
      </c>
      <c r="CT17" s="13">
        <f>SUMIF(Ent_Dados!$C$269:$C$514,Tabulação_Prod_Municipios!D44,Ent_Dados!$L$269:$L$514)</f>
        <v>2574000</v>
      </c>
      <c r="CU17" s="16">
        <f>SUMIF(Ent_Dados!$C$269:$C$514,Tabulação_Prod_Municipios!D44,Ent_Dados!$M$269:$M$514)</f>
        <v>2494800</v>
      </c>
      <c r="CV17" s="9"/>
      <c r="CW17" s="10">
        <v>7</v>
      </c>
      <c r="CX17" s="92" t="s">
        <v>23</v>
      </c>
      <c r="CY17" s="13">
        <f>SUMIF(Ent_Dados!$C$9:$C$254,Tabulação_Prod_Municipios!D214,Ent_Dados!$L$9:$L$254)</f>
        <v>28500</v>
      </c>
      <c r="CZ17" s="16">
        <f>SUMIF(Ent_Dados!$C$9:$C$254,Tabulação_Prod_Municipios!D214,Ent_Dados!$M$9:$M$254)</f>
        <v>30300</v>
      </c>
      <c r="DB17" s="10">
        <v>7</v>
      </c>
      <c r="DC17" s="92" t="s">
        <v>181</v>
      </c>
      <c r="DD17" s="13">
        <f>SUMIF(Ent_Dados!$C$269:$C$514,Tabulação_Prod_Municipios!D137,Ent_Dados!$R$269:$R$514)</f>
        <v>4250</v>
      </c>
      <c r="DE17" s="16">
        <f>SUMIF(Ent_Dados!$C$269:$C$514,Tabulação_Prod_Municipios!D137,Ent_Dados!$S$269:$S$514)</f>
        <v>4420</v>
      </c>
      <c r="DF17" s="9"/>
      <c r="DG17" s="10">
        <v>7</v>
      </c>
      <c r="DH17" s="92" t="s">
        <v>181</v>
      </c>
      <c r="DI17" s="13">
        <f>SUMIF(Ent_Dados!$C$9:$C$254,Tabulação_Prod_Municipios!D137,Ent_Dados!$R$9:$R$254)</f>
        <v>250</v>
      </c>
      <c r="DJ17" s="16">
        <f>SUMIF(Ent_Dados!$C$9:$C$254,Tabulação_Prod_Municipios!D137,Ent_Dados!$S$9:$S$254)</f>
        <v>260</v>
      </c>
      <c r="DL17" s="10">
        <v>7</v>
      </c>
      <c r="DM17" s="92" t="s">
        <v>94</v>
      </c>
      <c r="DN17" s="13">
        <f>SUMIF(Ent_Dados!$C$269:$C$514,Tabulação_Prod_Municipios!D42,Ent_Dados!$Z$269:$Z$514)</f>
        <v>28748</v>
      </c>
      <c r="DO17" s="16">
        <f>SUMIF(Ent_Dados!$C$269:$C$514,Tabulação_Prod_Municipios!D42,Ent_Dados!$AA$269:$AA$514)</f>
        <v>24335</v>
      </c>
      <c r="DP17" s="9"/>
      <c r="DQ17" s="10">
        <v>7</v>
      </c>
      <c r="DR17" s="92" t="s">
        <v>66</v>
      </c>
      <c r="DS17" s="13">
        <f>SUMIF(Ent_Dados!$C$9:$C$254,Tabulação_Prod_Municipios!D13,Ent_Dados!$Z$9:$Z$254)</f>
        <v>120</v>
      </c>
      <c r="DT17" s="16">
        <f>SUMIF(Ent_Dados!$C$9:$C$254,Tabulação_Prod_Municipios!D13,Ent_Dados!$AA$9:$AA$254)</f>
        <v>280</v>
      </c>
      <c r="DV17" s="10">
        <v>7</v>
      </c>
      <c r="DW17" s="92" t="s">
        <v>183</v>
      </c>
      <c r="DX17" s="13">
        <f>SUMIF(Ent_Dados!$C$269:$C$514,Tabulação_Prod_Municipios!D140,Ent_Dados!$D$269:$D$514)</f>
        <v>600</v>
      </c>
      <c r="DY17" s="16">
        <f>SUMIF(Ent_Dados!$C$269:$C$514,Tabulação_Prod_Municipios!D140,Ent_Dados!$E$269:$E$514)</f>
        <v>660</v>
      </c>
      <c r="DZ17" s="9"/>
      <c r="EA17" s="10">
        <v>7</v>
      </c>
      <c r="EB17" s="92" t="s">
        <v>183</v>
      </c>
      <c r="EC17" s="13">
        <f>SUMIF(Ent_Dados!$C$9:$C$254,Tabulação_Prod_Municipios!D140,Ent_Dados!$D$9:$D$254)</f>
        <v>30</v>
      </c>
      <c r="ED17" s="16">
        <f>SUMIF(Ent_Dados!$C$9:$C$254,Tabulação_Prod_Municipios!D140,Ent_Dados!$E$9:$E$254)</f>
        <v>33</v>
      </c>
      <c r="EF17" s="10">
        <v>7</v>
      </c>
      <c r="EG17" s="92" t="s">
        <v>310</v>
      </c>
      <c r="EH17" s="13"/>
      <c r="EI17" s="16"/>
      <c r="EJ17" s="9"/>
      <c r="EK17" s="10">
        <v>7</v>
      </c>
      <c r="EL17" s="92" t="s">
        <v>310</v>
      </c>
      <c r="EM17" s="13"/>
      <c r="EN17" s="16"/>
    </row>
    <row r="18" spans="1:144" ht="13.5" customHeight="1" x14ac:dyDescent="0.2">
      <c r="A18" s="14"/>
      <c r="B18" s="91">
        <v>10</v>
      </c>
      <c r="C18" s="92" t="s">
        <v>70</v>
      </c>
      <c r="D18" s="12" t="s">
        <v>339</v>
      </c>
      <c r="E18" s="14"/>
      <c r="F18" s="10">
        <v>8</v>
      </c>
      <c r="G18" s="92" t="s">
        <v>6</v>
      </c>
      <c r="H18" s="13">
        <f>SUMIF(Ent_Dados!$C$269:$C$514,Tabulação_Prod_Municipios!D69,Ent_Dados!$F$269:$F$514)+SUMIF(Ent_Dados!$C$269:$C$514,Tabulação_Prod_Municipios!D69,Ent_Dados!$H$269:$H$514)+SUMIF(Ent_Dados!$C$269:$C$514,Tabulação_Prod_Municipios!D69,Ent_Dados!$J$269:$J$514)+SUMIF(Ent_Dados!$C$269:$C$514,Tabulação_Prod_Municipios!D69,Ent_Dados!$N$269:$N$514)+SUMIF(Ent_Dados!$C$269:$C$514,Tabulação_Prod_Municipios!D69,Ent_Dados!$P$269:$P$514)+SUMIF(Ent_Dados!$C$269:$C$514,Tabulação_Prod_Municipios!D69,Ent_Dados!$T$269:$T$514)+SUMIF(Ent_Dados!$C$269:$C$514,Tabulação_Prod_Municipios!D69,Ent_Dados!$V$269:$V$514)+SUMIF(Ent_Dados!$C$269:$C$514,Tabulação_Prod_Municipios!D69,Ent_Dados!$X$269:$X$514)+SUMIF(Ent_Dados!$C$269:$C$514,Tabulação_Prod_Municipios!D69,Ent_Dados!$AB$269:$AB$514)</f>
        <v>461030</v>
      </c>
      <c r="I18" s="16">
        <f>SUMIF(Ent_Dados!$C$269:$C$514,Tabulação_Prod_Municipios!D69,Ent_Dados!$G$269:$G$514)+SUMIF(Ent_Dados!$C$269:$C$514,Tabulação_Prod_Municipios!D69,Ent_Dados!$I$269:$I$514)+SUMIF(Ent_Dados!$C$269:$C$514,Tabulação_Prod_Municipios!D69,Ent_Dados!$K$269:$K$514)+SUMIF(Ent_Dados!$C$269:$C$514,Tabulação_Prod_Municipios!D69,Ent_Dados!$O$269:$O$514)+SUMIF(Ent_Dados!$C$269:$C$514,Tabulação_Prod_Municipios!D69,Ent_Dados!$Q$269:$Q$514)+SUMIF(Ent_Dados!$C$269:$C$514,Tabulação_Prod_Municipios!D69,Ent_Dados!$U$269:$U$514)+SUMIF(Ent_Dados!$C$269:$C$514,Tabulação_Prod_Municipios!D69,Ent_Dados!$W$269:$W$514)+SUMIF(Ent_Dados!$C$269:$C$514,Tabulação_Prod_Municipios!D69,Ent_Dados!$Y$269:$Y$514)+SUMIF(Ent_Dados!$C$269:$C$514,Tabulação_Prod_Municipios!D69,Ent_Dados!$AC$269:$AC$514)</f>
        <v>475364</v>
      </c>
      <c r="J18" s="9"/>
      <c r="K18" s="10">
        <v>8</v>
      </c>
      <c r="L18" s="92" t="s">
        <v>45</v>
      </c>
      <c r="M18" s="13">
        <f>SUMIF(Ent_Dados!$C$9:$C$254,Tabulação_Prod_Municipios!D57,Ent_Dados!$F$9:$F$254)+SUMIF(Ent_Dados!$C$9:$C$254,Tabulação_Prod_Municipios!D57,Ent_Dados!$H$9:$H$254)+SUMIF(Ent_Dados!$C$9:$C$254,Tabulação_Prod_Municipios!D57,Ent_Dados!$J$9:$J$254)+SUMIF(Ent_Dados!$C$9:$C$254,Tabulação_Prod_Municipios!D57,Ent_Dados!$N$9:$N$254)+SUMIF(Ent_Dados!$C$9:$C$254,Tabulação_Prod_Municipios!D57,Ent_Dados!$P$9:$P$254)+SUMIF(Ent_Dados!$C$9:$C$254,Tabulação_Prod_Municipios!D57,Ent_Dados!$T$9:$T$254)+SUMIF(Ent_Dados!$C$9:$C$254,Tabulação_Prod_Municipios!D57,Ent_Dados!$V$9:$V$254)+SUMIF(Ent_Dados!$C$9:$C$254,Tabulação_Prod_Municipios!D57,Ent_Dados!$X$9:$X$254)+SUMIF(Ent_Dados!$C$9:$C$254,Tabulação_Prod_Municipios!D57,Ent_Dados!$AB$9:$AB$254)</f>
        <v>143060</v>
      </c>
      <c r="N18" s="16">
        <f>SUMIF(Ent_Dados!$C$9:$C$254,Tabulação_Prod_Municipios!D57,Ent_Dados!$G$9:$G$254)+SUMIF(Ent_Dados!$C$9:$C$254,Tabulação_Prod_Municipios!D57,Ent_Dados!$I$9:$I$254)+SUMIF(Ent_Dados!$C$9:$C$254,Tabulação_Prod_Municipios!D57,Ent_Dados!$K$9:$K$254)+SUMIF(Ent_Dados!$C$9:$C$254,Tabulação_Prod_Municipios!D57,Ent_Dados!$O$9:$O$254)+SUMIF(Ent_Dados!$C$9:$C$254,Tabulação_Prod_Municipios!D57,Ent_Dados!$Q$9:$Q$254)+SUMIF(Ent_Dados!$C$9:$C$254,Tabulação_Prod_Municipios!D57,Ent_Dados!$U$9:$U$254)+SUMIF(Ent_Dados!$C$9:$C$254,Tabulação_Prod_Municipios!D57,Ent_Dados!$W$9:$W$254)+SUMIF(Ent_Dados!$C$9:$C$254,Tabulação_Prod_Municipios!D57,Ent_Dados!$Y$9:$Y$254)+SUMIF(Ent_Dados!$C$9:$C$254,Tabulação_Prod_Municipios!D57,Ent_Dados!$AC$9:$AC$254)</f>
        <v>147210</v>
      </c>
      <c r="O18" s="14"/>
      <c r="P18" s="10">
        <v>8</v>
      </c>
      <c r="Q18" s="92" t="s">
        <v>44</v>
      </c>
      <c r="R18" s="13">
        <f>SUMIF(Ent_Dados!$C$269:$C$514,Tabulação_Prod_Municipios!D154,Ent_Dados!$V$269:$V$514)</f>
        <v>273600</v>
      </c>
      <c r="S18" s="16">
        <f>SUMIF(Ent_Dados!$C$269:$C$514,Tabulação_Prod_Municipios!D154,Ent_Dados!$W$269:$W$514)</f>
        <v>316350</v>
      </c>
      <c r="T18" s="9"/>
      <c r="U18" s="10">
        <v>8</v>
      </c>
      <c r="V18" s="92" t="s">
        <v>44</v>
      </c>
      <c r="W18" s="13">
        <f>SUMIF(Ent_Dados!$C$9:$C$254,Tabulação_Prod_Municipios!D154,Ent_Dados!$V$9:$V$254)</f>
        <v>95000</v>
      </c>
      <c r="X18" s="16">
        <f>SUMIF(Ent_Dados!$C$9:$C$254,Tabulação_Prod_Municipios!D154,Ent_Dados!$W$9:$W$254)</f>
        <v>95000</v>
      </c>
      <c r="Y18" s="2"/>
      <c r="Z18" s="10">
        <v>8</v>
      </c>
      <c r="AA18" s="92" t="s">
        <v>45</v>
      </c>
      <c r="AB18" s="13">
        <f>SUMIF(Ent_Dados!$C$269:$C$514,Tabulação_Prod_Municipios!D57,Ent_Dados!$T$269:$T$514)</f>
        <v>277150</v>
      </c>
      <c r="AC18" s="16">
        <f>SUMIF(Ent_Dados!$C$269:$C$514,Tabulação_Prod_Municipios!D57,Ent_Dados!$U$269:$U$514)</f>
        <v>188050</v>
      </c>
      <c r="AD18" s="9"/>
      <c r="AE18" s="10">
        <v>8</v>
      </c>
      <c r="AF18" s="92" t="s">
        <v>47</v>
      </c>
      <c r="AG18" s="13">
        <f>SUMIF(Ent_Dados!$C$9:$C$254,Tabulação_Prod_Municipios!D190,Ent_Dados!$T$9:$T$254)</f>
        <v>36000</v>
      </c>
      <c r="AH18" s="16">
        <f>SUMIF(Ent_Dados!$C$9:$C$254,Tabulação_Prod_Municipios!D190,Ent_Dados!$U$9:$U$254)</f>
        <v>36000</v>
      </c>
      <c r="AJ18" s="10">
        <v>8</v>
      </c>
      <c r="AK18" s="92" t="s">
        <v>5</v>
      </c>
      <c r="AL18" s="13">
        <f>SUMIF(Ent_Dados!$C$269:$C$514,Tabulação_Prod_Municipios!D138,Ent_Dados!$X$269:$X$514)</f>
        <v>10800</v>
      </c>
      <c r="AM18" s="16">
        <f>SUMIF(Ent_Dados!$C$269:$C$514,Tabulação_Prod_Municipios!D138,Ent_Dados!$Y$269:$Y$514)</f>
        <v>9450</v>
      </c>
      <c r="AN18" s="9"/>
      <c r="AO18" s="10">
        <v>8</v>
      </c>
      <c r="AP18" s="92" t="s">
        <v>49</v>
      </c>
      <c r="AQ18" s="13">
        <f>SUMIF(Ent_Dados!$C$9:$C$254,Tabulação_Prod_Municipios!D184,Ent_Dados!$X$9:$X$254)</f>
        <v>1000</v>
      </c>
      <c r="AR18" s="16">
        <f>SUMIF(Ent_Dados!$C$9:$C$254,Tabulação_Prod_Municipios!D184,Ent_Dados!$Y$9:$Y$254)</f>
        <v>4500</v>
      </c>
      <c r="AT18" s="10">
        <v>8</v>
      </c>
      <c r="AU18" s="92" t="s">
        <v>116</v>
      </c>
      <c r="AV18" s="13">
        <f>SUMIF(Ent_Dados!$C$269:$C$514,Tabulação_Prod_Municipios!D67,Ent_Dados!$J$269:$J$514)</f>
        <v>360</v>
      </c>
      <c r="AW18" s="16">
        <f>SUMIF(Ent_Dados!$C$269:$C$514,Tabulação_Prod_Municipios!D67,Ent_Dados!$K$269:$K$514)</f>
        <v>630</v>
      </c>
      <c r="AX18" s="9"/>
      <c r="AY18" s="10">
        <v>8</v>
      </c>
      <c r="AZ18" s="92" t="s">
        <v>281</v>
      </c>
      <c r="BA18" s="13">
        <f>SUMIF(Ent_Dados!$C$9:$C$254,Tabulação_Prod_Municipios!D249,Ent_Dados!$J$9:$J$254)</f>
        <v>300</v>
      </c>
      <c r="BB18" s="16">
        <f>SUMIF(Ent_Dados!$C$9:$C$254,Tabulação_Prod_Municipios!D249,Ent_Dados!$K$9:$K$254)</f>
        <v>300</v>
      </c>
      <c r="BD18" s="10">
        <v>8</v>
      </c>
      <c r="BE18" s="92" t="s">
        <v>46</v>
      </c>
      <c r="BF18" s="13">
        <f>SUMIF(Ent_Dados!$C$269:$C$514,Tabulação_Prod_Municipios!D52,Ent_Dados!$N$269:$N$514)</f>
        <v>10880</v>
      </c>
      <c r="BG18" s="16">
        <f>SUMIF(Ent_Dados!$C$269:$C$514,Tabulação_Prod_Municipios!D52,Ent_Dados!$O$269:$O$514)</f>
        <v>10890</v>
      </c>
      <c r="BH18" s="9"/>
      <c r="BI18" s="10">
        <v>8</v>
      </c>
      <c r="BJ18" s="92" t="s">
        <v>46</v>
      </c>
      <c r="BK18" s="13">
        <f>SUMIF(Ent_Dados!$C$9:$C$254,Tabulação_Prod_Municipios!D52,Ent_Dados!$N$9:$N$254)</f>
        <v>4800</v>
      </c>
      <c r="BL18" s="16">
        <f>SUMIF(Ent_Dados!$C$9:$C$254,Tabulação_Prod_Municipios!D52,Ent_Dados!$O$9:$O$254)</f>
        <v>4400</v>
      </c>
      <c r="BN18" s="10">
        <v>8</v>
      </c>
      <c r="BO18" s="92" t="s">
        <v>47</v>
      </c>
      <c r="BP18" s="13">
        <f>SUMIF(Ent_Dados!$C$269:$C$514,Tabulação_Prod_Municipios!D190,Ent_Dados!$F$269:$F$514)</f>
        <v>10414</v>
      </c>
      <c r="BQ18" s="16">
        <f>SUMIF(Ent_Dados!$C$269:$C$514,Tabulação_Prod_Municipios!D190,Ent_Dados!$G$269:$G$514)</f>
        <v>2460</v>
      </c>
      <c r="BR18" s="9"/>
      <c r="BS18" s="10">
        <v>8</v>
      </c>
      <c r="BT18" s="92" t="s">
        <v>44</v>
      </c>
      <c r="BU18" s="13">
        <f>SUMIF(Ent_Dados!$C$9:$C$254,Tabulação_Prod_Municipios!D154,Ent_Dados!$F$9:$F$254)</f>
        <v>900</v>
      </c>
      <c r="BV18" s="16">
        <f>SUMIF(Ent_Dados!$C$9:$C$254,Tabulação_Prod_Municipios!D154,Ent_Dados!$G$9:$G$254)</f>
        <v>1000</v>
      </c>
      <c r="BX18" s="10">
        <v>8</v>
      </c>
      <c r="BY18" s="92" t="s">
        <v>178</v>
      </c>
      <c r="BZ18" s="13">
        <f>SUMIF(Ent_Dados!$C$269:$C$514,Tabulação_Prod_Municipios!D134,Ent_Dados!$P$269:$P$514)</f>
        <v>1104</v>
      </c>
      <c r="CA18" s="16">
        <f>SUMIF(Ent_Dados!$C$269:$C$514,Tabulação_Prod_Municipios!D134,Ent_Dados!$Q$269:$Q$514)</f>
        <v>825</v>
      </c>
      <c r="CB18" s="9"/>
      <c r="CC18" s="10">
        <v>8</v>
      </c>
      <c r="CD18" s="92" t="s">
        <v>1</v>
      </c>
      <c r="CE18" s="13">
        <f>SUMIF(Ent_Dados!$C$9:$C$254,Tabulação_Prod_Municipios!D74,Ent_Dados!$P$9:$P$254)</f>
        <v>700</v>
      </c>
      <c r="CF18" s="16">
        <f>SUMIF(Ent_Dados!$C$9:$C$254,Tabulação_Prod_Municipios!D74,Ent_Dados!$Q$9:$Q$254)</f>
        <v>700</v>
      </c>
      <c r="CH18" s="10">
        <v>8</v>
      </c>
      <c r="CI18" s="92" t="s">
        <v>5</v>
      </c>
      <c r="CJ18" s="13">
        <f>SUMIF(Ent_Dados!$C$269:$C$514,Tabulação_Prod_Municipios!D138,Ent_Dados!$AB$269:$AB$514)</f>
        <v>540</v>
      </c>
      <c r="CK18" s="16">
        <f>SUMIF(Ent_Dados!$C$269:$C$514,Tabulação_Prod_Municipios!D138,Ent_Dados!$AC$269:$AC$514)</f>
        <v>285</v>
      </c>
      <c r="CL18" s="9"/>
      <c r="CM18" s="10">
        <v>8</v>
      </c>
      <c r="CN18" s="92" t="s">
        <v>19</v>
      </c>
      <c r="CO18" s="13">
        <f>SUMIF(Ent_Dados!$C$9:$C$254,Tabulação_Prod_Municipios!D63,Ent_Dados!$AB$9:$AB$254)</f>
        <v>120</v>
      </c>
      <c r="CP18" s="16">
        <f>SUMIF(Ent_Dados!$C$9:$C$254,Tabulação_Prod_Municipios!D63,Ent_Dados!$AC$9:$AC$254)</f>
        <v>62</v>
      </c>
      <c r="CR18" s="10">
        <v>8</v>
      </c>
      <c r="CS18" s="92" t="s">
        <v>23</v>
      </c>
      <c r="CT18" s="13">
        <f>SUMIF(Ent_Dados!$C$269:$C$514,Tabulação_Prod_Municipios!D214,Ent_Dados!$L$269:$L$514)</f>
        <v>2251500</v>
      </c>
      <c r="CU18" s="16">
        <f>SUMIF(Ent_Dados!$C$269:$C$514,Tabulação_Prod_Municipios!D214,Ent_Dados!$M$269:$M$514)</f>
        <v>2363400</v>
      </c>
      <c r="CV18" s="9"/>
      <c r="CW18" s="10">
        <v>8</v>
      </c>
      <c r="CX18" s="92" t="s">
        <v>154</v>
      </c>
      <c r="CY18" s="13">
        <f>SUMIF(Ent_Dados!$C$9:$C$254,Tabulação_Prod_Municipios!D109,Ent_Dados!$L$9:$L$254)</f>
        <v>28391</v>
      </c>
      <c r="CZ18" s="16">
        <f>SUMIF(Ent_Dados!$C$9:$C$254,Tabulação_Prod_Municipios!D109,Ent_Dados!$M$9:$M$254)</f>
        <v>27715</v>
      </c>
      <c r="DB18" s="10">
        <v>8</v>
      </c>
      <c r="DC18" s="92" t="s">
        <v>169</v>
      </c>
      <c r="DD18" s="13">
        <f>SUMIF(Ent_Dados!$C$269:$C$514,Tabulação_Prod_Municipios!D125,Ent_Dados!$R$269:$R$514)</f>
        <v>4500</v>
      </c>
      <c r="DE18" s="16">
        <f>SUMIF(Ent_Dados!$C$269:$C$514,Tabulação_Prod_Municipios!D125,Ent_Dados!$S$269:$S$514)</f>
        <v>4300</v>
      </c>
      <c r="DF18" s="9"/>
      <c r="DG18" s="10">
        <v>8</v>
      </c>
      <c r="DH18" s="92" t="s">
        <v>169</v>
      </c>
      <c r="DI18" s="13">
        <f>SUMIF(Ent_Dados!$C$9:$C$254,Tabulação_Prod_Municipios!D125,Ent_Dados!$R$9:$R$254)</f>
        <v>250</v>
      </c>
      <c r="DJ18" s="16">
        <f>SUMIF(Ent_Dados!$C$9:$C$254,Tabulação_Prod_Municipios!D125,Ent_Dados!$S$9:$S$254)</f>
        <v>250</v>
      </c>
      <c r="DL18" s="10">
        <v>8</v>
      </c>
      <c r="DM18" s="92" t="s">
        <v>66</v>
      </c>
      <c r="DN18" s="13">
        <f>SUMIF(Ent_Dados!$C$269:$C$514,Tabulação_Prod_Municipios!D13,Ent_Dados!$Z$269:$Z$514)</f>
        <v>7200</v>
      </c>
      <c r="DO18" s="16">
        <f>SUMIF(Ent_Dados!$C$269:$C$514,Tabulação_Prod_Municipios!D13,Ent_Dados!$AA$269:$AA$514)</f>
        <v>22400</v>
      </c>
      <c r="DP18" s="9"/>
      <c r="DQ18" s="10">
        <v>8</v>
      </c>
      <c r="DR18" s="92" t="s">
        <v>94</v>
      </c>
      <c r="DS18" s="13">
        <f>SUMIF(Ent_Dados!$C$9:$C$254,Tabulação_Prod_Municipios!D42,Ent_Dados!$Z$9:$Z$254)</f>
        <v>304</v>
      </c>
      <c r="DT18" s="16">
        <f>SUMIF(Ent_Dados!$C$9:$C$254,Tabulação_Prod_Municipios!D42,Ent_Dados!$AA$9:$AA$254)</f>
        <v>257</v>
      </c>
      <c r="DV18" s="10">
        <v>8</v>
      </c>
      <c r="DW18" s="92" t="s">
        <v>173</v>
      </c>
      <c r="DX18" s="13">
        <f>SUMIF(Ent_Dados!$C$269:$C$514,Tabulação_Prod_Municipios!D129,Ent_Dados!$D$269:$D$514)</f>
        <v>432</v>
      </c>
      <c r="DY18" s="16">
        <f>SUMIF(Ent_Dados!$C$269:$C$514,Tabulação_Prod_Municipios!D129,Ent_Dados!$E$269:$E$514)</f>
        <v>480</v>
      </c>
      <c r="DZ18" s="9"/>
      <c r="EA18" s="10">
        <v>8</v>
      </c>
      <c r="EB18" s="92" t="s">
        <v>200</v>
      </c>
      <c r="EC18" s="13">
        <f>SUMIF(Ent_Dados!$C$9:$C$254,Tabulação_Prod_Municipios!D160,Ent_Dados!$D$9:$D$254)</f>
        <v>28</v>
      </c>
      <c r="ED18" s="16">
        <f>SUMIF(Ent_Dados!$C$9:$C$254,Tabulação_Prod_Municipios!D160,Ent_Dados!$E$9:$E$254)</f>
        <v>25</v>
      </c>
      <c r="EF18" s="10">
        <v>8</v>
      </c>
      <c r="EG18" s="92" t="s">
        <v>70</v>
      </c>
      <c r="EH18" s="13"/>
      <c r="EI18" s="16"/>
      <c r="EJ18" s="9"/>
      <c r="EK18" s="10">
        <v>8</v>
      </c>
      <c r="EL18" s="92" t="s">
        <v>70</v>
      </c>
      <c r="EM18" s="13"/>
      <c r="EN18" s="16"/>
    </row>
    <row r="19" spans="1:144" ht="13.5" customHeight="1" x14ac:dyDescent="0.2">
      <c r="A19" s="14"/>
      <c r="B19" s="91">
        <v>11</v>
      </c>
      <c r="C19" s="92" t="s">
        <v>71</v>
      </c>
      <c r="D19" s="12" t="s">
        <v>340</v>
      </c>
      <c r="E19" s="14"/>
      <c r="F19" s="10">
        <v>9</v>
      </c>
      <c r="G19" s="92" t="s">
        <v>4</v>
      </c>
      <c r="H19" s="13">
        <f>SUMIF(Ent_Dados!$C$269:$C$514,Tabulação_Prod_Municipios!D145,Ent_Dados!$F$269:$F$514)+SUMIF(Ent_Dados!$C$269:$C$514,Tabulação_Prod_Municipios!D145,Ent_Dados!$H$269:$H$514)+SUMIF(Ent_Dados!$C$269:$C$514,Tabulação_Prod_Municipios!D145,Ent_Dados!$J$269:$J$514)+SUMIF(Ent_Dados!$C$269:$C$514,Tabulação_Prod_Municipios!D145,Ent_Dados!$N$269:$N$514)+SUMIF(Ent_Dados!$C$269:$C$514,Tabulação_Prod_Municipios!D145,Ent_Dados!$P$269:$P$514)+SUMIF(Ent_Dados!$C$269:$C$514,Tabulação_Prod_Municipios!D145,Ent_Dados!$T$269:$T$514)+SUMIF(Ent_Dados!$C$269:$C$514,Tabulação_Prod_Municipios!D145,Ent_Dados!$V$269:$V$514)+SUMIF(Ent_Dados!$C$269:$C$514,Tabulação_Prod_Municipios!D145,Ent_Dados!$X$269:$X$514)+SUMIF(Ent_Dados!$C$269:$C$514,Tabulação_Prod_Municipios!D145,Ent_Dados!$AB$269:$AB$514)</f>
        <v>434738</v>
      </c>
      <c r="I19" s="16">
        <f>SUMIF(Ent_Dados!$C$269:$C$514,Tabulação_Prod_Municipios!D145,Ent_Dados!$G$269:$G$514)+SUMIF(Ent_Dados!$C$269:$C$514,Tabulação_Prod_Municipios!D145,Ent_Dados!$I$269:$I$514)+SUMIF(Ent_Dados!$C$269:$C$514,Tabulação_Prod_Municipios!D145,Ent_Dados!$K$269:$K$514)+SUMIF(Ent_Dados!$C$269:$C$514,Tabulação_Prod_Municipios!D145,Ent_Dados!$O$269:$O$514)+SUMIF(Ent_Dados!$C$269:$C$514,Tabulação_Prod_Municipios!D145,Ent_Dados!$Q$269:$Q$514)+SUMIF(Ent_Dados!$C$269:$C$514,Tabulação_Prod_Municipios!D145,Ent_Dados!$U$269:$U$514)+SUMIF(Ent_Dados!$C$269:$C$514,Tabulação_Prod_Municipios!D145,Ent_Dados!$W$269:$W$514)+SUMIF(Ent_Dados!$C$269:$C$514,Tabulação_Prod_Municipios!D145,Ent_Dados!$Y$269:$Y$514)+SUMIF(Ent_Dados!$C$269:$C$514,Tabulação_Prod_Municipios!D145,Ent_Dados!$AC$269:$AC$514)</f>
        <v>474866</v>
      </c>
      <c r="J19" s="9"/>
      <c r="K19" s="10">
        <v>9</v>
      </c>
      <c r="L19" s="92" t="s">
        <v>6</v>
      </c>
      <c r="M19" s="13">
        <f>SUMIF(Ent_Dados!$C$9:$C$254,Tabulação_Prod_Municipios!D69,Ent_Dados!$F$9:$F$254)+SUMIF(Ent_Dados!$C$9:$C$254,Tabulação_Prod_Municipios!D69,Ent_Dados!$H$9:$H$254)+SUMIF(Ent_Dados!$C$9:$C$254,Tabulação_Prod_Municipios!D69,Ent_Dados!$J$9:$J$254)+SUMIF(Ent_Dados!$C$9:$C$254,Tabulação_Prod_Municipios!D69,Ent_Dados!$N$9:$N$254)+SUMIF(Ent_Dados!$C$9:$C$254,Tabulação_Prod_Municipios!D69,Ent_Dados!$P$9:$P$254)+SUMIF(Ent_Dados!$C$9:$C$254,Tabulação_Prod_Municipios!D69,Ent_Dados!$T$9:$T$254)+SUMIF(Ent_Dados!$C$9:$C$254,Tabulação_Prod_Municipios!D69,Ent_Dados!$V$9:$V$254)+SUMIF(Ent_Dados!$C$9:$C$254,Tabulação_Prod_Municipios!D69,Ent_Dados!$X$9:$X$254)+SUMIF(Ent_Dados!$C$9:$C$254,Tabulação_Prod_Municipios!D69,Ent_Dados!$AB$9:$AB$254)</f>
        <v>122590</v>
      </c>
      <c r="N19" s="16">
        <f>SUMIF(Ent_Dados!$C$9:$C$254,Tabulação_Prod_Municipios!D69,Ent_Dados!$G$9:$G$254)+SUMIF(Ent_Dados!$C$9:$C$254,Tabulação_Prod_Municipios!D69,Ent_Dados!$I$9:$I$254)+SUMIF(Ent_Dados!$C$9:$C$254,Tabulação_Prod_Municipios!D69,Ent_Dados!$K$9:$K$254)+SUMIF(Ent_Dados!$C$9:$C$254,Tabulação_Prod_Municipios!D69,Ent_Dados!$O$9:$O$254)+SUMIF(Ent_Dados!$C$9:$C$254,Tabulação_Prod_Municipios!D69,Ent_Dados!$Q$9:$Q$254)+SUMIF(Ent_Dados!$C$9:$C$254,Tabulação_Prod_Municipios!D69,Ent_Dados!$U$9:$U$254)+SUMIF(Ent_Dados!$C$9:$C$254,Tabulação_Prod_Municipios!D69,Ent_Dados!$W$9:$W$254)+SUMIF(Ent_Dados!$C$9:$C$254,Tabulação_Prod_Municipios!D69,Ent_Dados!$Y$9:$Y$254)+SUMIF(Ent_Dados!$C$9:$C$254,Tabulação_Prod_Municipios!D69,Ent_Dados!$AC$9:$AC$254)</f>
        <v>127640</v>
      </c>
      <c r="O19" s="14"/>
      <c r="P19" s="10">
        <v>9</v>
      </c>
      <c r="Q19" s="92" t="s">
        <v>45</v>
      </c>
      <c r="R19" s="13">
        <f>SUMIF(Ent_Dados!$C$269:$C$514,Tabulação_Prod_Municipios!D57,Ent_Dados!$V$269:$V$514)</f>
        <v>216000</v>
      </c>
      <c r="S19" s="16">
        <f>SUMIF(Ent_Dados!$C$269:$C$514,Tabulação_Prod_Municipios!D57,Ent_Dados!$W$269:$W$514)</f>
        <v>309700</v>
      </c>
      <c r="T19" s="9"/>
      <c r="U19" s="10">
        <v>9</v>
      </c>
      <c r="V19" s="92" t="s">
        <v>45</v>
      </c>
      <c r="W19" s="13">
        <f>SUMIF(Ent_Dados!$C$9:$C$254,Tabulação_Prod_Municipios!D57,Ent_Dados!$V$9:$V$254)</f>
        <v>90000</v>
      </c>
      <c r="X19" s="16">
        <f>SUMIF(Ent_Dados!$C$9:$C$254,Tabulação_Prod_Municipios!D57,Ent_Dados!$W$9:$W$254)</f>
        <v>95000</v>
      </c>
      <c r="Y19" s="2"/>
      <c r="Z19" s="10">
        <v>9</v>
      </c>
      <c r="AA19" s="92" t="s">
        <v>24</v>
      </c>
      <c r="AB19" s="13">
        <f>SUMIF(Ent_Dados!$C$269:$C$514,Tabulação_Prod_Municipios!D236,Ent_Dados!$T$269:$T$514)</f>
        <v>150000</v>
      </c>
      <c r="AC19" s="16">
        <f>SUMIF(Ent_Dados!$C$269:$C$514,Tabulação_Prod_Municipios!D236,Ent_Dados!$U$269:$U$514)</f>
        <v>168000</v>
      </c>
      <c r="AD19" s="9"/>
      <c r="AE19" s="10">
        <v>9</v>
      </c>
      <c r="AF19" s="92" t="s">
        <v>22</v>
      </c>
      <c r="AG19" s="13">
        <f>SUMIF(Ent_Dados!$C$9:$C$254,Tabulação_Prod_Municipios!D189,Ent_Dados!$T$9:$T$254)</f>
        <v>40800</v>
      </c>
      <c r="AH19" s="16">
        <f>SUMIF(Ent_Dados!$C$9:$C$254,Tabulação_Prod_Municipios!D189,Ent_Dados!$U$9:$U$254)</f>
        <v>31570</v>
      </c>
      <c r="AJ19" s="10">
        <v>9</v>
      </c>
      <c r="AK19" s="92" t="s">
        <v>49</v>
      </c>
      <c r="AL19" s="13">
        <f>SUMIF(Ent_Dados!$C$269:$C$514,Tabulação_Prod_Municipios!D184,Ent_Dados!$X$269:$X$514)</f>
        <v>2000</v>
      </c>
      <c r="AM19" s="16">
        <f>SUMIF(Ent_Dados!$C$269:$C$514,Tabulação_Prod_Municipios!D184,Ent_Dados!$Y$269:$Y$514)</f>
        <v>9000</v>
      </c>
      <c r="AN19" s="9"/>
      <c r="AO19" s="10">
        <v>9</v>
      </c>
      <c r="AP19" s="92" t="s">
        <v>153</v>
      </c>
      <c r="AQ19" s="13">
        <f>SUMIF(Ent_Dados!$C$9:$C$254,Tabulação_Prod_Municipios!D108,Ent_Dados!$X$9:$X$254)</f>
        <v>8600</v>
      </c>
      <c r="AR19" s="16">
        <f>SUMIF(Ent_Dados!$C$9:$C$254,Tabulação_Prod_Municipios!D108,Ent_Dados!$Y$9:$Y$254)</f>
        <v>4300</v>
      </c>
      <c r="AT19" s="10">
        <v>9</v>
      </c>
      <c r="AU19" s="92" t="s">
        <v>281</v>
      </c>
      <c r="AV19" s="13">
        <f>SUMIF(Ent_Dados!$C$269:$C$514,Tabulação_Prod_Municipios!D249,Ent_Dados!$J$269:$J$514)</f>
        <v>1050</v>
      </c>
      <c r="AW19" s="16">
        <f>SUMIF(Ent_Dados!$C$269:$C$514,Tabulação_Prod_Municipios!D249,Ent_Dados!$K$269:$K$514)</f>
        <v>600</v>
      </c>
      <c r="AX19" s="9"/>
      <c r="AY19" s="10">
        <v>9</v>
      </c>
      <c r="AZ19" s="92" t="s">
        <v>156</v>
      </c>
      <c r="BA19" s="13">
        <f>SUMIF(Ent_Dados!$C$9:$C$254,Tabulação_Prod_Municipios!D111,Ent_Dados!$J$9:$J$254)</f>
        <v>200</v>
      </c>
      <c r="BB19" s="16">
        <f>SUMIF(Ent_Dados!$C$9:$C$254,Tabulação_Prod_Municipios!D111,Ent_Dados!$K$9:$K$254)</f>
        <v>275</v>
      </c>
      <c r="BD19" s="10">
        <v>9</v>
      </c>
      <c r="BE19" s="92" t="s">
        <v>73</v>
      </c>
      <c r="BF19" s="13">
        <f>SUMIF(Ent_Dados!$C$269:$C$514,Tabulação_Prod_Municipios!D21,Ent_Dados!$N$269:$N$514)</f>
        <v>8030</v>
      </c>
      <c r="BG19" s="16">
        <f>SUMIF(Ent_Dados!$C$269:$C$514,Tabulação_Prod_Municipios!D21,Ent_Dados!$O$269:$O$514)</f>
        <v>10100</v>
      </c>
      <c r="BH19" s="9"/>
      <c r="BI19" s="10">
        <v>9</v>
      </c>
      <c r="BJ19" s="92" t="s">
        <v>73</v>
      </c>
      <c r="BK19" s="13">
        <f>SUMIF(Ent_Dados!$C$9:$C$254,Tabulação_Prod_Municipios!D21,Ent_Dados!$N$9:$N$254)</f>
        <v>4100</v>
      </c>
      <c r="BL19" s="16">
        <f>SUMIF(Ent_Dados!$C$9:$C$254,Tabulação_Prod_Municipios!D21,Ent_Dados!$O$9:$O$254)</f>
        <v>4300</v>
      </c>
      <c r="BN19" s="10">
        <v>9</v>
      </c>
      <c r="BO19" s="92" t="s">
        <v>44</v>
      </c>
      <c r="BP19" s="13">
        <f>SUMIF(Ent_Dados!$C$269:$C$514,Tabulação_Prod_Municipios!D154,Ent_Dados!$F$269:$F$514)</f>
        <v>3600</v>
      </c>
      <c r="BQ19" s="16">
        <f>SUMIF(Ent_Dados!$C$269:$C$514,Tabulação_Prod_Municipios!D154,Ent_Dados!$G$269:$G$514)</f>
        <v>2415</v>
      </c>
      <c r="BR19" s="9"/>
      <c r="BS19" s="10">
        <v>9</v>
      </c>
      <c r="BT19" s="92" t="s">
        <v>45</v>
      </c>
      <c r="BU19" s="13">
        <f>SUMIF(Ent_Dados!$C$9:$C$254,Tabulação_Prod_Municipios!D57,Ent_Dados!$F$9:$F$254)</f>
        <v>1500</v>
      </c>
      <c r="BV19" s="16">
        <f>SUMIF(Ent_Dados!$C$9:$C$254,Tabulação_Prod_Municipios!D57,Ent_Dados!$G$9:$G$254)</f>
        <v>850</v>
      </c>
      <c r="BX19" s="10">
        <v>9</v>
      </c>
      <c r="BY19" s="92" t="s">
        <v>219</v>
      </c>
      <c r="BZ19" s="13">
        <f>SUMIF(Ent_Dados!$C$269:$C$514,Tabulação_Prod_Municipios!D179,Ent_Dados!$P$269:$P$514)</f>
        <v>0</v>
      </c>
      <c r="CA19" s="16">
        <f>SUMIF(Ent_Dados!$C$269:$C$514,Tabulação_Prod_Municipios!D179,Ent_Dados!$Q$269:$Q$514)</f>
        <v>744</v>
      </c>
      <c r="CB19" s="9"/>
      <c r="CC19" s="10">
        <v>9</v>
      </c>
      <c r="CD19" s="92" t="s">
        <v>219</v>
      </c>
      <c r="CE19" s="13">
        <f>SUMIF(Ent_Dados!$C$9:$C$254,Tabulação_Prod_Municipios!D179,Ent_Dados!$P$9:$P$254)</f>
        <v>0</v>
      </c>
      <c r="CF19" s="16">
        <f>SUMIF(Ent_Dados!$C$9:$C$254,Tabulação_Prod_Municipios!D179,Ent_Dados!$Q$9:$Q$254)</f>
        <v>620</v>
      </c>
      <c r="CH19" s="10">
        <v>9</v>
      </c>
      <c r="CI19" s="92" t="s">
        <v>2</v>
      </c>
      <c r="CJ19" s="13">
        <f>SUMIF(Ent_Dados!$C$269:$C$514,Tabulação_Prod_Municipios!D208,Ent_Dados!$AB$269:$AB$514)</f>
        <v>2190</v>
      </c>
      <c r="CK19" s="16">
        <f>SUMIF(Ent_Dados!$C$269:$C$514,Tabulação_Prod_Municipios!D208,Ent_Dados!$AC$269:$AC$514)</f>
        <v>0</v>
      </c>
      <c r="CL19" s="9"/>
      <c r="CM19" s="10">
        <v>9</v>
      </c>
      <c r="CN19" s="92" t="s">
        <v>2</v>
      </c>
      <c r="CO19" s="13">
        <f>SUMIF(Ent_Dados!$C$9:$C$254,Tabulação_Prod_Municipios!D208,Ent_Dados!$AB$9:$AB$254)</f>
        <v>600</v>
      </c>
      <c r="CP19" s="16">
        <f>SUMIF(Ent_Dados!$C$9:$C$254,Tabulação_Prod_Municipios!D208,Ent_Dados!$AC$9:$AC$254)</f>
        <v>0</v>
      </c>
      <c r="CR19" s="10">
        <v>9</v>
      </c>
      <c r="CS19" s="92" t="s">
        <v>154</v>
      </c>
      <c r="CT19" s="13">
        <f>SUMIF(Ent_Dados!$C$269:$C$514,Tabulação_Prod_Municipios!D109,Ent_Dados!$L$269:$L$514)</f>
        <v>2509764</v>
      </c>
      <c r="CU19" s="16">
        <f>SUMIF(Ent_Dados!$C$269:$C$514,Tabulação_Prod_Municipios!D109,Ent_Dados!$M$269:$M$514)</f>
        <v>2275402</v>
      </c>
      <c r="CV19" s="9"/>
      <c r="CW19" s="10">
        <v>9</v>
      </c>
      <c r="CX19" s="92" t="s">
        <v>1</v>
      </c>
      <c r="CY19" s="13">
        <f>SUMIF(Ent_Dados!$C$9:$C$254,Tabulação_Prod_Municipios!D74,Ent_Dados!$L$9:$L$254)</f>
        <v>27000</v>
      </c>
      <c r="CZ19" s="16">
        <f>SUMIF(Ent_Dados!$C$9:$C$254,Tabulação_Prod_Municipios!D74,Ent_Dados!$M$9:$M$254)</f>
        <v>27000</v>
      </c>
      <c r="DB19" s="10">
        <v>9</v>
      </c>
      <c r="DC19" s="92" t="s">
        <v>126</v>
      </c>
      <c r="DD19" s="13">
        <f>SUMIF(Ent_Dados!$C$269:$C$514,Tabulação_Prod_Municipios!D79,Ent_Dados!$R$269:$R$514)</f>
        <v>1800</v>
      </c>
      <c r="DE19" s="16">
        <f>SUMIF(Ent_Dados!$C$269:$C$514,Tabulação_Prod_Municipios!D79,Ent_Dados!$S$269:$S$514)</f>
        <v>3480</v>
      </c>
      <c r="DF19" s="9"/>
      <c r="DG19" s="10">
        <v>9</v>
      </c>
      <c r="DH19" s="92" t="s">
        <v>119</v>
      </c>
      <c r="DI19" s="13">
        <f>SUMIF(Ent_Dados!$C$9:$C$254,Tabulação_Prod_Municipios!D71,Ent_Dados!$R$9:$R$254)</f>
        <v>230</v>
      </c>
      <c r="DJ19" s="16">
        <f>SUMIF(Ent_Dados!$C$9:$C$254,Tabulação_Prod_Municipios!D71,Ent_Dados!$S$9:$S$254)</f>
        <v>230</v>
      </c>
      <c r="DL19" s="10">
        <v>9</v>
      </c>
      <c r="DM19" s="92" t="s">
        <v>147</v>
      </c>
      <c r="DN19" s="13">
        <f>SUMIF(Ent_Dados!$C$269:$C$514,Tabulação_Prod_Municipios!D101,Ent_Dados!$Z$269:$Z$514)</f>
        <v>0</v>
      </c>
      <c r="DO19" s="16">
        <f>SUMIF(Ent_Dados!$C$269:$C$514,Tabulação_Prod_Municipios!D101,Ent_Dados!$AA$269:$AA$514)</f>
        <v>22110</v>
      </c>
      <c r="DP19" s="9"/>
      <c r="DQ19" s="10">
        <v>9</v>
      </c>
      <c r="DR19" s="92" t="s">
        <v>147</v>
      </c>
      <c r="DS19" s="13">
        <f>SUMIF(Ent_Dados!$C$9:$C$254,Tabulação_Prod_Municipios!D101,Ent_Dados!$Z$9:$Z$254)</f>
        <v>0</v>
      </c>
      <c r="DT19" s="16">
        <f>SUMIF(Ent_Dados!$C$9:$C$254,Tabulação_Prod_Municipios!D101,Ent_Dados!$AA$9:$AA$254)</f>
        <v>235</v>
      </c>
      <c r="DV19" s="10">
        <v>9</v>
      </c>
      <c r="DW19" s="92" t="s">
        <v>200</v>
      </c>
      <c r="DX19" s="13">
        <f>SUMIF(Ent_Dados!$C$269:$C$514,Tabulação_Prod_Municipios!D160,Ent_Dados!$D$269:$D$514)</f>
        <v>899</v>
      </c>
      <c r="DY19" s="16">
        <f>SUMIF(Ent_Dados!$C$269:$C$514,Tabulação_Prod_Municipios!D160,Ent_Dados!$E$269:$E$514)</f>
        <v>461</v>
      </c>
      <c r="DZ19" s="9"/>
      <c r="EA19" s="10">
        <v>9</v>
      </c>
      <c r="EB19" s="92" t="s">
        <v>173</v>
      </c>
      <c r="EC19" s="13">
        <f>SUMIF(Ent_Dados!$C$9:$C$254,Tabulação_Prod_Municipios!D129,Ent_Dados!$D$9:$D$254)</f>
        <v>18</v>
      </c>
      <c r="ED19" s="16">
        <f>SUMIF(Ent_Dados!$C$9:$C$254,Tabulação_Prod_Municipios!D129,Ent_Dados!$E$9:$E$254)</f>
        <v>20</v>
      </c>
      <c r="EF19" s="10">
        <v>9</v>
      </c>
      <c r="EG19" s="92" t="s">
        <v>71</v>
      </c>
      <c r="EH19" s="13"/>
      <c r="EI19" s="16"/>
      <c r="EJ19" s="9"/>
      <c r="EK19" s="10">
        <v>9</v>
      </c>
      <c r="EL19" s="92" t="s">
        <v>71</v>
      </c>
      <c r="EM19" s="13"/>
      <c r="EN19" s="16"/>
    </row>
    <row r="20" spans="1:144" ht="13.5" customHeight="1" x14ac:dyDescent="0.2">
      <c r="A20" s="14"/>
      <c r="B20" s="91">
        <v>12</v>
      </c>
      <c r="C20" s="92" t="s">
        <v>72</v>
      </c>
      <c r="D20" s="12" t="s">
        <v>341</v>
      </c>
      <c r="E20" s="14"/>
      <c r="F20" s="10">
        <v>10</v>
      </c>
      <c r="G20" s="92" t="s">
        <v>20</v>
      </c>
      <c r="H20" s="13">
        <f>SUMIF(Ent_Dados!$C$269:$C$514,Tabulação_Prod_Municipios!D121,Ent_Dados!$F$269:$F$514)+SUMIF(Ent_Dados!$C$269:$C$514,Tabulação_Prod_Municipios!D121,Ent_Dados!$H$269:$H$514)+SUMIF(Ent_Dados!$C$269:$C$514,Tabulação_Prod_Municipios!D121,Ent_Dados!$J$269:$J$514)+SUMIF(Ent_Dados!$C$269:$C$514,Tabulação_Prod_Municipios!D121,Ent_Dados!$N$269:$N$514)+SUMIF(Ent_Dados!$C$269:$C$514,Tabulação_Prod_Municipios!D121,Ent_Dados!$P$269:$P$514)+SUMIF(Ent_Dados!$C$269:$C$514,Tabulação_Prod_Municipios!D121,Ent_Dados!$T$269:$T$514)+SUMIF(Ent_Dados!$C$269:$C$514,Tabulação_Prod_Municipios!D121,Ent_Dados!$V$269:$V$514)+SUMIF(Ent_Dados!$C$269:$C$514,Tabulação_Prod_Municipios!D121,Ent_Dados!$X$269:$X$514)+SUMIF(Ent_Dados!$C$269:$C$514,Tabulação_Prod_Municipios!D121,Ent_Dados!$AB$269:$AB$514)</f>
        <v>410670</v>
      </c>
      <c r="I20" s="16">
        <f>SUMIF(Ent_Dados!$C$269:$C$514,Tabulação_Prod_Municipios!D121,Ent_Dados!$G$269:$G$514)+SUMIF(Ent_Dados!$C$269:$C$514,Tabulação_Prod_Municipios!D121,Ent_Dados!$I$269:$I$514)+SUMIF(Ent_Dados!$C$269:$C$514,Tabulação_Prod_Municipios!D121,Ent_Dados!$K$269:$K$514)+SUMIF(Ent_Dados!$C$269:$C$514,Tabulação_Prod_Municipios!D121,Ent_Dados!$O$269:$O$514)+SUMIF(Ent_Dados!$C$269:$C$514,Tabulação_Prod_Municipios!D121,Ent_Dados!$Q$269:$Q$514)+SUMIF(Ent_Dados!$C$269:$C$514,Tabulação_Prod_Municipios!D121,Ent_Dados!$U$269:$U$514)+SUMIF(Ent_Dados!$C$269:$C$514,Tabulação_Prod_Municipios!D121,Ent_Dados!$W$269:$W$514)+SUMIF(Ent_Dados!$C$269:$C$514,Tabulação_Prod_Municipios!D121,Ent_Dados!$Y$269:$Y$514)+SUMIF(Ent_Dados!$C$269:$C$514,Tabulação_Prod_Municipios!D121,Ent_Dados!$AC$269:$AC$514)</f>
        <v>447117</v>
      </c>
      <c r="J20" s="9"/>
      <c r="K20" s="10">
        <v>10</v>
      </c>
      <c r="L20" s="92" t="s">
        <v>20</v>
      </c>
      <c r="M20" s="13">
        <f>SUMIF(Ent_Dados!$C$9:$C$254,Tabulação_Prod_Municipios!D121,Ent_Dados!$F$9:$F$254)+SUMIF(Ent_Dados!$C$9:$C$254,Tabulação_Prod_Municipios!D121,Ent_Dados!$H$9:$H$254)+SUMIF(Ent_Dados!$C$9:$C$254,Tabulação_Prod_Municipios!D121,Ent_Dados!$J$9:$J$254)+SUMIF(Ent_Dados!$C$9:$C$254,Tabulação_Prod_Municipios!D121,Ent_Dados!$N$9:$N$254)+SUMIF(Ent_Dados!$C$9:$C$254,Tabulação_Prod_Municipios!D121,Ent_Dados!$P$9:$P$254)+SUMIF(Ent_Dados!$C$9:$C$254,Tabulação_Prod_Municipios!D121,Ent_Dados!$T$9:$T$254)+SUMIF(Ent_Dados!$C$9:$C$254,Tabulação_Prod_Municipios!D121,Ent_Dados!$V$9:$V$254)+SUMIF(Ent_Dados!$C$9:$C$254,Tabulação_Prod_Municipios!D121,Ent_Dados!$X$9:$X$254)+SUMIF(Ent_Dados!$C$9:$C$254,Tabulação_Prod_Municipios!D121,Ent_Dados!$AB$9:$AB$254)</f>
        <v>113124</v>
      </c>
      <c r="N20" s="16">
        <f>SUMIF(Ent_Dados!$C$9:$C$254,Tabulação_Prod_Municipios!D121,Ent_Dados!$G$9:$G$254)+SUMIF(Ent_Dados!$C$9:$C$254,Tabulação_Prod_Municipios!D121,Ent_Dados!$I$9:$I$254)+SUMIF(Ent_Dados!$C$9:$C$254,Tabulação_Prod_Municipios!D121,Ent_Dados!$K$9:$K$254)+SUMIF(Ent_Dados!$C$9:$C$254,Tabulação_Prod_Municipios!D121,Ent_Dados!$O$9:$O$254)+SUMIF(Ent_Dados!$C$9:$C$254,Tabulação_Prod_Municipios!D121,Ent_Dados!$Q$9:$Q$254)+SUMIF(Ent_Dados!$C$9:$C$254,Tabulação_Prod_Municipios!D121,Ent_Dados!$U$9:$U$254)+SUMIF(Ent_Dados!$C$9:$C$254,Tabulação_Prod_Municipios!D121,Ent_Dados!$W$9:$W$254)+SUMIF(Ent_Dados!$C$9:$C$254,Tabulação_Prod_Municipios!D121,Ent_Dados!$Y$9:$Y$254)+SUMIF(Ent_Dados!$C$9:$C$254,Tabulação_Prod_Municipios!D121,Ent_Dados!$AC$9:$AC$254)</f>
        <v>118727</v>
      </c>
      <c r="O20" s="14"/>
      <c r="P20" s="10">
        <v>10</v>
      </c>
      <c r="Q20" s="92" t="s">
        <v>20</v>
      </c>
      <c r="R20" s="13">
        <f>SUMIF(Ent_Dados!$C$269:$C$514,Tabulação_Prod_Municipios!D121,Ent_Dados!$V$269:$V$514)</f>
        <v>229230</v>
      </c>
      <c r="S20" s="16">
        <f>SUMIF(Ent_Dados!$C$269:$C$514,Tabulação_Prod_Municipios!D121,Ent_Dados!$W$269:$W$514)</f>
        <v>287100</v>
      </c>
      <c r="T20" s="9"/>
      <c r="U20" s="10">
        <v>10</v>
      </c>
      <c r="V20" s="92" t="s">
        <v>20</v>
      </c>
      <c r="W20" s="13">
        <f>SUMIF(Ent_Dados!$C$9:$C$254,Tabulação_Prod_Municipios!D121,Ent_Dados!$V$9:$V$254)</f>
        <v>84900</v>
      </c>
      <c r="X20" s="16">
        <f>SUMIF(Ent_Dados!$C$9:$C$254,Tabulação_Prod_Municipios!D121,Ent_Dados!$W$9:$W$254)</f>
        <v>87000</v>
      </c>
      <c r="Y20" s="2"/>
      <c r="Z20" s="10">
        <v>10</v>
      </c>
      <c r="AA20" s="92" t="s">
        <v>47</v>
      </c>
      <c r="AB20" s="13">
        <f>SUMIF(Ent_Dados!$C$269:$C$514,Tabulação_Prod_Municipios!D190,Ent_Dados!$T$269:$T$514)</f>
        <v>239100</v>
      </c>
      <c r="AC20" s="16">
        <f>SUMIF(Ent_Dados!$C$269:$C$514,Tabulação_Prod_Municipios!D190,Ent_Dados!$U$269:$U$514)</f>
        <v>147700</v>
      </c>
      <c r="AD20" s="9"/>
      <c r="AE20" s="10">
        <v>10</v>
      </c>
      <c r="AF20" s="92" t="s">
        <v>24</v>
      </c>
      <c r="AG20" s="13">
        <f>SUMIF(Ent_Dados!$C$9:$C$254,Tabulação_Prod_Municipios!D236,Ent_Dados!$T$9:$T$254)</f>
        <v>19000</v>
      </c>
      <c r="AH20" s="16">
        <f>SUMIF(Ent_Dados!$C$9:$C$254,Tabulação_Prod_Municipios!D236,Ent_Dados!$U$9:$U$254)</f>
        <v>30000</v>
      </c>
      <c r="AJ20" s="10">
        <v>10</v>
      </c>
      <c r="AK20" s="92" t="s">
        <v>19</v>
      </c>
      <c r="AL20" s="13">
        <f>SUMIF(Ent_Dados!$C$269:$C$514,Tabulação_Prod_Municipios!D63,Ent_Dados!$X$269:$X$514)</f>
        <v>38400</v>
      </c>
      <c r="AM20" s="16">
        <f>SUMIF(Ent_Dados!$C$269:$C$514,Tabulação_Prod_Municipios!D63,Ent_Dados!$Y$269:$Y$514)</f>
        <v>8500</v>
      </c>
      <c r="AN20" s="9"/>
      <c r="AO20" s="10">
        <v>10</v>
      </c>
      <c r="AP20" s="92" t="s">
        <v>236</v>
      </c>
      <c r="AQ20" s="13">
        <f>SUMIF(Ent_Dados!$C$9:$C$254,Tabulação_Prod_Municipios!D200,Ent_Dados!$X$9:$X$254)</f>
        <v>3200</v>
      </c>
      <c r="AR20" s="16">
        <f>SUMIF(Ent_Dados!$C$9:$C$254,Tabulação_Prod_Municipios!D200,Ent_Dados!$Y$9:$Y$254)</f>
        <v>4200</v>
      </c>
      <c r="AT20" s="10">
        <v>10</v>
      </c>
      <c r="AU20" s="92" t="s">
        <v>248</v>
      </c>
      <c r="AV20" s="13">
        <f>SUMIF(Ent_Dados!$C$269:$C$514,Tabulação_Prod_Municipios!D215,Ent_Dados!$J$269:$J$514)</f>
        <v>300</v>
      </c>
      <c r="AW20" s="16">
        <f>SUMIF(Ent_Dados!$C$269:$C$514,Tabulação_Prod_Municipios!D215,Ent_Dados!$K$269:$K$514)</f>
        <v>600</v>
      </c>
      <c r="AX20" s="9"/>
      <c r="AY20" s="10">
        <v>10</v>
      </c>
      <c r="AZ20" s="92" t="s">
        <v>248</v>
      </c>
      <c r="BA20" s="13">
        <f>SUMIF(Ent_Dados!$C$9:$C$254,Tabulação_Prod_Municipios!D215,Ent_Dados!$J$9:$J$254)</f>
        <v>150</v>
      </c>
      <c r="BB20" s="16">
        <f>SUMIF(Ent_Dados!$C$9:$C$254,Tabulação_Prod_Municipios!D215,Ent_Dados!$K$9:$K$254)</f>
        <v>200</v>
      </c>
      <c r="BD20" s="10">
        <v>10</v>
      </c>
      <c r="BE20" s="92" t="s">
        <v>24</v>
      </c>
      <c r="BF20" s="13">
        <f>SUMIF(Ent_Dados!$C$269:$C$514,Tabulação_Prod_Municipios!D236,Ent_Dados!$N$269:$N$514)</f>
        <v>8622</v>
      </c>
      <c r="BG20" s="16">
        <f>SUMIF(Ent_Dados!$C$269:$C$514,Tabulação_Prod_Municipios!D236,Ent_Dados!$O$269:$O$514)</f>
        <v>9690</v>
      </c>
      <c r="BH20" s="9"/>
      <c r="BI20" s="10">
        <v>10</v>
      </c>
      <c r="BJ20" s="92" t="s">
        <v>233</v>
      </c>
      <c r="BK20" s="13">
        <f>SUMIF(Ent_Dados!$C$9:$C$254,Tabulação_Prod_Municipios!D197,Ent_Dados!$N$9:$N$254)</f>
        <v>3000</v>
      </c>
      <c r="BL20" s="16">
        <f>SUMIF(Ent_Dados!$C$9:$C$254,Tabulação_Prod_Municipios!D197,Ent_Dados!$O$9:$O$254)</f>
        <v>4200</v>
      </c>
      <c r="BN20" s="10">
        <v>10</v>
      </c>
      <c r="BO20" s="92" t="s">
        <v>178</v>
      </c>
      <c r="BP20" s="13">
        <f>SUMIF(Ent_Dados!$C$269:$C$514,Tabulação_Prod_Municipios!D134,Ent_Dados!$F$269:$F$514)</f>
        <v>2337</v>
      </c>
      <c r="BQ20" s="16">
        <f>SUMIF(Ent_Dados!$C$269:$C$514,Tabulação_Prod_Municipios!D134,Ent_Dados!$G$269:$G$514)</f>
        <v>2394</v>
      </c>
      <c r="BR20" s="9"/>
      <c r="BS20" s="10">
        <v>10</v>
      </c>
      <c r="BT20" s="92" t="s">
        <v>2</v>
      </c>
      <c r="BU20" s="13">
        <f>SUMIF(Ent_Dados!$C$9:$C$254,Tabulação_Prod_Municipios!D208,Ent_Dados!$F$9:$F$254)</f>
        <v>550</v>
      </c>
      <c r="BV20" s="16">
        <f>SUMIF(Ent_Dados!$C$9:$C$254,Tabulação_Prod_Municipios!D208,Ent_Dados!$G$9:$G$254)</f>
        <v>810</v>
      </c>
      <c r="BX20" s="10">
        <v>10</v>
      </c>
      <c r="BY20" s="92" t="s">
        <v>23</v>
      </c>
      <c r="BZ20" s="13">
        <f>SUMIF(Ent_Dados!$C$269:$C$514,Tabulação_Prod_Municipios!D214,Ent_Dados!$P$269:$P$514)</f>
        <v>756</v>
      </c>
      <c r="CA20" s="16">
        <f>SUMIF(Ent_Dados!$C$269:$C$514,Tabulação_Prod_Municipios!D214,Ent_Dados!$Q$269:$Q$514)</f>
        <v>533</v>
      </c>
      <c r="CB20" s="9"/>
      <c r="CC20" s="10">
        <v>10</v>
      </c>
      <c r="CD20" s="92" t="s">
        <v>66</v>
      </c>
      <c r="CE20" s="13">
        <f>SUMIF(Ent_Dados!$C$9:$C$254,Tabulação_Prod_Municipios!D13,Ent_Dados!$P$9:$P$254)</f>
        <v>100</v>
      </c>
      <c r="CF20" s="16">
        <f>SUMIF(Ent_Dados!$C$9:$C$254,Tabulação_Prod_Municipios!D13,Ent_Dados!$Q$9:$Q$254)</f>
        <v>500</v>
      </c>
      <c r="CH20" s="10">
        <v>10</v>
      </c>
      <c r="CI20" s="92" t="s">
        <v>22</v>
      </c>
      <c r="CJ20" s="13">
        <f>SUMIF(Ent_Dados!$C$269:$C$514,Tabulação_Prod_Municipios!D189,Ent_Dados!$AB$269:$AB$514)</f>
        <v>0</v>
      </c>
      <c r="CK20" s="16">
        <f>SUMIF(Ent_Dados!$C$269:$C$514,Tabulação_Prod_Municipios!D189,Ent_Dados!$AC$269:$AC$514)</f>
        <v>0</v>
      </c>
      <c r="CL20" s="9"/>
      <c r="CM20" s="10">
        <v>10</v>
      </c>
      <c r="CN20" s="92" t="s">
        <v>22</v>
      </c>
      <c r="CO20" s="13">
        <f>SUMIF(Ent_Dados!$C$9:$C$254,Tabulação_Prod_Municipios!D189,Ent_Dados!$AB$9:$AB$254)</f>
        <v>0</v>
      </c>
      <c r="CP20" s="16">
        <f>SUMIF(Ent_Dados!$C$9:$C$254,Tabulação_Prod_Municipios!D189,Ent_Dados!$AC$9:$AC$254)</f>
        <v>0</v>
      </c>
      <c r="CR20" s="10">
        <v>10</v>
      </c>
      <c r="CS20" s="92" t="s">
        <v>66</v>
      </c>
      <c r="CT20" s="13">
        <f>SUMIF(Ent_Dados!$C$269:$C$514,Tabulação_Prod_Municipios!D13,Ent_Dados!$L$269:$L$514)</f>
        <v>2350000</v>
      </c>
      <c r="CU20" s="16">
        <f>SUMIF(Ent_Dados!$C$269:$C$514,Tabulação_Prod_Municipios!D13,Ent_Dados!$M$269:$M$514)</f>
        <v>2206320</v>
      </c>
      <c r="CV20" s="9"/>
      <c r="CW20" s="10">
        <v>10</v>
      </c>
      <c r="CX20" s="92" t="s">
        <v>66</v>
      </c>
      <c r="CY20" s="13">
        <f>SUMIF(Ent_Dados!$C$9:$C$254,Tabulação_Prod_Municipios!D13,Ent_Dados!$L$9:$L$254)</f>
        <v>26700</v>
      </c>
      <c r="CZ20" s="16">
        <f>SUMIF(Ent_Dados!$C$9:$C$254,Tabulação_Prod_Municipios!D13,Ent_Dados!$M$9:$M$254)</f>
        <v>25360</v>
      </c>
      <c r="DB20" s="10">
        <v>10</v>
      </c>
      <c r="DC20" s="92" t="s">
        <v>228</v>
      </c>
      <c r="DD20" s="13">
        <f>SUMIF(Ent_Dados!$C$269:$C$514,Tabulação_Prod_Municipios!D191,Ent_Dados!$R$269:$R$514)</f>
        <v>3200</v>
      </c>
      <c r="DE20" s="16">
        <f>SUMIF(Ent_Dados!$C$269:$C$514,Tabulação_Prod_Municipios!D191,Ent_Dados!$S$269:$S$514)</f>
        <v>3360</v>
      </c>
      <c r="DF20" s="9"/>
      <c r="DG20" s="10">
        <v>10</v>
      </c>
      <c r="DH20" s="92" t="s">
        <v>126</v>
      </c>
      <c r="DI20" s="13">
        <f>SUMIF(Ent_Dados!$C$9:$C$254,Tabulação_Prod_Municipios!D79,Ent_Dados!$R$9:$R$254)</f>
        <v>120</v>
      </c>
      <c r="DJ20" s="16">
        <f>SUMIF(Ent_Dados!$C$9:$C$254,Tabulação_Prod_Municipios!D79,Ent_Dados!$S$9:$S$254)</f>
        <v>230</v>
      </c>
      <c r="DL20" s="10">
        <v>10</v>
      </c>
      <c r="DM20" s="92" t="s">
        <v>150</v>
      </c>
      <c r="DN20" s="13">
        <f>SUMIF(Ent_Dados!$C$269:$C$514,Tabulação_Prod_Municipios!D104,Ent_Dados!$Z$269:$Z$514)</f>
        <v>19110</v>
      </c>
      <c r="DO20" s="16">
        <f>SUMIF(Ent_Dados!$C$269:$C$514,Tabulação_Prod_Municipios!D104,Ent_Dados!$AA$269:$AA$514)</f>
        <v>19110</v>
      </c>
      <c r="DP20" s="9"/>
      <c r="DQ20" s="10">
        <v>10</v>
      </c>
      <c r="DR20" s="92" t="s">
        <v>6</v>
      </c>
      <c r="DS20" s="13">
        <f>SUMIF(Ent_Dados!$C$9:$C$254,Tabulação_Prod_Municipios!D69,Ent_Dados!$Z$9:$Z$254)</f>
        <v>80</v>
      </c>
      <c r="DT20" s="16">
        <f>SUMIF(Ent_Dados!$C$9:$C$254,Tabulação_Prod_Municipios!D69,Ent_Dados!$AA$9:$AA$254)</f>
        <v>225</v>
      </c>
      <c r="DV20" s="10">
        <v>10</v>
      </c>
      <c r="DW20" s="92" t="s">
        <v>95</v>
      </c>
      <c r="DX20" s="13">
        <f>SUMIF(Ent_Dados!$C$269:$C$514,Tabulação_Prod_Municipios!D43,Ent_Dados!$D$269:$D$514)</f>
        <v>300</v>
      </c>
      <c r="DY20" s="16">
        <f>SUMIF(Ent_Dados!$C$269:$C$514,Tabulação_Prod_Municipios!D43,Ent_Dados!$E$269:$E$514)</f>
        <v>300</v>
      </c>
      <c r="DZ20" s="9"/>
      <c r="EA20" s="10">
        <v>10</v>
      </c>
      <c r="EB20" s="92" t="s">
        <v>239</v>
      </c>
      <c r="EC20" s="13">
        <f>SUMIF(Ent_Dados!$C$9:$C$254,Tabulação_Prod_Municipios!D204,Ent_Dados!$D$9:$D$254)</f>
        <v>16</v>
      </c>
      <c r="ED20" s="16">
        <f>SUMIF(Ent_Dados!$C$9:$C$254,Tabulação_Prod_Municipios!D204,Ent_Dados!$E$9:$E$254)</f>
        <v>16</v>
      </c>
      <c r="EF20" s="10">
        <v>10</v>
      </c>
      <c r="EG20" s="92" t="s">
        <v>72</v>
      </c>
      <c r="EH20" s="13"/>
      <c r="EI20" s="16"/>
      <c r="EJ20" s="9"/>
      <c r="EK20" s="10">
        <v>10</v>
      </c>
      <c r="EL20" s="92" t="s">
        <v>72</v>
      </c>
      <c r="EM20" s="13"/>
      <c r="EN20" s="16"/>
    </row>
    <row r="21" spans="1:144" ht="13.5" customHeight="1" x14ac:dyDescent="0.2">
      <c r="A21" s="14"/>
      <c r="B21" s="91">
        <v>13</v>
      </c>
      <c r="C21" s="92" t="s">
        <v>73</v>
      </c>
      <c r="D21" s="12" t="s">
        <v>342</v>
      </c>
      <c r="E21" s="14"/>
      <c r="F21" s="10">
        <v>11</v>
      </c>
      <c r="G21" s="92" t="s">
        <v>22</v>
      </c>
      <c r="H21" s="13">
        <f>SUMIF(Ent_Dados!$C$269:$C$514,Tabulação_Prod_Municipios!D189,Ent_Dados!$F$269:$F$514)+SUMIF(Ent_Dados!$C$269:$C$514,Tabulação_Prod_Municipios!D189,Ent_Dados!$H$269:$H$514)+SUMIF(Ent_Dados!$C$269:$C$514,Tabulação_Prod_Municipios!D189,Ent_Dados!$J$269:$J$514)+SUMIF(Ent_Dados!$C$269:$C$514,Tabulação_Prod_Municipios!D189,Ent_Dados!$N$269:$N$514)+SUMIF(Ent_Dados!$C$269:$C$514,Tabulação_Prod_Municipios!D189,Ent_Dados!$P$269:$P$514)+SUMIF(Ent_Dados!$C$269:$C$514,Tabulação_Prod_Municipios!D189,Ent_Dados!$T$269:$T$514)+SUMIF(Ent_Dados!$C$269:$C$514,Tabulação_Prod_Municipios!D189,Ent_Dados!$V$269:$V$514)+SUMIF(Ent_Dados!$C$269:$C$514,Tabulação_Prod_Municipios!D189,Ent_Dados!$X$269:$X$514)+SUMIF(Ent_Dados!$C$269:$C$514,Tabulação_Prod_Municipios!D189,Ent_Dados!$AB$269:$AB$514)</f>
        <v>634865</v>
      </c>
      <c r="I21" s="16">
        <f>SUMIF(Ent_Dados!$C$269:$C$514,Tabulação_Prod_Municipios!D189,Ent_Dados!$G$269:$G$514)+SUMIF(Ent_Dados!$C$269:$C$514,Tabulação_Prod_Municipios!D189,Ent_Dados!$I$269:$I$514)+SUMIF(Ent_Dados!$C$269:$C$514,Tabulação_Prod_Municipios!D189,Ent_Dados!$K$269:$K$514)+SUMIF(Ent_Dados!$C$269:$C$514,Tabulação_Prod_Municipios!D189,Ent_Dados!$O$269:$O$514)+SUMIF(Ent_Dados!$C$269:$C$514,Tabulação_Prod_Municipios!D189,Ent_Dados!$Q$269:$Q$514)+SUMIF(Ent_Dados!$C$269:$C$514,Tabulação_Prod_Municipios!D189,Ent_Dados!$U$269:$U$514)+SUMIF(Ent_Dados!$C$269:$C$514,Tabulação_Prod_Municipios!D189,Ent_Dados!$W$269:$W$514)+SUMIF(Ent_Dados!$C$269:$C$514,Tabulação_Prod_Municipios!D189,Ent_Dados!$Y$269:$Y$514)+SUMIF(Ent_Dados!$C$269:$C$514,Tabulação_Prod_Municipios!D189,Ent_Dados!$AC$269:$AC$514)</f>
        <v>443835</v>
      </c>
      <c r="J21" s="9"/>
      <c r="K21" s="10">
        <v>11</v>
      </c>
      <c r="L21" s="92" t="s">
        <v>4</v>
      </c>
      <c r="M21" s="13">
        <f>SUMIF(Ent_Dados!$C$9:$C$254,Tabulação_Prod_Municipios!D145,Ent_Dados!$F$9:$F$254)+SUMIF(Ent_Dados!$C$9:$C$254,Tabulação_Prod_Municipios!D145,Ent_Dados!$H$9:$H$254)+SUMIF(Ent_Dados!$C$9:$C$254,Tabulação_Prod_Municipios!D145,Ent_Dados!$J$9:$J$254)+SUMIF(Ent_Dados!$C$9:$C$254,Tabulação_Prod_Municipios!D145,Ent_Dados!$N$9:$N$254)+SUMIF(Ent_Dados!$C$9:$C$254,Tabulação_Prod_Municipios!D145,Ent_Dados!$P$9:$P$254)+SUMIF(Ent_Dados!$C$9:$C$254,Tabulação_Prod_Municipios!D145,Ent_Dados!$T$9:$T$254)+SUMIF(Ent_Dados!$C$9:$C$254,Tabulação_Prod_Municipios!D145,Ent_Dados!$V$9:$V$254)+SUMIF(Ent_Dados!$C$9:$C$254,Tabulação_Prod_Municipios!D145,Ent_Dados!$X$9:$X$254)+SUMIF(Ent_Dados!$C$9:$C$254,Tabulação_Prod_Municipios!D145,Ent_Dados!$AB$9:$AB$254)</f>
        <v>104416</v>
      </c>
      <c r="N21" s="16">
        <f>SUMIF(Ent_Dados!$C$9:$C$254,Tabulação_Prod_Municipios!D145,Ent_Dados!$G$9:$G$254)+SUMIF(Ent_Dados!$C$9:$C$254,Tabulação_Prod_Municipios!D145,Ent_Dados!$I$9:$I$254)+SUMIF(Ent_Dados!$C$9:$C$254,Tabulação_Prod_Municipios!D145,Ent_Dados!$K$9:$K$254)+SUMIF(Ent_Dados!$C$9:$C$254,Tabulação_Prod_Municipios!D145,Ent_Dados!$O$9:$O$254)+SUMIF(Ent_Dados!$C$9:$C$254,Tabulação_Prod_Municipios!D145,Ent_Dados!$Q$9:$Q$254)+SUMIF(Ent_Dados!$C$9:$C$254,Tabulação_Prod_Municipios!D145,Ent_Dados!$U$9:$U$254)+SUMIF(Ent_Dados!$C$9:$C$254,Tabulação_Prod_Municipios!D145,Ent_Dados!$W$9:$W$254)+SUMIF(Ent_Dados!$C$9:$C$254,Tabulação_Prod_Municipios!D145,Ent_Dados!$Y$9:$Y$254)+SUMIF(Ent_Dados!$C$9:$C$254,Tabulação_Prod_Municipios!D145,Ent_Dados!$AC$9:$AC$254)</f>
        <v>108985</v>
      </c>
      <c r="O21" s="14"/>
      <c r="P21" s="10">
        <v>11</v>
      </c>
      <c r="Q21" s="92" t="s">
        <v>24</v>
      </c>
      <c r="R21" s="13">
        <f>SUMIF(Ent_Dados!$C$269:$C$514,Tabulação_Prod_Municipios!D236,Ent_Dados!$V$269:$V$514)</f>
        <v>180900</v>
      </c>
      <c r="S21" s="16">
        <f>SUMIF(Ent_Dados!$C$269:$C$514,Tabulação_Prod_Municipios!D236,Ent_Dados!$W$269:$W$514)</f>
        <v>228480</v>
      </c>
      <c r="T21" s="9"/>
      <c r="U21" s="10">
        <v>11</v>
      </c>
      <c r="V21" s="92" t="s">
        <v>153</v>
      </c>
      <c r="W21" s="13">
        <f>SUMIF(Ent_Dados!$C$9:$C$254,Tabulação_Prod_Municipios!D108,Ent_Dados!$V$9:$V$254)</f>
        <v>70800</v>
      </c>
      <c r="X21" s="16">
        <f>SUMIF(Ent_Dados!$C$9:$C$254,Tabulação_Prod_Municipios!D108,Ent_Dados!$W$9:$W$254)</f>
        <v>70500</v>
      </c>
      <c r="Y21" s="2"/>
      <c r="Z21" s="10">
        <v>11</v>
      </c>
      <c r="AA21" s="92" t="s">
        <v>20</v>
      </c>
      <c r="AB21" s="13">
        <f>SUMIF(Ent_Dados!$C$269:$C$514,Tabulação_Prod_Municipios!D121,Ent_Dados!$T$269:$T$514)</f>
        <v>140400</v>
      </c>
      <c r="AC21" s="16">
        <f>SUMIF(Ent_Dados!$C$269:$C$514,Tabulação_Prod_Municipios!D121,Ent_Dados!$U$269:$U$514)</f>
        <v>142386</v>
      </c>
      <c r="AD21" s="9"/>
      <c r="AE21" s="10">
        <v>11</v>
      </c>
      <c r="AF21" s="92" t="s">
        <v>23</v>
      </c>
      <c r="AG21" s="13">
        <f>SUMIF(Ent_Dados!$C$9:$C$254,Tabulação_Prod_Municipios!D214,Ent_Dados!$T$9:$T$254)</f>
        <v>29000</v>
      </c>
      <c r="AH21" s="16">
        <f>SUMIF(Ent_Dados!$C$9:$C$254,Tabulação_Prod_Municipios!D214,Ent_Dados!$U$9:$U$254)</f>
        <v>27500</v>
      </c>
      <c r="AJ21" s="10">
        <v>11</v>
      </c>
      <c r="AK21" s="92" t="s">
        <v>20</v>
      </c>
      <c r="AL21" s="13">
        <f>SUMIF(Ent_Dados!$C$269:$C$514,Tabulação_Prod_Municipios!D121,Ent_Dados!$X$269:$X$514)</f>
        <v>37800</v>
      </c>
      <c r="AM21" s="16">
        <f>SUMIF(Ent_Dados!$C$269:$C$514,Tabulação_Prod_Municipios!D121,Ent_Dados!$Y$269:$Y$514)</f>
        <v>8400</v>
      </c>
      <c r="AN21" s="9"/>
      <c r="AO21" s="10">
        <v>11</v>
      </c>
      <c r="AP21" s="92" t="s">
        <v>4</v>
      </c>
      <c r="AQ21" s="13">
        <f>SUMIF(Ent_Dados!$C$9:$C$254,Tabulação_Prod_Municipios!D145,Ent_Dados!$X$9:$X$254)</f>
        <v>5000</v>
      </c>
      <c r="AR21" s="16">
        <f>SUMIF(Ent_Dados!$C$9:$C$254,Tabulação_Prod_Municipios!D145,Ent_Dados!$Y$9:$Y$254)</f>
        <v>4000</v>
      </c>
      <c r="AT21" s="10">
        <v>11</v>
      </c>
      <c r="AU21" s="92" t="s">
        <v>166</v>
      </c>
      <c r="AV21" s="13">
        <f>SUMIF(Ent_Dados!$C$269:$C$514,Tabulação_Prod_Municipios!D122,Ent_Dados!$J$269:$J$514)</f>
        <v>200</v>
      </c>
      <c r="AW21" s="16">
        <f>SUMIF(Ent_Dados!$C$269:$C$514,Tabulação_Prod_Municipios!D122,Ent_Dados!$K$269:$K$514)</f>
        <v>400</v>
      </c>
      <c r="AX21" s="9"/>
      <c r="AY21" s="10">
        <v>11</v>
      </c>
      <c r="AZ21" s="92" t="s">
        <v>166</v>
      </c>
      <c r="BA21" s="13">
        <f>SUMIF(Ent_Dados!$C$9:$C$254,Tabulação_Prod_Municipios!D122,Ent_Dados!$J$9:$J$254)</f>
        <v>100</v>
      </c>
      <c r="BB21" s="16">
        <f>SUMIF(Ent_Dados!$C$9:$C$254,Tabulação_Prod_Municipios!D122,Ent_Dados!$K$9:$K$254)</f>
        <v>200</v>
      </c>
      <c r="BD21" s="10">
        <v>11</v>
      </c>
      <c r="BE21" s="92" t="s">
        <v>233</v>
      </c>
      <c r="BF21" s="13">
        <f>SUMIF(Ent_Dados!$C$269:$C$514,Tabulação_Prod_Municipios!D197,Ent_Dados!$N$269:$N$514)</f>
        <v>7326</v>
      </c>
      <c r="BG21" s="16">
        <f>SUMIF(Ent_Dados!$C$269:$C$514,Tabulação_Prod_Municipios!D197,Ent_Dados!$O$269:$O$514)</f>
        <v>9060</v>
      </c>
      <c r="BH21" s="9"/>
      <c r="BI21" s="10">
        <v>11</v>
      </c>
      <c r="BJ21" s="92" t="s">
        <v>24</v>
      </c>
      <c r="BK21" s="13">
        <f>SUMIF(Ent_Dados!$C$9:$C$254,Tabulação_Prod_Municipios!D236,Ent_Dados!$N$9:$N$254)</f>
        <v>4008</v>
      </c>
      <c r="BL21" s="16">
        <f>SUMIF(Ent_Dados!$C$9:$C$254,Tabulação_Prod_Municipios!D236,Ent_Dados!$O$9:$O$254)</f>
        <v>3550</v>
      </c>
      <c r="BN21" s="10">
        <v>11</v>
      </c>
      <c r="BO21" s="92" t="s">
        <v>2</v>
      </c>
      <c r="BP21" s="13">
        <f>SUMIF(Ent_Dados!$C$269:$C$514,Tabulação_Prod_Municipios!D208,Ent_Dados!$F$269:$F$514)</f>
        <v>2420</v>
      </c>
      <c r="BQ21" s="16">
        <f>SUMIF(Ent_Dados!$C$269:$C$514,Tabulação_Prod_Municipios!D208,Ent_Dados!$G$269:$G$514)</f>
        <v>2187</v>
      </c>
      <c r="BR21" s="9"/>
      <c r="BS21" s="10">
        <v>11</v>
      </c>
      <c r="BT21" s="92" t="s">
        <v>22</v>
      </c>
      <c r="BU21" s="13">
        <f>SUMIF(Ent_Dados!$C$9:$C$254,Tabulação_Prod_Municipios!D189,Ent_Dados!$F$9:$F$254)</f>
        <v>1113</v>
      </c>
      <c r="BV21" s="16">
        <f>SUMIF(Ent_Dados!$C$9:$C$254,Tabulação_Prod_Municipios!D189,Ent_Dados!$G$9:$G$254)</f>
        <v>737</v>
      </c>
      <c r="BX21" s="10">
        <v>11</v>
      </c>
      <c r="BY21" s="92" t="s">
        <v>153</v>
      </c>
      <c r="BZ21" s="13">
        <f>SUMIF(Ent_Dados!$C$269:$C$514,Tabulação_Prod_Municipios!D108,Ent_Dados!$P$269:$P$514)</f>
        <v>0</v>
      </c>
      <c r="CA21" s="16">
        <f>SUMIF(Ent_Dados!$C$269:$C$514,Tabulação_Prod_Municipios!D108,Ent_Dados!$Q$269:$Q$514)</f>
        <v>450</v>
      </c>
      <c r="CB21" s="9"/>
      <c r="CC21" s="10">
        <v>11</v>
      </c>
      <c r="CD21" s="92" t="s">
        <v>191</v>
      </c>
      <c r="CE21" s="13">
        <f>SUMIF(Ent_Dados!$C$9:$C$254,Tabulação_Prod_Municipios!D149,Ent_Dados!$P$9:$P$254)</f>
        <v>500</v>
      </c>
      <c r="CF21" s="16">
        <f>SUMIF(Ent_Dados!$C$9:$C$254,Tabulação_Prod_Municipios!D149,Ent_Dados!$Q$9:$Q$254)</f>
        <v>425</v>
      </c>
      <c r="CH21" s="10">
        <v>11</v>
      </c>
      <c r="CI21" s="92" t="s">
        <v>20</v>
      </c>
      <c r="CJ21" s="13">
        <f>SUMIF(Ent_Dados!$C$269:$C$514,Tabulação_Prod_Municipios!D121,Ent_Dados!$AB$269:$AB$514)</f>
        <v>0</v>
      </c>
      <c r="CK21" s="16">
        <f>SUMIF(Ent_Dados!$C$269:$C$514,Tabulação_Prod_Municipios!D121,Ent_Dados!$AC$269:$AC$514)</f>
        <v>0</v>
      </c>
      <c r="CL21" s="9"/>
      <c r="CM21" s="10">
        <v>11</v>
      </c>
      <c r="CN21" s="92" t="s">
        <v>20</v>
      </c>
      <c r="CO21" s="13">
        <f>SUMIF(Ent_Dados!$C$9:$C$254,Tabulação_Prod_Municipios!D121,Ent_Dados!$AB$9:$AB$254)</f>
        <v>0</v>
      </c>
      <c r="CP21" s="16">
        <f>SUMIF(Ent_Dados!$C$9:$C$254,Tabulação_Prod_Municipios!D121,Ent_Dados!$AC$9:$AC$254)</f>
        <v>0</v>
      </c>
      <c r="CR21" s="10">
        <v>11</v>
      </c>
      <c r="CS21" s="92" t="s">
        <v>236</v>
      </c>
      <c r="CT21" s="13">
        <f>SUMIF(Ent_Dados!$C$269:$C$514,Tabulação_Prod_Municipios!D200,Ent_Dados!$L$269:$L$514)</f>
        <v>1780240</v>
      </c>
      <c r="CU21" s="16">
        <f>SUMIF(Ent_Dados!$C$269:$C$514,Tabulação_Prod_Municipios!D200,Ent_Dados!$M$269:$M$514)</f>
        <v>2106000</v>
      </c>
      <c r="CV21" s="9"/>
      <c r="CW21" s="10">
        <v>11</v>
      </c>
      <c r="CX21" s="92" t="s">
        <v>5</v>
      </c>
      <c r="CY21" s="13">
        <f>SUMIF(Ent_Dados!$C$9:$C$254,Tabulação_Prod_Municipios!D138,Ent_Dados!$L$9:$L$254)</f>
        <v>18385</v>
      </c>
      <c r="CZ21" s="16">
        <f>SUMIF(Ent_Dados!$C$9:$C$254,Tabulação_Prod_Municipios!D138,Ent_Dados!$M$9:$M$254)</f>
        <v>24000</v>
      </c>
      <c r="DB21" s="10">
        <v>11</v>
      </c>
      <c r="DC21" s="92" t="s">
        <v>123</v>
      </c>
      <c r="DD21" s="13">
        <f>SUMIF(Ent_Dados!$C$269:$C$514,Tabulação_Prod_Municipios!D76,Ent_Dados!$R$269:$R$514)</f>
        <v>2500</v>
      </c>
      <c r="DE21" s="16">
        <f>SUMIF(Ent_Dados!$C$269:$C$514,Tabulação_Prod_Municipios!D76,Ent_Dados!$S$269:$S$514)</f>
        <v>3290</v>
      </c>
      <c r="DF21" s="9"/>
      <c r="DG21" s="10">
        <v>11</v>
      </c>
      <c r="DH21" s="92" t="s">
        <v>228</v>
      </c>
      <c r="DI21" s="13">
        <f>SUMIF(Ent_Dados!$C$9:$C$254,Tabulação_Prod_Municipios!D191,Ent_Dados!$R$9:$R$254)</f>
        <v>200</v>
      </c>
      <c r="DJ21" s="16">
        <f>SUMIF(Ent_Dados!$C$9:$C$254,Tabulação_Prod_Municipios!D191,Ent_Dados!$S$9:$S$254)</f>
        <v>210</v>
      </c>
      <c r="DL21" s="10">
        <v>11</v>
      </c>
      <c r="DM21" s="92" t="s">
        <v>285</v>
      </c>
      <c r="DN21" s="13">
        <f>SUMIF(Ent_Dados!$C$269:$C$514,Tabulação_Prod_Municipios!D254,Ent_Dados!$Z$269:$Z$514)</f>
        <v>9396</v>
      </c>
      <c r="DO21" s="16">
        <f>SUMIF(Ent_Dados!$C$269:$C$514,Tabulação_Prod_Municipios!D254,Ent_Dados!$AA$269:$AA$514)</f>
        <v>16588</v>
      </c>
      <c r="DP21" s="9"/>
      <c r="DQ21" s="10">
        <v>11</v>
      </c>
      <c r="DR21" s="92" t="s">
        <v>285</v>
      </c>
      <c r="DS21" s="13">
        <f>SUMIF(Ent_Dados!$C$9:$C$254,Tabulação_Prod_Municipios!D254,Ent_Dados!$Z$9:$Z$254)</f>
        <v>120</v>
      </c>
      <c r="DT21" s="16">
        <f>SUMIF(Ent_Dados!$C$9:$C$254,Tabulação_Prod_Municipios!D254,Ent_Dados!$AA$9:$AA$254)</f>
        <v>220</v>
      </c>
      <c r="DV21" s="10">
        <v>11</v>
      </c>
      <c r="DW21" s="92" t="s">
        <v>239</v>
      </c>
      <c r="DX21" s="13">
        <f>SUMIF(Ent_Dados!$C$269:$C$514,Tabulação_Prod_Municipios!D204,Ent_Dados!$D$269:$D$514)</f>
        <v>272</v>
      </c>
      <c r="DY21" s="16">
        <f>SUMIF(Ent_Dados!$C$269:$C$514,Tabulação_Prod_Municipios!D204,Ent_Dados!$E$269:$E$514)</f>
        <v>272</v>
      </c>
      <c r="DZ21" s="9"/>
      <c r="EA21" s="10">
        <v>11</v>
      </c>
      <c r="EB21" s="92" t="s">
        <v>36</v>
      </c>
      <c r="EC21" s="13">
        <f>SUMIF(Ent_Dados!$C$9:$C$254,Tabulação_Prod_Municipios!D193,Ent_Dados!$D$9:$D$254)</f>
        <v>15</v>
      </c>
      <c r="ED21" s="16">
        <f>SUMIF(Ent_Dados!$C$9:$C$254,Tabulação_Prod_Municipios!D193,Ent_Dados!$E$9:$E$254)</f>
        <v>15</v>
      </c>
      <c r="EF21" s="10">
        <v>11</v>
      </c>
      <c r="EG21" s="92" t="s">
        <v>73</v>
      </c>
      <c r="EH21" s="13"/>
      <c r="EI21" s="16"/>
      <c r="EJ21" s="9"/>
      <c r="EK21" s="10">
        <v>11</v>
      </c>
      <c r="EL21" s="92" t="s">
        <v>73</v>
      </c>
      <c r="EM21" s="13"/>
      <c r="EN21" s="16"/>
    </row>
    <row r="22" spans="1:144" ht="13.5" customHeight="1" x14ac:dyDescent="0.2">
      <c r="A22" s="14"/>
      <c r="B22" s="91">
        <v>14</v>
      </c>
      <c r="C22" s="92" t="s">
        <v>74</v>
      </c>
      <c r="D22" s="12" t="s">
        <v>343</v>
      </c>
      <c r="E22" s="14"/>
      <c r="F22" s="10">
        <v>12</v>
      </c>
      <c r="G22" s="92" t="s">
        <v>24</v>
      </c>
      <c r="H22" s="13">
        <f>SUMIF(Ent_Dados!$C$269:$C$514,Tabulação_Prod_Municipios!D236,Ent_Dados!$F$269:$F$514)+SUMIF(Ent_Dados!$C$269:$C$514,Tabulação_Prod_Municipios!D236,Ent_Dados!$H$269:$H$514)+SUMIF(Ent_Dados!$C$269:$C$514,Tabulação_Prod_Municipios!D236,Ent_Dados!$J$269:$J$514)+SUMIF(Ent_Dados!$C$269:$C$514,Tabulação_Prod_Municipios!D236,Ent_Dados!$N$269:$N$514)+SUMIF(Ent_Dados!$C$269:$C$514,Tabulação_Prod_Municipios!D236,Ent_Dados!$P$269:$P$514)+SUMIF(Ent_Dados!$C$269:$C$514,Tabulação_Prod_Municipios!D236,Ent_Dados!$T$269:$T$514)+SUMIF(Ent_Dados!$C$269:$C$514,Tabulação_Prod_Municipios!D236,Ent_Dados!$V$269:$V$514)+SUMIF(Ent_Dados!$C$269:$C$514,Tabulação_Prod_Municipios!D236,Ent_Dados!$X$269:$X$514)+SUMIF(Ent_Dados!$C$269:$C$514,Tabulação_Prod_Municipios!D236,Ent_Dados!$AB$269:$AB$514)</f>
        <v>370102</v>
      </c>
      <c r="I22" s="16">
        <f>SUMIF(Ent_Dados!$C$269:$C$514,Tabulação_Prod_Municipios!D236,Ent_Dados!$G$269:$G$514)+SUMIF(Ent_Dados!$C$269:$C$514,Tabulação_Prod_Municipios!D236,Ent_Dados!$I$269:$I$514)+SUMIF(Ent_Dados!$C$269:$C$514,Tabulação_Prod_Municipios!D236,Ent_Dados!$K$269:$K$514)+SUMIF(Ent_Dados!$C$269:$C$514,Tabulação_Prod_Municipios!D236,Ent_Dados!$O$269:$O$514)+SUMIF(Ent_Dados!$C$269:$C$514,Tabulação_Prod_Municipios!D236,Ent_Dados!$Q$269:$Q$514)+SUMIF(Ent_Dados!$C$269:$C$514,Tabulação_Prod_Municipios!D236,Ent_Dados!$U$269:$U$514)+SUMIF(Ent_Dados!$C$269:$C$514,Tabulação_Prod_Municipios!D236,Ent_Dados!$W$269:$W$514)+SUMIF(Ent_Dados!$C$269:$C$514,Tabulação_Prod_Municipios!D236,Ent_Dados!$Y$269:$Y$514)+SUMIF(Ent_Dados!$C$269:$C$514,Tabulação_Prod_Municipios!D236,Ent_Dados!$AC$269:$AC$514)</f>
        <v>408938</v>
      </c>
      <c r="J22" s="24"/>
      <c r="K22" s="10">
        <v>12</v>
      </c>
      <c r="L22" s="92" t="s">
        <v>24</v>
      </c>
      <c r="M22" s="13">
        <f>SUMIF(Ent_Dados!$C$9:$C$254,Tabulação_Prod_Municipios!D236,Ent_Dados!$F$9:$F$254)+SUMIF(Ent_Dados!$C$9:$C$254,Tabulação_Prod_Municipios!D236,Ent_Dados!$H$9:$H$254)+SUMIF(Ent_Dados!$C$9:$C$254,Tabulação_Prod_Municipios!D236,Ent_Dados!$J$9:$J$254)+SUMIF(Ent_Dados!$C$9:$C$254,Tabulação_Prod_Municipios!D236,Ent_Dados!$N$9:$N$254)+SUMIF(Ent_Dados!$C$9:$C$254,Tabulação_Prod_Municipios!D236,Ent_Dados!$P$9:$P$254)+SUMIF(Ent_Dados!$C$9:$C$254,Tabulação_Prod_Municipios!D236,Ent_Dados!$T$9:$T$254)+SUMIF(Ent_Dados!$C$9:$C$254,Tabulação_Prod_Municipios!D236,Ent_Dados!$V$9:$V$254)+SUMIF(Ent_Dados!$C$9:$C$254,Tabulação_Prod_Municipios!D236,Ent_Dados!$X$9:$X$254)+SUMIF(Ent_Dados!$C$9:$C$254,Tabulação_Prod_Municipios!D236,Ent_Dados!$AB$9:$AB$254)</f>
        <v>97298</v>
      </c>
      <c r="N22" s="16">
        <f>SUMIF(Ent_Dados!$C$9:$C$254,Tabulação_Prod_Municipios!D236,Ent_Dados!$G$9:$G$254)+SUMIF(Ent_Dados!$C$9:$C$254,Tabulação_Prod_Municipios!D236,Ent_Dados!$I$9:$I$254)+SUMIF(Ent_Dados!$C$9:$C$254,Tabulação_Prod_Municipios!D236,Ent_Dados!$K$9:$K$254)+SUMIF(Ent_Dados!$C$9:$C$254,Tabulação_Prod_Municipios!D236,Ent_Dados!$O$9:$O$254)+SUMIF(Ent_Dados!$C$9:$C$254,Tabulação_Prod_Municipios!D236,Ent_Dados!$Q$9:$Q$254)+SUMIF(Ent_Dados!$C$9:$C$254,Tabulação_Prod_Municipios!D236,Ent_Dados!$U$9:$U$254)+SUMIF(Ent_Dados!$C$9:$C$254,Tabulação_Prod_Municipios!D236,Ent_Dados!$W$9:$W$254)+SUMIF(Ent_Dados!$C$9:$C$254,Tabulação_Prod_Municipios!D236,Ent_Dados!$Y$9:$Y$254)+SUMIF(Ent_Dados!$C$9:$C$254,Tabulação_Prod_Municipios!D236,Ent_Dados!$AC$9:$AC$254)</f>
        <v>103400</v>
      </c>
      <c r="O22" s="14"/>
      <c r="P22" s="10">
        <v>12</v>
      </c>
      <c r="Q22" s="92" t="s">
        <v>36</v>
      </c>
      <c r="R22" s="13">
        <f>SUMIF(Ent_Dados!$C$269:$C$514,Tabulação_Prod_Municipios!D193,Ent_Dados!$V$269:$V$514)</f>
        <v>168000</v>
      </c>
      <c r="S22" s="16">
        <f>SUMIF(Ent_Dados!$C$269:$C$514,Tabulação_Prod_Municipios!D193,Ent_Dados!$W$269:$W$514)</f>
        <v>227500</v>
      </c>
      <c r="T22" s="24"/>
      <c r="U22" s="10">
        <v>12</v>
      </c>
      <c r="V22" s="92" t="s">
        <v>24</v>
      </c>
      <c r="W22" s="13">
        <f>SUMIF(Ent_Dados!$C$9:$C$254,Tabulação_Prod_Municipios!D236,Ent_Dados!$V$9:$V$254)</f>
        <v>67000</v>
      </c>
      <c r="X22" s="16">
        <f>SUMIF(Ent_Dados!$C$9:$C$254,Tabulação_Prod_Municipios!D236,Ent_Dados!$W$9:$W$254)</f>
        <v>68000</v>
      </c>
      <c r="Y22" s="2"/>
      <c r="Z22" s="10">
        <v>12</v>
      </c>
      <c r="AA22" s="92" t="s">
        <v>19</v>
      </c>
      <c r="AB22" s="13">
        <f>SUMIF(Ent_Dados!$C$269:$C$514,Tabulação_Prod_Municipios!D63,Ent_Dados!$T$269:$T$514)</f>
        <v>104400</v>
      </c>
      <c r="AC22" s="16">
        <f>SUMIF(Ent_Dados!$C$269:$C$514,Tabulação_Prod_Municipios!D63,Ent_Dados!$U$269:$U$514)</f>
        <v>119280</v>
      </c>
      <c r="AD22" s="24"/>
      <c r="AE22" s="10">
        <v>12</v>
      </c>
      <c r="AF22" s="92" t="s">
        <v>4</v>
      </c>
      <c r="AG22" s="13">
        <f>SUMIF(Ent_Dados!$C$9:$C$254,Tabulação_Prod_Municipios!D145,Ent_Dados!$T$9:$T$254)</f>
        <v>23000</v>
      </c>
      <c r="AH22" s="16">
        <f>SUMIF(Ent_Dados!$C$9:$C$254,Tabulação_Prod_Municipios!D145,Ent_Dados!$U$9:$U$254)</f>
        <v>26000</v>
      </c>
      <c r="AJ22" s="10">
        <v>12</v>
      </c>
      <c r="AK22" s="92" t="s">
        <v>6</v>
      </c>
      <c r="AL22" s="13">
        <f>SUMIF(Ent_Dados!$C$269:$C$514,Tabulação_Prod_Municipios!D69,Ent_Dados!$X$269:$X$514)</f>
        <v>16800</v>
      </c>
      <c r="AM22" s="16">
        <f>SUMIF(Ent_Dados!$C$269:$C$514,Tabulação_Prod_Municipios!D69,Ent_Dados!$Y$269:$Y$514)</f>
        <v>8000</v>
      </c>
      <c r="AN22" s="24"/>
      <c r="AO22" s="10">
        <v>12</v>
      </c>
      <c r="AP22" s="92" t="s">
        <v>47</v>
      </c>
      <c r="AQ22" s="13">
        <f>SUMIF(Ent_Dados!$C$9:$C$254,Tabulação_Prod_Municipios!D190,Ent_Dados!$X$9:$X$254)</f>
        <v>4000</v>
      </c>
      <c r="AR22" s="16">
        <f>SUMIF(Ent_Dados!$C$9:$C$254,Tabulação_Prod_Municipios!D190,Ent_Dados!$Y$9:$Y$254)</f>
        <v>4000</v>
      </c>
      <c r="AT22" s="10">
        <v>12</v>
      </c>
      <c r="AU22" s="92" t="s">
        <v>287</v>
      </c>
      <c r="AV22" s="13">
        <f>SUMIF(Ent_Dados!$C$269:$C$514,Tabulação_Prod_Municipios!D256,Ent_Dados!$J$269:$J$514)</f>
        <v>418</v>
      </c>
      <c r="AW22" s="16">
        <f>SUMIF(Ent_Dados!$C$269:$C$514,Tabulação_Prod_Municipios!D256,Ent_Dados!$K$269:$K$514)</f>
        <v>342</v>
      </c>
      <c r="AX22" s="24"/>
      <c r="AY22" s="10">
        <v>12</v>
      </c>
      <c r="AZ22" s="92" t="s">
        <v>287</v>
      </c>
      <c r="BA22" s="13">
        <f>SUMIF(Ent_Dados!$C$9:$C$254,Tabulação_Prod_Municipios!D256,Ent_Dados!$J$9:$J$254)</f>
        <v>220</v>
      </c>
      <c r="BB22" s="16">
        <f>SUMIF(Ent_Dados!$C$9:$C$254,Tabulação_Prod_Municipios!D256,Ent_Dados!$K$9:$K$254)</f>
        <v>180</v>
      </c>
      <c r="BD22" s="10">
        <v>12</v>
      </c>
      <c r="BE22" s="92" t="s">
        <v>20</v>
      </c>
      <c r="BF22" s="13">
        <f>SUMIF(Ent_Dados!$C$269:$C$514,Tabulação_Prod_Municipios!D121,Ent_Dados!$N$269:$N$514)</f>
        <v>3082</v>
      </c>
      <c r="BG22" s="16">
        <f>SUMIF(Ent_Dados!$C$269:$C$514,Tabulação_Prod_Municipios!D121,Ent_Dados!$O$269:$O$514)</f>
        <v>8295</v>
      </c>
      <c r="BH22" s="24"/>
      <c r="BI22" s="10">
        <v>12</v>
      </c>
      <c r="BJ22" s="92" t="s">
        <v>198</v>
      </c>
      <c r="BK22" s="13">
        <f>SUMIF(Ent_Dados!$C$9:$C$254,Tabulação_Prod_Municipios!D157,Ent_Dados!$N$9:$N$254)</f>
        <v>4030</v>
      </c>
      <c r="BL22" s="16">
        <f>SUMIF(Ent_Dados!$C$9:$C$254,Tabulação_Prod_Municipios!D157,Ent_Dados!$O$9:$O$254)</f>
        <v>3500</v>
      </c>
      <c r="BN22" s="10">
        <v>12</v>
      </c>
      <c r="BO22" s="92" t="s">
        <v>45</v>
      </c>
      <c r="BP22" s="13">
        <f>SUMIF(Ent_Dados!$C$269:$C$514,Tabulação_Prod_Municipios!D57,Ent_Dados!$F$269:$F$514)</f>
        <v>5325</v>
      </c>
      <c r="BQ22" s="16">
        <f>SUMIF(Ent_Dados!$C$269:$C$514,Tabulação_Prod_Municipios!D57,Ent_Dados!$G$269:$G$514)</f>
        <v>1955</v>
      </c>
      <c r="BR22" s="24"/>
      <c r="BS22" s="10">
        <v>12</v>
      </c>
      <c r="BT22" s="92" t="s">
        <v>200</v>
      </c>
      <c r="BU22" s="13">
        <f>SUMIF(Ent_Dados!$C$9:$C$254,Tabulação_Prod_Municipios!D160,Ent_Dados!$F$9:$F$254)</f>
        <v>620</v>
      </c>
      <c r="BV22" s="16">
        <f>SUMIF(Ent_Dados!$C$9:$C$254,Tabulação_Prod_Municipios!D160,Ent_Dados!$G$9:$G$254)</f>
        <v>620</v>
      </c>
      <c r="BX22" s="10">
        <v>12</v>
      </c>
      <c r="BY22" s="92" t="s">
        <v>191</v>
      </c>
      <c r="BZ22" s="13">
        <f>SUMIF(Ent_Dados!$C$269:$C$514,Tabulação_Prod_Municipios!D149,Ent_Dados!$P$269:$P$514)</f>
        <v>600</v>
      </c>
      <c r="CA22" s="16">
        <f>SUMIF(Ent_Dados!$C$269:$C$514,Tabulação_Prod_Municipios!D149,Ent_Dados!$Q$269:$Q$514)</f>
        <v>382</v>
      </c>
      <c r="CB22" s="24"/>
      <c r="CC22" s="10">
        <v>12</v>
      </c>
      <c r="CD22" s="92" t="s">
        <v>23</v>
      </c>
      <c r="CE22" s="13">
        <f>SUMIF(Ent_Dados!$C$9:$C$254,Tabulação_Prod_Municipios!D214,Ent_Dados!$P$9:$P$254)</f>
        <v>420</v>
      </c>
      <c r="CF22" s="16">
        <f>SUMIF(Ent_Dados!$C$9:$C$254,Tabulação_Prod_Municipios!D214,Ent_Dados!$Q$9:$Q$254)</f>
        <v>410</v>
      </c>
      <c r="CH22" s="10">
        <v>12</v>
      </c>
      <c r="CI22" s="92" t="s">
        <v>310</v>
      </c>
      <c r="CJ22" s="13">
        <f>SUMIF(Ent_Dados!$C$269:$C$514,Tabulação_Prod_Municipios!D17,Ent_Dados!$AB$269:$AB$514)</f>
        <v>0</v>
      </c>
      <c r="CK22" s="16">
        <f>SUMIF(Ent_Dados!$C$269:$C$514,Tabulação_Prod_Municipios!D17,Ent_Dados!$AC$269:$AC$514)</f>
        <v>0</v>
      </c>
      <c r="CL22" s="24"/>
      <c r="CM22" s="10">
        <v>12</v>
      </c>
      <c r="CN22" s="92" t="s">
        <v>310</v>
      </c>
      <c r="CO22" s="13">
        <f>SUMIF(Ent_Dados!$C$9:$C$254,Tabulação_Prod_Municipios!D17,Ent_Dados!$AB$9:$AB$254)</f>
        <v>0</v>
      </c>
      <c r="CP22" s="16">
        <f>SUMIF(Ent_Dados!$C$9:$C$254,Tabulação_Prod_Municipios!D17,Ent_Dados!$AC$9:$AC$254)</f>
        <v>0</v>
      </c>
      <c r="CR22" s="10">
        <v>12</v>
      </c>
      <c r="CS22" s="92" t="s">
        <v>139</v>
      </c>
      <c r="CT22" s="13">
        <f>SUMIF(Ent_Dados!$C$269:$C$514,Tabulação_Prod_Municipios!D93,Ent_Dados!$L$269:$L$514)</f>
        <v>1575000</v>
      </c>
      <c r="CU22" s="16">
        <f>SUMIF(Ent_Dados!$C$269:$C$514,Tabulação_Prod_Municipios!D93,Ent_Dados!$M$269:$M$514)</f>
        <v>1890000</v>
      </c>
      <c r="CV22" s="24"/>
      <c r="CW22" s="10">
        <v>12</v>
      </c>
      <c r="CX22" s="92" t="s">
        <v>107</v>
      </c>
      <c r="CY22" s="13">
        <f>SUMIF(Ent_Dados!$C$9:$C$254,Tabulação_Prod_Municipios!D56,Ent_Dados!$L$9:$L$254)</f>
        <v>24094</v>
      </c>
      <c r="CZ22" s="16">
        <f>SUMIF(Ent_Dados!$C$9:$C$254,Tabulação_Prod_Municipios!D56,Ent_Dados!$M$9:$M$254)</f>
        <v>23925</v>
      </c>
      <c r="DB22" s="10">
        <v>12</v>
      </c>
      <c r="DC22" s="92" t="s">
        <v>113</v>
      </c>
      <c r="DD22" s="13">
        <f>SUMIF(Ent_Dados!$C$269:$C$514,Tabulação_Prod_Municipios!D64,Ent_Dados!$R$269:$R$514)</f>
        <v>2800</v>
      </c>
      <c r="DE22" s="16">
        <f>SUMIF(Ent_Dados!$C$269:$C$514,Tabulação_Prod_Municipios!D64,Ent_Dados!$S$269:$S$514)</f>
        <v>3080</v>
      </c>
      <c r="DF22" s="24"/>
      <c r="DG22" s="10">
        <v>12</v>
      </c>
      <c r="DH22" s="92" t="s">
        <v>233</v>
      </c>
      <c r="DI22" s="13">
        <f>SUMIF(Ent_Dados!$C$9:$C$254,Tabulação_Prod_Municipios!D197,Ent_Dados!$R$9:$R$254)</f>
        <v>200</v>
      </c>
      <c r="DJ22" s="16">
        <f>SUMIF(Ent_Dados!$C$9:$C$254,Tabulação_Prod_Municipios!D197,Ent_Dados!$S$9:$S$254)</f>
        <v>200</v>
      </c>
      <c r="DL22" s="10">
        <v>12</v>
      </c>
      <c r="DM22" s="92" t="s">
        <v>19</v>
      </c>
      <c r="DN22" s="13">
        <f>SUMIF(Ent_Dados!$C$269:$C$514,Tabulação_Prod_Municipios!D63,Ent_Dados!$Z$269:$Z$514)</f>
        <v>8173</v>
      </c>
      <c r="DO22" s="16">
        <f>SUMIF(Ent_Dados!$C$269:$C$514,Tabulação_Prod_Municipios!D63,Ent_Dados!$AA$269:$AA$514)</f>
        <v>16500</v>
      </c>
      <c r="DP22" s="24"/>
      <c r="DQ22" s="10">
        <v>12</v>
      </c>
      <c r="DR22" s="92" t="s">
        <v>19</v>
      </c>
      <c r="DS22" s="13">
        <f>SUMIF(Ent_Dados!$C$9:$C$254,Tabulação_Prod_Municipios!D63,Ent_Dados!$Z$9:$Z$254)</f>
        <v>110</v>
      </c>
      <c r="DT22" s="16">
        <f>SUMIF(Ent_Dados!$C$9:$C$254,Tabulação_Prod_Municipios!D63,Ent_Dados!$AA$9:$AA$254)</f>
        <v>220</v>
      </c>
      <c r="DV22" s="10">
        <v>12</v>
      </c>
      <c r="DW22" s="92" t="s">
        <v>36</v>
      </c>
      <c r="DX22" s="13">
        <f>SUMIF(Ent_Dados!$C$269:$C$514,Tabulação_Prod_Municipios!D193,Ent_Dados!$D$269:$D$514)</f>
        <v>450</v>
      </c>
      <c r="DY22" s="16">
        <f>SUMIF(Ent_Dados!$C$269:$C$514,Tabulação_Prod_Municipios!D193,Ent_Dados!$E$269:$E$514)</f>
        <v>270</v>
      </c>
      <c r="DZ22" s="24"/>
      <c r="EA22" s="10">
        <v>12</v>
      </c>
      <c r="EB22" s="92" t="s">
        <v>95</v>
      </c>
      <c r="EC22" s="13">
        <f>SUMIF(Ent_Dados!$C$9:$C$254,Tabulação_Prod_Municipios!D43,Ent_Dados!$D$9:$D$254)</f>
        <v>15</v>
      </c>
      <c r="ED22" s="16">
        <f>SUMIF(Ent_Dados!$C$9:$C$254,Tabulação_Prod_Municipios!D43,Ent_Dados!$E$9:$E$254)</f>
        <v>15</v>
      </c>
      <c r="EF22" s="10">
        <v>12</v>
      </c>
      <c r="EG22" s="92" t="s">
        <v>74</v>
      </c>
      <c r="EH22" s="13"/>
      <c r="EI22" s="16"/>
      <c r="EJ22" s="24"/>
      <c r="EK22" s="10">
        <v>12</v>
      </c>
      <c r="EL22" s="92" t="s">
        <v>74</v>
      </c>
      <c r="EM22" s="13"/>
      <c r="EN22" s="16"/>
    </row>
    <row r="23" spans="1:144" ht="13.5" customHeight="1" x14ac:dyDescent="0.2">
      <c r="A23" s="14"/>
      <c r="B23" s="91">
        <v>15</v>
      </c>
      <c r="C23" s="92" t="s">
        <v>75</v>
      </c>
      <c r="D23" s="12" t="s">
        <v>344</v>
      </c>
      <c r="E23" s="14"/>
      <c r="F23" s="10">
        <v>13</v>
      </c>
      <c r="G23" s="92" t="s">
        <v>47</v>
      </c>
      <c r="H23" s="13">
        <f>SUMIF(Ent_Dados!$C$269:$C$514,Tabulação_Prod_Municipios!D190,Ent_Dados!$F$269:$F$514)+SUMIF(Ent_Dados!$C$269:$C$514,Tabulação_Prod_Municipios!D190,Ent_Dados!$H$269:$H$514)+SUMIF(Ent_Dados!$C$269:$C$514,Tabulação_Prod_Municipios!D190,Ent_Dados!$J$269:$J$514)+SUMIF(Ent_Dados!$C$269:$C$514,Tabulação_Prod_Municipios!D190,Ent_Dados!$N$269:$N$514)+SUMIF(Ent_Dados!$C$269:$C$514,Tabulação_Prod_Municipios!D190,Ent_Dados!$P$269:$P$514)+SUMIF(Ent_Dados!$C$269:$C$514,Tabulação_Prod_Municipios!D190,Ent_Dados!$T$269:$T$514)+SUMIF(Ent_Dados!$C$269:$C$514,Tabulação_Prod_Municipios!D190,Ent_Dados!$V$269:$V$514)+SUMIF(Ent_Dados!$C$269:$C$514,Tabulação_Prod_Municipios!D190,Ent_Dados!$X$269:$X$514)+SUMIF(Ent_Dados!$C$269:$C$514,Tabulação_Prod_Municipios!D190,Ent_Dados!$AB$269:$AB$514)</f>
        <v>411764</v>
      </c>
      <c r="I23" s="16">
        <f>SUMIF(Ent_Dados!$C$269:$C$514,Tabulação_Prod_Municipios!D190,Ent_Dados!$G$269:$G$514)+SUMIF(Ent_Dados!$C$269:$C$514,Tabulação_Prod_Municipios!D190,Ent_Dados!$I$269:$I$514)+SUMIF(Ent_Dados!$C$269:$C$514,Tabulação_Prod_Municipios!D190,Ent_Dados!$K$269:$K$514)+SUMIF(Ent_Dados!$C$269:$C$514,Tabulação_Prod_Municipios!D190,Ent_Dados!$O$269:$O$514)+SUMIF(Ent_Dados!$C$269:$C$514,Tabulação_Prod_Municipios!D190,Ent_Dados!$Q$269:$Q$514)+SUMIF(Ent_Dados!$C$269:$C$514,Tabulação_Prod_Municipios!D190,Ent_Dados!$U$269:$U$514)+SUMIF(Ent_Dados!$C$269:$C$514,Tabulação_Prod_Municipios!D190,Ent_Dados!$W$269:$W$514)+SUMIF(Ent_Dados!$C$269:$C$514,Tabulação_Prod_Municipios!D190,Ent_Dados!$Y$269:$Y$514)+SUMIF(Ent_Dados!$C$269:$C$514,Tabulação_Prod_Municipios!D190,Ent_Dados!$AC$269:$AC$514)</f>
        <v>342880</v>
      </c>
      <c r="J23" s="9"/>
      <c r="K23" s="10">
        <v>13</v>
      </c>
      <c r="L23" s="92" t="s">
        <v>47</v>
      </c>
      <c r="M23" s="13">
        <f>SUMIF(Ent_Dados!$C$9:$C$254,Tabulação_Prod_Municipios!D190,Ent_Dados!$F$9:$F$254)+SUMIF(Ent_Dados!$C$9:$C$254,Tabulação_Prod_Municipios!D190,Ent_Dados!$H$9:$H$254)+SUMIF(Ent_Dados!$C$9:$C$254,Tabulação_Prod_Municipios!D190,Ent_Dados!$J$9:$J$254)+SUMIF(Ent_Dados!$C$9:$C$254,Tabulação_Prod_Municipios!D190,Ent_Dados!$N$9:$N$254)+SUMIF(Ent_Dados!$C$9:$C$254,Tabulação_Prod_Municipios!D190,Ent_Dados!$P$9:$P$254)+SUMIF(Ent_Dados!$C$9:$C$254,Tabulação_Prod_Municipios!D190,Ent_Dados!$T$9:$T$254)+SUMIF(Ent_Dados!$C$9:$C$254,Tabulação_Prod_Municipios!D190,Ent_Dados!$V$9:$V$254)+SUMIF(Ent_Dados!$C$9:$C$254,Tabulação_Prod_Municipios!D190,Ent_Dados!$X$9:$X$254)+SUMIF(Ent_Dados!$C$9:$C$254,Tabulação_Prod_Municipios!D190,Ent_Dados!$AB$9:$AB$254)</f>
        <v>98940</v>
      </c>
      <c r="N23" s="16">
        <f>SUMIF(Ent_Dados!$C$9:$C$254,Tabulação_Prod_Municipios!D190,Ent_Dados!$G$9:$G$254)+SUMIF(Ent_Dados!$C$9:$C$254,Tabulação_Prod_Municipios!D190,Ent_Dados!$I$9:$I$254)+SUMIF(Ent_Dados!$C$9:$C$254,Tabulação_Prod_Municipios!D190,Ent_Dados!$K$9:$K$254)+SUMIF(Ent_Dados!$C$9:$C$254,Tabulação_Prod_Municipios!D190,Ent_Dados!$O$9:$O$254)+SUMIF(Ent_Dados!$C$9:$C$254,Tabulação_Prod_Municipios!D190,Ent_Dados!$Q$9:$Q$254)+SUMIF(Ent_Dados!$C$9:$C$254,Tabulação_Prod_Municipios!D190,Ent_Dados!$U$9:$U$254)+SUMIF(Ent_Dados!$C$9:$C$254,Tabulação_Prod_Municipios!D190,Ent_Dados!$W$9:$W$254)+SUMIF(Ent_Dados!$C$9:$C$254,Tabulação_Prod_Municipios!D190,Ent_Dados!$Y$9:$Y$254)+SUMIF(Ent_Dados!$C$9:$C$254,Tabulação_Prod_Municipios!D190,Ent_Dados!$AC$9:$AC$254)</f>
        <v>97400</v>
      </c>
      <c r="O23" s="14"/>
      <c r="P23" s="10">
        <v>13</v>
      </c>
      <c r="Q23" s="92" t="s">
        <v>153</v>
      </c>
      <c r="R23" s="13">
        <f>SUMIF(Ent_Dados!$C$269:$C$514,Tabulação_Prod_Municipios!D108,Ent_Dados!$V$269:$V$514)</f>
        <v>177000</v>
      </c>
      <c r="S23" s="16">
        <f>SUMIF(Ent_Dados!$C$269:$C$514,Tabulação_Prod_Municipios!D108,Ent_Dados!$W$269:$W$514)</f>
        <v>225600</v>
      </c>
      <c r="T23" s="9"/>
      <c r="U23" s="10">
        <v>13</v>
      </c>
      <c r="V23" s="92" t="s">
        <v>36</v>
      </c>
      <c r="W23" s="13">
        <f>SUMIF(Ent_Dados!$C$9:$C$254,Tabulação_Prod_Municipios!D193,Ent_Dados!$V$9:$V$254)</f>
        <v>60000</v>
      </c>
      <c r="X23" s="16">
        <f>SUMIF(Ent_Dados!$C$9:$C$254,Tabulação_Prod_Municipios!D193,Ent_Dados!$W$9:$W$254)</f>
        <v>65000</v>
      </c>
      <c r="Y23" s="2"/>
      <c r="Z23" s="10">
        <v>13</v>
      </c>
      <c r="AA23" s="92" t="s">
        <v>6</v>
      </c>
      <c r="AB23" s="13">
        <f>SUMIF(Ent_Dados!$C$269:$C$514,Tabulação_Prod_Municipios!D69,Ent_Dados!$T$269:$T$514)</f>
        <v>118800</v>
      </c>
      <c r="AC23" s="16">
        <f>SUMIF(Ent_Dados!$C$269:$C$514,Tabulação_Prod_Municipios!D69,Ent_Dados!$U$269:$U$514)</f>
        <v>117700</v>
      </c>
      <c r="AD23" s="9"/>
      <c r="AE23" s="10">
        <v>13</v>
      </c>
      <c r="AF23" s="92" t="s">
        <v>268</v>
      </c>
      <c r="AG23" s="13">
        <f>SUMIF(Ent_Dados!$C$9:$C$254,Tabulação_Prod_Municipios!D235,Ent_Dados!$T$9:$T$254)</f>
        <v>25500</v>
      </c>
      <c r="AH23" s="16">
        <f>SUMIF(Ent_Dados!$C$9:$C$254,Tabulação_Prod_Municipios!D235,Ent_Dados!$U$9:$U$254)</f>
        <v>25500</v>
      </c>
      <c r="AJ23" s="10">
        <v>13</v>
      </c>
      <c r="AK23" s="92" t="s">
        <v>153</v>
      </c>
      <c r="AL23" s="13">
        <f>SUMIF(Ent_Dados!$C$269:$C$514,Tabulação_Prod_Municipios!D108,Ent_Dados!$X$269:$X$514)</f>
        <v>34400</v>
      </c>
      <c r="AM23" s="16">
        <f>SUMIF(Ent_Dados!$C$269:$C$514,Tabulação_Prod_Municipios!D108,Ent_Dados!$Y$269:$Y$514)</f>
        <v>6880</v>
      </c>
      <c r="AN23" s="9"/>
      <c r="AO23" s="10">
        <v>13</v>
      </c>
      <c r="AP23" s="92" t="s">
        <v>222</v>
      </c>
      <c r="AQ23" s="13">
        <f>SUMIF(Ent_Dados!$C$9:$C$254,Tabulação_Prod_Municipios!D182,Ent_Dados!$X$9:$X$254)</f>
        <v>1700</v>
      </c>
      <c r="AR23" s="16">
        <f>SUMIF(Ent_Dados!$C$9:$C$254,Tabulação_Prod_Municipios!D182,Ent_Dados!$Y$9:$Y$254)</f>
        <v>4000</v>
      </c>
      <c r="AT23" s="10">
        <v>13</v>
      </c>
      <c r="AU23" s="92" t="s">
        <v>111</v>
      </c>
      <c r="AV23" s="13">
        <f>SUMIF(Ent_Dados!$C$269:$C$514,Tabulação_Prod_Municipios!D61,Ent_Dados!$J$269:$J$514)</f>
        <v>572</v>
      </c>
      <c r="AW23" s="16">
        <f>SUMIF(Ent_Dados!$C$269:$C$514,Tabulação_Prod_Municipios!D61,Ent_Dados!$K$269:$K$514)</f>
        <v>294</v>
      </c>
      <c r="AX23" s="9"/>
      <c r="AY23" s="10">
        <v>13</v>
      </c>
      <c r="AZ23" s="92" t="s">
        <v>195</v>
      </c>
      <c r="BA23" s="13">
        <f>SUMIF(Ent_Dados!$C$9:$C$254,Tabulação_Prod_Municipios!D153,Ent_Dados!$J$9:$J$254)</f>
        <v>218</v>
      </c>
      <c r="BB23" s="16">
        <f>SUMIF(Ent_Dados!$C$9:$C$254,Tabulação_Prod_Municipios!D153,Ent_Dados!$K$9:$K$254)</f>
        <v>180</v>
      </c>
      <c r="BD23" s="10">
        <v>13</v>
      </c>
      <c r="BE23" s="92" t="s">
        <v>6</v>
      </c>
      <c r="BF23" s="13">
        <f>SUMIF(Ent_Dados!$C$269:$C$514,Tabulação_Prod_Municipios!D69,Ent_Dados!$N$269:$N$514)</f>
        <v>3882</v>
      </c>
      <c r="BG23" s="16">
        <f>SUMIF(Ent_Dados!$C$269:$C$514,Tabulação_Prod_Municipios!D69,Ent_Dados!$O$269:$O$514)</f>
        <v>8264</v>
      </c>
      <c r="BH23" s="9"/>
      <c r="BI23" s="10">
        <v>13</v>
      </c>
      <c r="BJ23" s="92" t="s">
        <v>45</v>
      </c>
      <c r="BK23" s="13">
        <f>SUMIF(Ent_Dados!$C$9:$C$254,Tabulação_Prod_Municipios!D57,Ent_Dados!$N$9:$N$254)</f>
        <v>4000</v>
      </c>
      <c r="BL23" s="16">
        <f>SUMIF(Ent_Dados!$C$9:$C$254,Tabulação_Prod_Municipios!D57,Ent_Dados!$O$9:$O$254)</f>
        <v>3300</v>
      </c>
      <c r="BN23" s="10">
        <v>13</v>
      </c>
      <c r="BO23" s="92" t="s">
        <v>200</v>
      </c>
      <c r="BP23" s="13">
        <f>SUMIF(Ent_Dados!$C$269:$C$514,Tabulação_Prod_Municipios!D160,Ent_Dados!$F$269:$F$514)</f>
        <v>2883</v>
      </c>
      <c r="BQ23" s="16">
        <f>SUMIF(Ent_Dados!$C$269:$C$514,Tabulação_Prod_Municipios!D160,Ent_Dados!$G$269:$G$514)</f>
        <v>1540</v>
      </c>
      <c r="BR23" s="9"/>
      <c r="BS23" s="10">
        <v>13</v>
      </c>
      <c r="BT23" s="92" t="s">
        <v>178</v>
      </c>
      <c r="BU23" s="13">
        <f>SUMIF(Ent_Dados!$C$9:$C$254,Tabulação_Prod_Municipios!D134,Ent_Dados!$F$9:$F$254)</f>
        <v>570</v>
      </c>
      <c r="BV23" s="16">
        <f>SUMIF(Ent_Dados!$C$9:$C$254,Tabulação_Prod_Municipios!D134,Ent_Dados!$G$9:$G$254)</f>
        <v>570</v>
      </c>
      <c r="BX23" s="10">
        <v>13</v>
      </c>
      <c r="BY23" s="92" t="s">
        <v>66</v>
      </c>
      <c r="BZ23" s="13">
        <f>SUMIF(Ent_Dados!$C$269:$C$514,Tabulação_Prod_Municipios!D13,Ent_Dados!$P$269:$P$514)</f>
        <v>180</v>
      </c>
      <c r="CA23" s="16">
        <f>SUMIF(Ent_Dados!$C$269:$C$514,Tabulação_Prod_Municipios!D13,Ent_Dados!$Q$269:$Q$514)</f>
        <v>300</v>
      </c>
      <c r="CB23" s="9"/>
      <c r="CC23" s="10">
        <v>13</v>
      </c>
      <c r="CD23" s="92" t="s">
        <v>153</v>
      </c>
      <c r="CE23" s="13">
        <f>SUMIF(Ent_Dados!$C$9:$C$254,Tabulação_Prod_Municipios!D108,Ent_Dados!$P$9:$P$254)</f>
        <v>0</v>
      </c>
      <c r="CF23" s="16">
        <f>SUMIF(Ent_Dados!$C$9:$C$254,Tabulação_Prod_Municipios!D108,Ent_Dados!$Q$9:$Q$254)</f>
        <v>400</v>
      </c>
      <c r="CH23" s="10">
        <v>13</v>
      </c>
      <c r="CI23" s="92" t="s">
        <v>64</v>
      </c>
      <c r="CJ23" s="13">
        <f>SUMIF(Ent_Dados!$C$269:$C$514,Tabulação_Prod_Municipios!D11,Ent_Dados!$AB$269:$AB$514)</f>
        <v>0</v>
      </c>
      <c r="CK23" s="16">
        <f>SUMIF(Ent_Dados!$C$269:$C$514,Tabulação_Prod_Municipios!D11,Ent_Dados!$AC$269:$AC$514)</f>
        <v>0</v>
      </c>
      <c r="CL23" s="9"/>
      <c r="CM23" s="10">
        <v>13</v>
      </c>
      <c r="CN23" s="92" t="s">
        <v>64</v>
      </c>
      <c r="CO23" s="13">
        <f>SUMIF(Ent_Dados!$C$9:$C$254,Tabulação_Prod_Municipios!D11,Ent_Dados!$AB$9:$AB$254)</f>
        <v>0</v>
      </c>
      <c r="CP23" s="16">
        <f>SUMIF(Ent_Dados!$C$9:$C$254,Tabulação_Prod_Municipios!D11,Ent_Dados!$AC$9:$AC$254)</f>
        <v>0</v>
      </c>
      <c r="CR23" s="10">
        <v>13</v>
      </c>
      <c r="CS23" s="92" t="s">
        <v>287</v>
      </c>
      <c r="CT23" s="13">
        <f>SUMIF(Ent_Dados!$C$269:$C$514,Tabulação_Prod_Municipios!D256,Ent_Dados!$L$269:$L$514)</f>
        <v>2083300</v>
      </c>
      <c r="CU23" s="16">
        <f>SUMIF(Ent_Dados!$C$269:$C$514,Tabulação_Prod_Municipios!D256,Ent_Dados!$M$269:$M$514)</f>
        <v>1829280</v>
      </c>
      <c r="CV23" s="9"/>
      <c r="CW23" s="10">
        <v>13</v>
      </c>
      <c r="CX23" s="92" t="s">
        <v>236</v>
      </c>
      <c r="CY23" s="13">
        <f>SUMIF(Ent_Dados!$C$9:$C$254,Tabulação_Prod_Municipios!D200,Ent_Dados!$L$9:$L$254)</f>
        <v>23800</v>
      </c>
      <c r="CZ23" s="16">
        <f>SUMIF(Ent_Dados!$C$9:$C$254,Tabulação_Prod_Municipios!D200,Ent_Dados!$M$9:$M$254)</f>
        <v>23400</v>
      </c>
      <c r="DB23" s="10">
        <v>13</v>
      </c>
      <c r="DC23" s="92" t="s">
        <v>258</v>
      </c>
      <c r="DD23" s="13">
        <f>SUMIF(Ent_Dados!$C$269:$C$514,Tabulação_Prod_Municipios!D225,Ent_Dados!$R$269:$R$514)</f>
        <v>3040</v>
      </c>
      <c r="DE23" s="16">
        <f>SUMIF(Ent_Dados!$C$269:$C$514,Tabulação_Prod_Municipios!D225,Ent_Dados!$S$269:$S$514)</f>
        <v>3054</v>
      </c>
      <c r="DF23" s="9"/>
      <c r="DG23" s="10">
        <v>13</v>
      </c>
      <c r="DH23" s="92" t="s">
        <v>260</v>
      </c>
      <c r="DI23" s="13">
        <f>SUMIF(Ent_Dados!$C$9:$C$254,Tabulação_Prod_Municipios!D227,Ent_Dados!$R$9:$R$254)</f>
        <v>200</v>
      </c>
      <c r="DJ23" s="16">
        <f>SUMIF(Ent_Dados!$C$9:$C$254,Tabulação_Prod_Municipios!D227,Ent_Dados!$S$9:$S$254)</f>
        <v>200</v>
      </c>
      <c r="DL23" s="10">
        <v>13</v>
      </c>
      <c r="DM23" s="92" t="s">
        <v>6</v>
      </c>
      <c r="DN23" s="13">
        <f>SUMIF(Ent_Dados!$C$269:$C$514,Tabulação_Prod_Municipios!D69,Ent_Dados!$Z$269:$Z$514)</f>
        <v>6400</v>
      </c>
      <c r="DO23" s="16">
        <f>SUMIF(Ent_Dados!$C$269:$C$514,Tabulação_Prod_Municipios!D69,Ent_Dados!$AA$269:$AA$514)</f>
        <v>15400</v>
      </c>
      <c r="DP23" s="9"/>
      <c r="DQ23" s="10">
        <v>13</v>
      </c>
      <c r="DR23" s="92" t="s">
        <v>150</v>
      </c>
      <c r="DS23" s="13">
        <f>SUMIF(Ent_Dados!$C$9:$C$254,Tabulação_Prod_Municipios!D104,Ent_Dados!$Z$9:$Z$254)</f>
        <v>210</v>
      </c>
      <c r="DT23" s="16">
        <f>SUMIF(Ent_Dados!$C$9:$C$254,Tabulação_Prod_Municipios!D104,Ent_Dados!$AA$9:$AA$254)</f>
        <v>210</v>
      </c>
      <c r="DV23" s="10">
        <v>13</v>
      </c>
      <c r="DW23" s="92" t="s">
        <v>234</v>
      </c>
      <c r="DX23" s="13">
        <f>SUMIF(Ent_Dados!$C$269:$C$514,Tabulação_Prod_Municipios!D198,Ent_Dados!$D$269:$D$514)</f>
        <v>125</v>
      </c>
      <c r="DY23" s="16">
        <f>SUMIF(Ent_Dados!$C$269:$C$514,Tabulação_Prod_Municipios!D198,Ent_Dados!$E$269:$E$514)</f>
        <v>153</v>
      </c>
      <c r="DZ23" s="9"/>
      <c r="EA23" s="10">
        <v>13</v>
      </c>
      <c r="EB23" s="92" t="s">
        <v>234</v>
      </c>
      <c r="EC23" s="13">
        <f>SUMIF(Ent_Dados!$C$9:$C$254,Tabulação_Prod_Municipios!D198,Ent_Dados!$D$9:$D$254)</f>
        <v>5</v>
      </c>
      <c r="ED23" s="16">
        <f>SUMIF(Ent_Dados!$C$9:$C$254,Tabulação_Prod_Municipios!D198,Ent_Dados!$E$9:$E$254)</f>
        <v>6</v>
      </c>
      <c r="EF23" s="10">
        <v>13</v>
      </c>
      <c r="EG23" s="92" t="s">
        <v>75</v>
      </c>
      <c r="EH23" s="13"/>
      <c r="EI23" s="16"/>
      <c r="EJ23" s="9"/>
      <c r="EK23" s="10">
        <v>13</v>
      </c>
      <c r="EL23" s="92" t="s">
        <v>75</v>
      </c>
      <c r="EM23" s="13"/>
      <c r="EN23" s="16"/>
    </row>
    <row r="24" spans="1:144" ht="13.5" customHeight="1" x14ac:dyDescent="0.2">
      <c r="A24" s="14"/>
      <c r="B24" s="91">
        <v>16</v>
      </c>
      <c r="C24" s="92" t="s">
        <v>76</v>
      </c>
      <c r="D24" s="12" t="s">
        <v>345</v>
      </c>
      <c r="E24" s="14"/>
      <c r="F24" s="10">
        <v>14</v>
      </c>
      <c r="G24" s="92" t="s">
        <v>19</v>
      </c>
      <c r="H24" s="13">
        <f>SUMIF(Ent_Dados!$C$269:$C$514,Tabulação_Prod_Municipios!D63,Ent_Dados!$F$269:$F$514)+SUMIF(Ent_Dados!$C$269:$C$514,Tabulação_Prod_Municipios!D63,Ent_Dados!$H$269:$H$514)+SUMIF(Ent_Dados!$C$269:$C$514,Tabulação_Prod_Municipios!D63,Ent_Dados!$J$269:$J$514)+SUMIF(Ent_Dados!$C$269:$C$514,Tabulação_Prod_Municipios!D63,Ent_Dados!$N$269:$N$514)+SUMIF(Ent_Dados!$C$269:$C$514,Tabulação_Prod_Municipios!D63,Ent_Dados!$P$269:$P$514)+SUMIF(Ent_Dados!$C$269:$C$514,Tabulação_Prod_Municipios!D63,Ent_Dados!$T$269:$T$514)+SUMIF(Ent_Dados!$C$269:$C$514,Tabulação_Prod_Municipios!D63,Ent_Dados!$V$269:$V$514)+SUMIF(Ent_Dados!$C$269:$C$514,Tabulação_Prod_Municipios!D63,Ent_Dados!$X$269:$X$514)+SUMIF(Ent_Dados!$C$269:$C$514,Tabulação_Prod_Municipios!D63,Ent_Dados!$AB$269:$AB$514)</f>
        <v>322174</v>
      </c>
      <c r="I24" s="16">
        <f>SUMIF(Ent_Dados!$C$269:$C$514,Tabulação_Prod_Municipios!D63,Ent_Dados!$G$269:$G$514)+SUMIF(Ent_Dados!$C$269:$C$514,Tabulação_Prod_Municipios!D63,Ent_Dados!$I$269:$I$514)+SUMIF(Ent_Dados!$C$269:$C$514,Tabulação_Prod_Municipios!D63,Ent_Dados!$K$269:$K$514)+SUMIF(Ent_Dados!$C$269:$C$514,Tabulação_Prod_Municipios!D63,Ent_Dados!$O$269:$O$514)+SUMIF(Ent_Dados!$C$269:$C$514,Tabulação_Prod_Municipios!D63,Ent_Dados!$Q$269:$Q$514)+SUMIF(Ent_Dados!$C$269:$C$514,Tabulação_Prod_Municipios!D63,Ent_Dados!$U$269:$U$514)+SUMIF(Ent_Dados!$C$269:$C$514,Tabulação_Prod_Municipios!D63,Ent_Dados!$W$269:$W$514)+SUMIF(Ent_Dados!$C$269:$C$514,Tabulação_Prod_Municipios!D63,Ent_Dados!$Y$269:$Y$514)+SUMIF(Ent_Dados!$C$269:$C$514,Tabulação_Prod_Municipios!D63,Ent_Dados!$AC$269:$AC$514)</f>
        <v>342031</v>
      </c>
      <c r="J24" s="9"/>
      <c r="K24" s="10">
        <v>14</v>
      </c>
      <c r="L24" s="92" t="s">
        <v>19</v>
      </c>
      <c r="M24" s="13">
        <f>SUMIF(Ent_Dados!$C$9:$C$254,Tabulação_Prod_Municipios!D63,Ent_Dados!$F$9:$F$254)+SUMIF(Ent_Dados!$C$9:$C$254,Tabulação_Prod_Municipios!D63,Ent_Dados!$H$9:$H$254)+SUMIF(Ent_Dados!$C$9:$C$254,Tabulação_Prod_Municipios!D63,Ent_Dados!$J$9:$J$254)+SUMIF(Ent_Dados!$C$9:$C$254,Tabulação_Prod_Municipios!D63,Ent_Dados!$N$9:$N$254)+SUMIF(Ent_Dados!$C$9:$C$254,Tabulação_Prod_Municipios!D63,Ent_Dados!$P$9:$P$254)+SUMIF(Ent_Dados!$C$9:$C$254,Tabulação_Prod_Municipios!D63,Ent_Dados!$T$9:$T$254)+SUMIF(Ent_Dados!$C$9:$C$254,Tabulação_Prod_Municipios!D63,Ent_Dados!$V$9:$V$254)+SUMIF(Ent_Dados!$C$9:$C$254,Tabulação_Prod_Municipios!D63,Ent_Dados!$X$9:$X$254)+SUMIF(Ent_Dados!$C$9:$C$254,Tabulação_Prod_Municipios!D63,Ent_Dados!$AB$9:$AB$254)</f>
        <v>86661</v>
      </c>
      <c r="N24" s="16">
        <f>SUMIF(Ent_Dados!$C$9:$C$254,Tabulação_Prod_Municipios!D63,Ent_Dados!$G$9:$G$254)+SUMIF(Ent_Dados!$C$9:$C$254,Tabulação_Prod_Municipios!D63,Ent_Dados!$I$9:$I$254)+SUMIF(Ent_Dados!$C$9:$C$254,Tabulação_Prod_Municipios!D63,Ent_Dados!$K$9:$K$254)+SUMIF(Ent_Dados!$C$9:$C$254,Tabulação_Prod_Municipios!D63,Ent_Dados!$O$9:$O$254)+SUMIF(Ent_Dados!$C$9:$C$254,Tabulação_Prod_Municipios!D63,Ent_Dados!$Q$9:$Q$254)+SUMIF(Ent_Dados!$C$9:$C$254,Tabulação_Prod_Municipios!D63,Ent_Dados!$U$9:$U$254)+SUMIF(Ent_Dados!$C$9:$C$254,Tabulação_Prod_Municipios!D63,Ent_Dados!$W$9:$W$254)+SUMIF(Ent_Dados!$C$9:$C$254,Tabulação_Prod_Municipios!D63,Ent_Dados!$Y$9:$Y$254)+SUMIF(Ent_Dados!$C$9:$C$254,Tabulação_Prod_Municipios!D63,Ent_Dados!$AC$9:$AC$254)</f>
        <v>90562</v>
      </c>
      <c r="O24" s="14"/>
      <c r="P24" s="10">
        <v>14</v>
      </c>
      <c r="Q24" s="92" t="s">
        <v>96</v>
      </c>
      <c r="R24" s="13">
        <f>SUMIF(Ent_Dados!$C$269:$C$514,Tabulação_Prod_Municipios!D44,Ent_Dados!$V$269:$V$514)</f>
        <v>141900</v>
      </c>
      <c r="S24" s="16">
        <f>SUMIF(Ent_Dados!$C$269:$C$514,Tabulação_Prod_Municipios!D44,Ent_Dados!$W$269:$W$514)</f>
        <v>207000</v>
      </c>
      <c r="T24" s="9"/>
      <c r="U24" s="10">
        <v>14</v>
      </c>
      <c r="V24" s="92" t="s">
        <v>19</v>
      </c>
      <c r="W24" s="13">
        <f>SUMIF(Ent_Dados!$C$9:$C$254,Tabulação_Prod_Municipios!D63,Ent_Dados!$V$9:$V$254)</f>
        <v>63000</v>
      </c>
      <c r="X24" s="16">
        <f>SUMIF(Ent_Dados!$C$9:$C$254,Tabulação_Prod_Municipios!D63,Ent_Dados!$W$9:$W$254)</f>
        <v>61000</v>
      </c>
      <c r="Y24" s="2"/>
      <c r="Z24" s="10">
        <v>14</v>
      </c>
      <c r="AA24" s="92" t="s">
        <v>268</v>
      </c>
      <c r="AB24" s="13">
        <f>SUMIF(Ent_Dados!$C$269:$C$514,Tabulação_Prod_Municipios!D235,Ent_Dados!$T$269:$T$514)</f>
        <v>161500</v>
      </c>
      <c r="AC24" s="16">
        <f>SUMIF(Ent_Dados!$C$269:$C$514,Tabulação_Prod_Municipios!D235,Ent_Dados!$U$269:$U$514)</f>
        <v>103550</v>
      </c>
      <c r="AD24" s="9"/>
      <c r="AE24" s="10">
        <v>14</v>
      </c>
      <c r="AF24" s="92" t="s">
        <v>20</v>
      </c>
      <c r="AG24" s="13">
        <f>SUMIF(Ent_Dados!$C$9:$C$254,Tabulação_Prod_Municipios!D121,Ent_Dados!$T$9:$T$254)</f>
        <v>18000</v>
      </c>
      <c r="AH24" s="16">
        <f>SUMIF(Ent_Dados!$C$9:$C$254,Tabulação_Prod_Municipios!D121,Ent_Dados!$U$9:$U$254)</f>
        <v>21660</v>
      </c>
      <c r="AJ24" s="10">
        <v>14</v>
      </c>
      <c r="AK24" s="92" t="s">
        <v>236</v>
      </c>
      <c r="AL24" s="13">
        <f>SUMIF(Ent_Dados!$C$269:$C$514,Tabulação_Prod_Municipios!D200,Ent_Dados!$X$269:$X$514)</f>
        <v>10240</v>
      </c>
      <c r="AM24" s="16">
        <f>SUMIF(Ent_Dados!$C$269:$C$514,Tabulação_Prod_Municipios!D200,Ent_Dados!$Y$269:$Y$514)</f>
        <v>6300</v>
      </c>
      <c r="AN24" s="9"/>
      <c r="AO24" s="10">
        <v>14</v>
      </c>
      <c r="AP24" s="92" t="s">
        <v>260</v>
      </c>
      <c r="AQ24" s="13">
        <f>SUMIF(Ent_Dados!$C$9:$C$254,Tabulação_Prod_Municipios!D227,Ent_Dados!$X$9:$X$254)</f>
        <v>1300</v>
      </c>
      <c r="AR24" s="16">
        <f>SUMIF(Ent_Dados!$C$9:$C$254,Tabulação_Prod_Municipios!D227,Ent_Dados!$Y$9:$Y$254)</f>
        <v>4000</v>
      </c>
      <c r="AT24" s="10">
        <v>14</v>
      </c>
      <c r="AU24" s="92" t="s">
        <v>276</v>
      </c>
      <c r="AV24" s="13">
        <f>SUMIF(Ent_Dados!$C$269:$C$514,Tabulação_Prod_Municipios!D244,Ent_Dados!$J$269:$J$514)</f>
        <v>407</v>
      </c>
      <c r="AW24" s="16">
        <f>SUMIF(Ent_Dados!$C$269:$C$514,Tabulação_Prod_Municipios!D244,Ent_Dados!$K$269:$K$514)</f>
        <v>286</v>
      </c>
      <c r="AX24" s="9"/>
      <c r="AY24" s="10">
        <v>14</v>
      </c>
      <c r="AZ24" s="92" t="s">
        <v>120</v>
      </c>
      <c r="BA24" s="13">
        <f>SUMIF(Ent_Dados!$C$9:$C$254,Tabulação_Prod_Municipios!D72,Ent_Dados!$J$9:$J$254)</f>
        <v>150</v>
      </c>
      <c r="BB24" s="16">
        <f>SUMIF(Ent_Dados!$C$9:$C$254,Tabulação_Prod_Municipios!D72,Ent_Dados!$K$9:$K$254)</f>
        <v>150</v>
      </c>
      <c r="BD24" s="10">
        <v>14</v>
      </c>
      <c r="BE24" s="92" t="s">
        <v>22</v>
      </c>
      <c r="BF24" s="13">
        <f>SUMIF(Ent_Dados!$C$269:$C$514,Tabulação_Prod_Municipios!D189,Ent_Dados!$N$269:$N$514)</f>
        <v>4521</v>
      </c>
      <c r="BG24" s="16">
        <f>SUMIF(Ent_Dados!$C$269:$C$514,Tabulação_Prod_Municipios!D189,Ent_Dados!$O$269:$O$514)</f>
        <v>7040</v>
      </c>
      <c r="BH24" s="9"/>
      <c r="BI24" s="10">
        <v>14</v>
      </c>
      <c r="BJ24" s="92" t="s">
        <v>20</v>
      </c>
      <c r="BK24" s="13">
        <f>SUMIF(Ent_Dados!$C$9:$C$254,Tabulação_Prod_Municipios!D121,Ent_Dados!$N$9:$N$254)</f>
        <v>1144</v>
      </c>
      <c r="BL24" s="16">
        <f>SUMIF(Ent_Dados!$C$9:$C$254,Tabulação_Prod_Municipios!D121,Ent_Dados!$O$9:$O$254)</f>
        <v>2907</v>
      </c>
      <c r="BN24" s="10">
        <v>14</v>
      </c>
      <c r="BO24" s="92" t="s">
        <v>192</v>
      </c>
      <c r="BP24" s="13">
        <f>SUMIF(Ent_Dados!$C$269:$C$514,Tabulação_Prod_Municipios!D150,Ent_Dados!$F$269:$F$514)</f>
        <v>1470</v>
      </c>
      <c r="BQ24" s="16">
        <f>SUMIF(Ent_Dados!$C$269:$C$514,Tabulação_Prod_Municipios!D150,Ent_Dados!$G$269:$G$514)</f>
        <v>1470</v>
      </c>
      <c r="BR24" s="9"/>
      <c r="BS24" s="10">
        <v>14</v>
      </c>
      <c r="BT24" s="92" t="s">
        <v>192</v>
      </c>
      <c r="BU24" s="13">
        <f>SUMIF(Ent_Dados!$C$9:$C$254,Tabulação_Prod_Municipios!D150,Ent_Dados!$F$9:$F$254)</f>
        <v>329</v>
      </c>
      <c r="BV24" s="16">
        <f>SUMIF(Ent_Dados!$C$9:$C$254,Tabulação_Prod_Municipios!D150,Ent_Dados!$G$9:$G$254)</f>
        <v>490</v>
      </c>
      <c r="BX24" s="10">
        <v>14</v>
      </c>
      <c r="BY24" s="92" t="s">
        <v>163</v>
      </c>
      <c r="BZ24" s="13">
        <f>SUMIF(Ent_Dados!$C$269:$C$514,Tabulação_Prod_Municipios!D118,Ent_Dados!$P$269:$P$514)</f>
        <v>240</v>
      </c>
      <c r="CA24" s="16">
        <f>SUMIF(Ent_Dados!$C$269:$C$514,Tabulação_Prod_Municipios!D118,Ent_Dados!$Q$269:$Q$514)</f>
        <v>234</v>
      </c>
      <c r="CB24" s="9"/>
      <c r="CC24" s="10">
        <v>14</v>
      </c>
      <c r="CD24" s="92" t="s">
        <v>200</v>
      </c>
      <c r="CE24" s="13">
        <f>SUMIF(Ent_Dados!$C$9:$C$254,Tabulação_Prod_Municipios!D160,Ent_Dados!$P$9:$P$254)</f>
        <v>1000</v>
      </c>
      <c r="CF24" s="16">
        <f>SUMIF(Ent_Dados!$C$9:$C$254,Tabulação_Prod_Municipios!D160,Ent_Dados!$Q$9:$Q$254)</f>
        <v>268</v>
      </c>
      <c r="CH24" s="10">
        <v>14</v>
      </c>
      <c r="CI24" s="92" t="s">
        <v>65</v>
      </c>
      <c r="CJ24" s="13">
        <f>SUMIF(Ent_Dados!$C$269:$C$514,Tabulação_Prod_Municipios!D12,Ent_Dados!$AB$269:$AB$514)</f>
        <v>0</v>
      </c>
      <c r="CK24" s="16">
        <f>SUMIF(Ent_Dados!$C$269:$C$514,Tabulação_Prod_Municipios!D12,Ent_Dados!$AC$269:$AC$514)</f>
        <v>0</v>
      </c>
      <c r="CL24" s="9"/>
      <c r="CM24" s="10">
        <v>14</v>
      </c>
      <c r="CN24" s="92" t="s">
        <v>65</v>
      </c>
      <c r="CO24" s="13">
        <f>SUMIF(Ent_Dados!$C$9:$C$254,Tabulação_Prod_Municipios!D12,Ent_Dados!$AB$9:$AB$254)</f>
        <v>0</v>
      </c>
      <c r="CP24" s="16">
        <f>SUMIF(Ent_Dados!$C$9:$C$254,Tabulação_Prod_Municipios!D12,Ent_Dados!$AC$9:$AC$254)</f>
        <v>0</v>
      </c>
      <c r="CR24" s="10">
        <v>14</v>
      </c>
      <c r="CS24" s="92" t="s">
        <v>107</v>
      </c>
      <c r="CT24" s="13">
        <f>SUMIF(Ent_Dados!$C$269:$C$514,Tabulação_Prod_Municipios!D56,Ent_Dados!$L$269:$L$514)</f>
        <v>1694965</v>
      </c>
      <c r="CU24" s="16">
        <f>SUMIF(Ent_Dados!$C$269:$C$514,Tabulação_Prod_Municipios!D56,Ent_Dados!$M$269:$M$514)</f>
        <v>1649078</v>
      </c>
      <c r="CV24" s="9"/>
      <c r="CW24" s="10">
        <v>14</v>
      </c>
      <c r="CX24" s="92" t="s">
        <v>287</v>
      </c>
      <c r="CY24" s="13">
        <f>SUMIF(Ent_Dados!$C$9:$C$254,Tabulação_Prod_Municipios!D256,Ent_Dados!$L$9:$L$254)</f>
        <v>25100</v>
      </c>
      <c r="CZ24" s="16">
        <f>SUMIF(Ent_Dados!$C$9:$C$254,Tabulação_Prod_Municipios!D256,Ent_Dados!$M$9:$M$254)</f>
        <v>22200</v>
      </c>
      <c r="DB24" s="10">
        <v>14</v>
      </c>
      <c r="DC24" s="92" t="s">
        <v>78</v>
      </c>
      <c r="DD24" s="13">
        <f>SUMIF(Ent_Dados!$C$269:$C$514,Tabulação_Prod_Municipios!D26,Ent_Dados!$R$269:$R$514)</f>
        <v>2200</v>
      </c>
      <c r="DE24" s="16">
        <f>SUMIF(Ent_Dados!$C$269:$C$514,Tabulação_Prod_Municipios!D26,Ent_Dados!$S$269:$S$514)</f>
        <v>3040</v>
      </c>
      <c r="DF24" s="9"/>
      <c r="DG24" s="10">
        <v>14</v>
      </c>
      <c r="DH24" s="92" t="s">
        <v>123</v>
      </c>
      <c r="DI24" s="13">
        <f>SUMIF(Ent_Dados!$C$9:$C$254,Tabulação_Prod_Municipios!D76,Ent_Dados!$R$9:$R$254)</f>
        <v>150</v>
      </c>
      <c r="DJ24" s="16">
        <f>SUMIF(Ent_Dados!$C$9:$C$254,Tabulação_Prod_Municipios!D76,Ent_Dados!$S$9:$S$254)</f>
        <v>200</v>
      </c>
      <c r="DL24" s="10">
        <v>14</v>
      </c>
      <c r="DM24" s="92" t="s">
        <v>148</v>
      </c>
      <c r="DN24" s="13">
        <f>SUMIF(Ent_Dados!$C$269:$C$514,Tabulação_Prod_Municipios!D102,Ent_Dados!$Z$269:$Z$514)</f>
        <v>7380</v>
      </c>
      <c r="DO24" s="16">
        <f>SUMIF(Ent_Dados!$C$269:$C$514,Tabulação_Prod_Municipios!D102,Ent_Dados!$AA$269:$AA$514)</f>
        <v>14800</v>
      </c>
      <c r="DP24" s="9"/>
      <c r="DQ24" s="10">
        <v>14</v>
      </c>
      <c r="DR24" s="92" t="s">
        <v>138</v>
      </c>
      <c r="DS24" s="13">
        <f>SUMIF(Ent_Dados!$C$9:$C$254,Tabulação_Prod_Municipios!D92,Ent_Dados!$Z$9:$Z$254)</f>
        <v>118</v>
      </c>
      <c r="DT24" s="16">
        <f>SUMIF(Ent_Dados!$C$9:$C$254,Tabulação_Prod_Municipios!D92,Ent_Dados!$AA$9:$AA$254)</f>
        <v>182</v>
      </c>
      <c r="DV24" s="10">
        <v>14</v>
      </c>
      <c r="DW24" s="92" t="s">
        <v>108</v>
      </c>
      <c r="DX24" s="13">
        <f>SUMIF(Ent_Dados!$C$269:$C$514,Tabulação_Prod_Municipios!D58,Ent_Dados!$D$269:$D$514)</f>
        <v>90</v>
      </c>
      <c r="DY24" s="16">
        <f>SUMIF(Ent_Dados!$C$269:$C$514,Tabulação_Prod_Municipios!D58,Ent_Dados!$E$269:$E$514)</f>
        <v>90</v>
      </c>
      <c r="DZ24" s="9"/>
      <c r="EA24" s="10">
        <v>14</v>
      </c>
      <c r="EB24" s="92" t="s">
        <v>208</v>
      </c>
      <c r="EC24" s="13">
        <f>SUMIF(Ent_Dados!$C$9:$C$254,Tabulação_Prod_Municipios!D168,Ent_Dados!$D$9:$D$254)</f>
        <v>5</v>
      </c>
      <c r="ED24" s="16">
        <f>SUMIF(Ent_Dados!$C$9:$C$254,Tabulação_Prod_Municipios!D168,Ent_Dados!$E$9:$E$254)</f>
        <v>4</v>
      </c>
      <c r="EF24" s="10">
        <v>14</v>
      </c>
      <c r="EG24" s="92" t="s">
        <v>76</v>
      </c>
      <c r="EH24" s="13"/>
      <c r="EI24" s="16"/>
      <c r="EJ24" s="9"/>
      <c r="EK24" s="10">
        <v>14</v>
      </c>
      <c r="EL24" s="92" t="s">
        <v>76</v>
      </c>
      <c r="EM24" s="13"/>
      <c r="EN24" s="16"/>
    </row>
    <row r="25" spans="1:144" ht="13.5" customHeight="1" x14ac:dyDescent="0.2">
      <c r="A25" s="14"/>
      <c r="B25" s="91">
        <v>17</v>
      </c>
      <c r="C25" s="92" t="s">
        <v>77</v>
      </c>
      <c r="D25" s="12" t="s">
        <v>346</v>
      </c>
      <c r="E25" s="14"/>
      <c r="F25" s="10">
        <v>15</v>
      </c>
      <c r="G25" s="92" t="s">
        <v>153</v>
      </c>
      <c r="H25" s="13">
        <f>SUMIF(Ent_Dados!$C$269:$C$514,Tabulação_Prod_Municipios!D108,Ent_Dados!$F$269:$F$514)+SUMIF(Ent_Dados!$C$269:$C$514,Tabulação_Prod_Municipios!D108,Ent_Dados!$H$269:$H$514)+SUMIF(Ent_Dados!$C$269:$C$514,Tabulação_Prod_Municipios!D108,Ent_Dados!$J$269:$J$514)+SUMIF(Ent_Dados!$C$269:$C$514,Tabulação_Prod_Municipios!D108,Ent_Dados!$N$269:$N$514)+SUMIF(Ent_Dados!$C$269:$C$514,Tabulação_Prod_Municipios!D108,Ent_Dados!$P$269:$P$514)+SUMIF(Ent_Dados!$C$269:$C$514,Tabulação_Prod_Municipios!D108,Ent_Dados!$T$269:$T$514)+SUMIF(Ent_Dados!$C$269:$C$514,Tabulação_Prod_Municipios!D108,Ent_Dados!$V$269:$V$514)+SUMIF(Ent_Dados!$C$269:$C$514,Tabulação_Prod_Municipios!D108,Ent_Dados!$X$269:$X$514)+SUMIF(Ent_Dados!$C$269:$C$514,Tabulação_Prod_Municipios!D108,Ent_Dados!$AB$269:$AB$514)</f>
        <v>253572</v>
      </c>
      <c r="I25" s="16">
        <f>SUMIF(Ent_Dados!$C$269:$C$514,Tabulação_Prod_Municipios!D108,Ent_Dados!$G$269:$G$514)+SUMIF(Ent_Dados!$C$269:$C$514,Tabulação_Prod_Municipios!D108,Ent_Dados!$I$269:$I$514)+SUMIF(Ent_Dados!$C$269:$C$514,Tabulação_Prod_Municipios!D108,Ent_Dados!$K$269:$K$514)+SUMIF(Ent_Dados!$C$269:$C$514,Tabulação_Prod_Municipios!D108,Ent_Dados!$O$269:$O$514)+SUMIF(Ent_Dados!$C$269:$C$514,Tabulação_Prod_Municipios!D108,Ent_Dados!$Q$269:$Q$514)+SUMIF(Ent_Dados!$C$269:$C$514,Tabulação_Prod_Municipios!D108,Ent_Dados!$U$269:$U$514)+SUMIF(Ent_Dados!$C$269:$C$514,Tabulação_Prod_Municipios!D108,Ent_Dados!$W$269:$W$514)+SUMIF(Ent_Dados!$C$269:$C$514,Tabulação_Prod_Municipios!D108,Ent_Dados!$Y$269:$Y$514)+SUMIF(Ent_Dados!$C$269:$C$514,Tabulação_Prod_Municipios!D108,Ent_Dados!$AC$269:$AC$514)</f>
        <v>253849</v>
      </c>
      <c r="J25" s="9"/>
      <c r="K25" s="10">
        <v>15</v>
      </c>
      <c r="L25" s="92" t="s">
        <v>153</v>
      </c>
      <c r="M25" s="13">
        <f>SUMIF(Ent_Dados!$C$9:$C$254,Tabulação_Prod_Municipios!D108,Ent_Dados!$F$9:$F$254)+SUMIF(Ent_Dados!$C$9:$C$254,Tabulação_Prod_Municipios!D108,Ent_Dados!$H$9:$H$254)+SUMIF(Ent_Dados!$C$9:$C$254,Tabulação_Prod_Municipios!D108,Ent_Dados!$J$9:$J$254)+SUMIF(Ent_Dados!$C$9:$C$254,Tabulação_Prod_Municipios!D108,Ent_Dados!$N$9:$N$254)+SUMIF(Ent_Dados!$C$9:$C$254,Tabulação_Prod_Municipios!D108,Ent_Dados!$P$9:$P$254)+SUMIF(Ent_Dados!$C$9:$C$254,Tabulação_Prod_Municipios!D108,Ent_Dados!$T$9:$T$254)+SUMIF(Ent_Dados!$C$9:$C$254,Tabulação_Prod_Municipios!D108,Ent_Dados!$V$9:$V$254)+SUMIF(Ent_Dados!$C$9:$C$254,Tabulação_Prod_Municipios!D108,Ent_Dados!$X$9:$X$254)+SUMIF(Ent_Dados!$C$9:$C$254,Tabulação_Prod_Municipios!D108,Ent_Dados!$AB$9:$AB$254)</f>
        <v>88740</v>
      </c>
      <c r="N25" s="16">
        <f>SUMIF(Ent_Dados!$C$9:$C$254,Tabulação_Prod_Municipios!D108,Ent_Dados!$G$9:$G$254)+SUMIF(Ent_Dados!$C$9:$C$254,Tabulação_Prod_Municipios!D108,Ent_Dados!$I$9:$I$254)+SUMIF(Ent_Dados!$C$9:$C$254,Tabulação_Prod_Municipios!D108,Ent_Dados!$K$9:$K$254)+SUMIF(Ent_Dados!$C$9:$C$254,Tabulação_Prod_Municipios!D108,Ent_Dados!$O$9:$O$254)+SUMIF(Ent_Dados!$C$9:$C$254,Tabulação_Prod_Municipios!D108,Ent_Dados!$Q$9:$Q$254)+SUMIF(Ent_Dados!$C$9:$C$254,Tabulação_Prod_Municipios!D108,Ent_Dados!$U$9:$U$254)+SUMIF(Ent_Dados!$C$9:$C$254,Tabulação_Prod_Municipios!D108,Ent_Dados!$W$9:$W$254)+SUMIF(Ent_Dados!$C$9:$C$254,Tabulação_Prod_Municipios!D108,Ent_Dados!$Y$9:$Y$254)+SUMIF(Ent_Dados!$C$9:$C$254,Tabulação_Prod_Municipios!D108,Ent_Dados!$AC$9:$AC$254)</f>
        <v>84775</v>
      </c>
      <c r="O25" s="14"/>
      <c r="P25" s="10">
        <v>15</v>
      </c>
      <c r="Q25" s="92" t="s">
        <v>19</v>
      </c>
      <c r="R25" s="13">
        <f>SUMIF(Ent_Dados!$C$269:$C$514,Tabulação_Prod_Municipios!D63,Ent_Dados!$V$269:$V$514)</f>
        <v>170000</v>
      </c>
      <c r="S25" s="16">
        <f>SUMIF(Ent_Dados!$C$269:$C$514,Tabulação_Prod_Municipios!D63,Ent_Dados!$W$269:$W$514)</f>
        <v>201300</v>
      </c>
      <c r="T25" s="9"/>
      <c r="U25" s="10">
        <v>15</v>
      </c>
      <c r="V25" s="92" t="s">
        <v>96</v>
      </c>
      <c r="W25" s="13">
        <f>SUMIF(Ent_Dados!$C$9:$C$254,Tabulação_Prod_Municipios!D44,Ent_Dados!$V$9:$V$254)</f>
        <v>55000</v>
      </c>
      <c r="X25" s="16">
        <f>SUMIF(Ent_Dados!$C$9:$C$254,Tabulação_Prod_Municipios!D44,Ent_Dados!$W$9:$W$254)</f>
        <v>60000</v>
      </c>
      <c r="Y25" s="2"/>
      <c r="Z25" s="10">
        <v>15</v>
      </c>
      <c r="AA25" s="92" t="s">
        <v>22</v>
      </c>
      <c r="AB25" s="13">
        <f>SUMIF(Ent_Dados!$C$269:$C$514,Tabulação_Prod_Municipios!D189,Ent_Dados!$T$269:$T$514)</f>
        <v>294400</v>
      </c>
      <c r="AC25" s="16">
        <f>SUMIF(Ent_Dados!$C$269:$C$514,Tabulação_Prod_Municipios!D189,Ent_Dados!$U$269:$U$514)</f>
        <v>76146</v>
      </c>
      <c r="AD25" s="9"/>
      <c r="AE25" s="10">
        <v>15</v>
      </c>
      <c r="AF25" s="92" t="s">
        <v>19</v>
      </c>
      <c r="AG25" s="13">
        <f>SUMIF(Ent_Dados!$C$9:$C$254,Tabulação_Prod_Municipios!D63,Ent_Dados!$T$9:$T$254)</f>
        <v>12000</v>
      </c>
      <c r="AH25" s="16">
        <f>SUMIF(Ent_Dados!$C$9:$C$254,Tabulação_Prod_Municipios!D63,Ent_Dados!$U$9:$U$254)</f>
        <v>19600</v>
      </c>
      <c r="AJ25" s="10">
        <v>15</v>
      </c>
      <c r="AK25" s="92" t="s">
        <v>46</v>
      </c>
      <c r="AL25" s="13">
        <f>SUMIF(Ent_Dados!$C$269:$C$514,Tabulação_Prod_Municipios!D52,Ent_Dados!$X$269:$X$514)</f>
        <v>6600</v>
      </c>
      <c r="AM25" s="16">
        <f>SUMIF(Ent_Dados!$C$269:$C$514,Tabulação_Prod_Municipios!D52,Ent_Dados!$Y$269:$Y$514)</f>
        <v>6200</v>
      </c>
      <c r="AN25" s="9"/>
      <c r="AO25" s="10">
        <v>15</v>
      </c>
      <c r="AP25" s="92" t="s">
        <v>285</v>
      </c>
      <c r="AQ25" s="13">
        <f>SUMIF(Ent_Dados!$C$9:$C$254,Tabulação_Prod_Municipios!D254,Ent_Dados!$X$9:$X$254)</f>
        <v>5300</v>
      </c>
      <c r="AR25" s="16">
        <f>SUMIF(Ent_Dados!$C$9:$C$254,Tabulação_Prod_Municipios!D254,Ent_Dados!$Y$9:$Y$254)</f>
        <v>3500</v>
      </c>
      <c r="AT25" s="10">
        <v>15</v>
      </c>
      <c r="AU25" s="92" t="s">
        <v>120</v>
      </c>
      <c r="AV25" s="13">
        <f>SUMIF(Ent_Dados!$C$269:$C$514,Tabulação_Prod_Municipios!D72,Ent_Dados!$J$269:$J$514)</f>
        <v>270</v>
      </c>
      <c r="AW25" s="16">
        <f>SUMIF(Ent_Dados!$C$269:$C$514,Tabulação_Prod_Municipios!D72,Ent_Dados!$K$269:$K$514)</f>
        <v>270</v>
      </c>
      <c r="AX25" s="9"/>
      <c r="AY25" s="10">
        <v>15</v>
      </c>
      <c r="AZ25" s="92" t="s">
        <v>276</v>
      </c>
      <c r="BA25" s="13">
        <f>SUMIF(Ent_Dados!$C$9:$C$254,Tabulação_Prod_Municipios!D244,Ent_Dados!$J$9:$J$254)</f>
        <v>190</v>
      </c>
      <c r="BB25" s="16">
        <f>SUMIF(Ent_Dados!$C$9:$C$254,Tabulação_Prod_Municipios!D244,Ent_Dados!$K$9:$K$254)</f>
        <v>130</v>
      </c>
      <c r="BD25" s="10">
        <v>15</v>
      </c>
      <c r="BE25" s="92" t="s">
        <v>200</v>
      </c>
      <c r="BF25" s="13">
        <f>SUMIF(Ent_Dados!$C$269:$C$514,Tabulação_Prod_Municipios!D160,Ent_Dados!$N$269:$N$514)</f>
        <v>2040</v>
      </c>
      <c r="BG25" s="16">
        <f>SUMIF(Ent_Dados!$C$269:$C$514,Tabulação_Prod_Municipios!D160,Ent_Dados!$O$269:$O$514)</f>
        <v>6615</v>
      </c>
      <c r="BH25" s="9"/>
      <c r="BI25" s="10">
        <v>15</v>
      </c>
      <c r="BJ25" s="92" t="s">
        <v>6</v>
      </c>
      <c r="BK25" s="13">
        <f>SUMIF(Ent_Dados!$C$9:$C$254,Tabulação_Prod_Municipios!D69,Ent_Dados!$N$9:$N$254)</f>
        <v>1490</v>
      </c>
      <c r="BL25" s="16">
        <f>SUMIF(Ent_Dados!$C$9:$C$254,Tabulação_Prod_Municipios!D69,Ent_Dados!$O$9:$O$254)</f>
        <v>2840</v>
      </c>
      <c r="BN25" s="10">
        <v>15</v>
      </c>
      <c r="BO25" s="92" t="s">
        <v>195</v>
      </c>
      <c r="BP25" s="13">
        <f>SUMIF(Ent_Dados!$C$269:$C$514,Tabulação_Prod_Municipios!D153,Ent_Dados!$F$269:$F$514)</f>
        <v>900</v>
      </c>
      <c r="BQ25" s="16">
        <f>SUMIF(Ent_Dados!$C$269:$C$514,Tabulação_Prod_Municipios!D153,Ent_Dados!$G$269:$G$514)</f>
        <v>870</v>
      </c>
      <c r="BR25" s="9"/>
      <c r="BS25" s="10">
        <v>15</v>
      </c>
      <c r="BT25" s="92" t="s">
        <v>49</v>
      </c>
      <c r="BU25" s="13">
        <f>SUMIF(Ent_Dados!$C$9:$C$254,Tabulação_Prod_Municipios!D184,Ent_Dados!$F$9:$F$254)</f>
        <v>360</v>
      </c>
      <c r="BV25" s="16">
        <f>SUMIF(Ent_Dados!$C$9:$C$254,Tabulação_Prod_Municipios!D184,Ent_Dados!$G$9:$G$254)</f>
        <v>300</v>
      </c>
      <c r="BX25" s="10">
        <v>15</v>
      </c>
      <c r="BY25" s="92" t="s">
        <v>24</v>
      </c>
      <c r="BZ25" s="13">
        <f>SUMIF(Ent_Dados!$C$269:$C$514,Tabulação_Prod_Municipios!D236,Ent_Dados!$P$269:$P$514)</f>
        <v>210</v>
      </c>
      <c r="CA25" s="16">
        <f>SUMIF(Ent_Dados!$C$269:$C$514,Tabulação_Prod_Municipios!D236,Ent_Dados!$Q$269:$Q$514)</f>
        <v>218</v>
      </c>
      <c r="CB25" s="9"/>
      <c r="CC25" s="10">
        <v>15</v>
      </c>
      <c r="CD25" s="92" t="s">
        <v>163</v>
      </c>
      <c r="CE25" s="13">
        <f>SUMIF(Ent_Dados!$C$9:$C$254,Tabulação_Prod_Municipios!D118,Ent_Dados!$P$9:$P$254)</f>
        <v>200</v>
      </c>
      <c r="CF25" s="16">
        <f>SUMIF(Ent_Dados!$C$9:$C$254,Tabulação_Prod_Municipios!D118,Ent_Dados!$Q$9:$Q$254)</f>
        <v>180</v>
      </c>
      <c r="CH25" s="10">
        <v>15</v>
      </c>
      <c r="CI25" s="92" t="s">
        <v>66</v>
      </c>
      <c r="CJ25" s="13">
        <f>SUMIF(Ent_Dados!$C$269:$C$514,Tabulação_Prod_Municipios!D13,Ent_Dados!$AB$269:$AB$514)</f>
        <v>0</v>
      </c>
      <c r="CK25" s="16">
        <f>SUMIF(Ent_Dados!$C$269:$C$514,Tabulação_Prod_Municipios!D13,Ent_Dados!$AC$269:$AC$514)</f>
        <v>0</v>
      </c>
      <c r="CL25" s="9"/>
      <c r="CM25" s="10">
        <v>15</v>
      </c>
      <c r="CN25" s="92" t="s">
        <v>66</v>
      </c>
      <c r="CO25" s="13">
        <f>SUMIF(Ent_Dados!$C$9:$C$254,Tabulação_Prod_Municipios!D13,Ent_Dados!$AB$9:$AB$254)</f>
        <v>0</v>
      </c>
      <c r="CP25" s="16">
        <f>SUMIF(Ent_Dados!$C$9:$C$254,Tabulação_Prod_Municipios!D13,Ent_Dados!$AC$9:$AC$254)</f>
        <v>0</v>
      </c>
      <c r="CR25" s="10">
        <v>15</v>
      </c>
      <c r="CS25" s="92" t="s">
        <v>83</v>
      </c>
      <c r="CT25" s="13">
        <f>SUMIF(Ent_Dados!$C$269:$C$514,Tabulação_Prod_Municipios!D31,Ent_Dados!$L$269:$L$514)</f>
        <v>1593000</v>
      </c>
      <c r="CU25" s="16">
        <f>SUMIF(Ent_Dados!$C$269:$C$514,Tabulação_Prod_Municipios!D31,Ent_Dados!$M$269:$M$514)</f>
        <v>1593000</v>
      </c>
      <c r="CV25" s="9"/>
      <c r="CW25" s="10">
        <v>15</v>
      </c>
      <c r="CX25" s="92" t="s">
        <v>139</v>
      </c>
      <c r="CY25" s="13">
        <f>SUMIF(Ent_Dados!$C$9:$C$254,Tabulação_Prod_Municipios!D93,Ent_Dados!$L$9:$L$254)</f>
        <v>17500</v>
      </c>
      <c r="CZ25" s="16">
        <f>SUMIF(Ent_Dados!$C$9:$C$254,Tabulação_Prod_Municipios!D93,Ent_Dados!$M$9:$M$254)</f>
        <v>21000</v>
      </c>
      <c r="DB25" s="10">
        <v>15</v>
      </c>
      <c r="DC25" s="92" t="s">
        <v>119</v>
      </c>
      <c r="DD25" s="13">
        <f>SUMIF(Ent_Dados!$C$269:$C$514,Tabulação_Prod_Municipios!D71,Ent_Dados!$R$269:$R$514)</f>
        <v>2980</v>
      </c>
      <c r="DE25" s="16">
        <f>SUMIF(Ent_Dados!$C$269:$C$514,Tabulação_Prod_Municipios!D71,Ent_Dados!$S$269:$S$514)</f>
        <v>2980</v>
      </c>
      <c r="DF25" s="9"/>
      <c r="DG25" s="10">
        <v>15</v>
      </c>
      <c r="DH25" s="92" t="s">
        <v>78</v>
      </c>
      <c r="DI25" s="13">
        <f>SUMIF(Ent_Dados!$C$9:$C$254,Tabulação_Prod_Municipios!D26,Ent_Dados!$R$9:$R$254)</f>
        <v>140</v>
      </c>
      <c r="DJ25" s="16">
        <f>SUMIF(Ent_Dados!$C$9:$C$254,Tabulação_Prod_Municipios!D26,Ent_Dados!$S$9:$S$254)</f>
        <v>200</v>
      </c>
      <c r="DL25" s="10">
        <v>15</v>
      </c>
      <c r="DM25" s="92" t="s">
        <v>70</v>
      </c>
      <c r="DN25" s="13">
        <f>SUMIF(Ent_Dados!$C$269:$C$514,Tabulação_Prod_Municipios!D18,Ent_Dados!$Z$269:$Z$514)</f>
        <v>2460</v>
      </c>
      <c r="DO25" s="16">
        <f>SUMIF(Ent_Dados!$C$269:$C$514,Tabulação_Prod_Municipios!D18,Ent_Dados!$AA$269:$AA$514)</f>
        <v>12750</v>
      </c>
      <c r="DP25" s="9"/>
      <c r="DQ25" s="10">
        <v>15</v>
      </c>
      <c r="DR25" s="92" t="s">
        <v>148</v>
      </c>
      <c r="DS25" s="13">
        <f>SUMIF(Ent_Dados!$C$9:$C$254,Tabulação_Prod_Municipios!D102,Ent_Dados!$Z$9:$Z$254)</f>
        <v>90</v>
      </c>
      <c r="DT25" s="16">
        <f>SUMIF(Ent_Dados!$C$9:$C$254,Tabulação_Prod_Municipios!D102,Ent_Dados!$AA$9:$AA$254)</f>
        <v>170</v>
      </c>
      <c r="DV25" s="10">
        <v>15</v>
      </c>
      <c r="DW25" s="92" t="s">
        <v>208</v>
      </c>
      <c r="DX25" s="13">
        <f>SUMIF(Ent_Dados!$C$269:$C$514,Tabulação_Prod_Municipios!D168,Ent_Dados!$D$269:$D$514)</f>
        <v>100</v>
      </c>
      <c r="DY25" s="16">
        <f>SUMIF(Ent_Dados!$C$269:$C$514,Tabulação_Prod_Municipios!D168,Ent_Dados!$E$269:$E$514)</f>
        <v>80</v>
      </c>
      <c r="DZ25" s="9"/>
      <c r="EA25" s="10">
        <v>15</v>
      </c>
      <c r="EB25" s="92" t="s">
        <v>108</v>
      </c>
      <c r="EC25" s="13">
        <f>SUMIF(Ent_Dados!$C$9:$C$254,Tabulação_Prod_Municipios!D58,Ent_Dados!$D$9:$D$254)</f>
        <v>3</v>
      </c>
      <c r="ED25" s="16">
        <f>SUMIF(Ent_Dados!$C$9:$C$254,Tabulação_Prod_Municipios!D58,Ent_Dados!$E$9:$E$254)</f>
        <v>3</v>
      </c>
      <c r="EF25" s="10">
        <v>15</v>
      </c>
      <c r="EG25" s="92" t="s">
        <v>77</v>
      </c>
      <c r="EH25" s="13"/>
      <c r="EI25" s="16"/>
      <c r="EJ25" s="9"/>
      <c r="EK25" s="10">
        <v>15</v>
      </c>
      <c r="EL25" s="92" t="s">
        <v>77</v>
      </c>
      <c r="EM25" s="13"/>
      <c r="EN25" s="16"/>
    </row>
    <row r="26" spans="1:144" ht="13.5" customHeight="1" x14ac:dyDescent="0.2">
      <c r="A26" s="14"/>
      <c r="B26" s="91">
        <v>18</v>
      </c>
      <c r="C26" s="92" t="s">
        <v>78</v>
      </c>
      <c r="D26" s="12" t="s">
        <v>347</v>
      </c>
      <c r="E26" s="14"/>
      <c r="F26" s="10">
        <v>16</v>
      </c>
      <c r="G26" s="92" t="s">
        <v>36</v>
      </c>
      <c r="H26" s="13">
        <f>SUMIF(Ent_Dados!$C$269:$C$514,Tabulação_Prod_Municipios!D193,Ent_Dados!$F$269:$F$514)+SUMIF(Ent_Dados!$C$269:$C$514,Tabulação_Prod_Municipios!D193,Ent_Dados!$H$269:$H$514)+SUMIF(Ent_Dados!$C$269:$C$514,Tabulação_Prod_Municipios!D193,Ent_Dados!$J$269:$J$514)+SUMIF(Ent_Dados!$C$269:$C$514,Tabulação_Prod_Municipios!D193,Ent_Dados!$N$269:$N$514)+SUMIF(Ent_Dados!$C$269:$C$514,Tabulação_Prod_Municipios!D193,Ent_Dados!$P$269:$P$514)+SUMIF(Ent_Dados!$C$269:$C$514,Tabulação_Prod_Municipios!D193,Ent_Dados!$T$269:$T$514)+SUMIF(Ent_Dados!$C$269:$C$514,Tabulação_Prod_Municipios!D193,Ent_Dados!$V$269:$V$514)+SUMIF(Ent_Dados!$C$269:$C$514,Tabulação_Prod_Municipios!D193,Ent_Dados!$X$269:$X$514)+SUMIF(Ent_Dados!$C$269:$C$514,Tabulação_Prod_Municipios!D193,Ent_Dados!$AB$269:$AB$514)</f>
        <v>266302</v>
      </c>
      <c r="I26" s="16">
        <f>SUMIF(Ent_Dados!$C$269:$C$514,Tabulação_Prod_Municipios!D193,Ent_Dados!$G$269:$G$514)+SUMIF(Ent_Dados!$C$269:$C$514,Tabulação_Prod_Municipios!D193,Ent_Dados!$I$269:$I$514)+SUMIF(Ent_Dados!$C$269:$C$514,Tabulação_Prod_Municipios!D193,Ent_Dados!$K$269:$K$514)+SUMIF(Ent_Dados!$C$269:$C$514,Tabulação_Prod_Municipios!D193,Ent_Dados!$O$269:$O$514)+SUMIF(Ent_Dados!$C$269:$C$514,Tabulação_Prod_Municipios!D193,Ent_Dados!$Q$269:$Q$514)+SUMIF(Ent_Dados!$C$269:$C$514,Tabulação_Prod_Municipios!D193,Ent_Dados!$U$269:$U$514)+SUMIF(Ent_Dados!$C$269:$C$514,Tabulação_Prod_Municipios!D193,Ent_Dados!$W$269:$W$514)+SUMIF(Ent_Dados!$C$269:$C$514,Tabulação_Prod_Municipios!D193,Ent_Dados!$Y$269:$Y$514)+SUMIF(Ent_Dados!$C$269:$C$514,Tabulação_Prod_Municipios!D193,Ent_Dados!$AC$269:$AC$514)</f>
        <v>250758</v>
      </c>
      <c r="J26" s="9"/>
      <c r="K26" s="10">
        <v>16</v>
      </c>
      <c r="L26" s="92" t="s">
        <v>96</v>
      </c>
      <c r="M26" s="13">
        <f>SUMIF(Ent_Dados!$C$9:$C$254,Tabulação_Prod_Municipios!D44,Ent_Dados!$F$9:$F$254)+SUMIF(Ent_Dados!$C$9:$C$254,Tabulação_Prod_Municipios!D44,Ent_Dados!$H$9:$H$254)+SUMIF(Ent_Dados!$C$9:$C$254,Tabulação_Prod_Municipios!D44,Ent_Dados!$J$9:$J$254)+SUMIF(Ent_Dados!$C$9:$C$254,Tabulação_Prod_Municipios!D44,Ent_Dados!$N$9:$N$254)+SUMIF(Ent_Dados!$C$9:$C$254,Tabulação_Prod_Municipios!D44,Ent_Dados!$P$9:$P$254)+SUMIF(Ent_Dados!$C$9:$C$254,Tabulação_Prod_Municipios!D44,Ent_Dados!$T$9:$T$254)+SUMIF(Ent_Dados!$C$9:$C$254,Tabulação_Prod_Municipios!D44,Ent_Dados!$V$9:$V$254)+SUMIF(Ent_Dados!$C$9:$C$254,Tabulação_Prod_Municipios!D44,Ent_Dados!$X$9:$X$254)+SUMIF(Ent_Dados!$C$9:$C$254,Tabulação_Prod_Municipios!D44,Ent_Dados!$AB$9:$AB$254)</f>
        <v>82405</v>
      </c>
      <c r="N26" s="16">
        <f>SUMIF(Ent_Dados!$C$9:$C$254,Tabulação_Prod_Municipios!D44,Ent_Dados!$G$9:$G$254)+SUMIF(Ent_Dados!$C$9:$C$254,Tabulação_Prod_Municipios!D44,Ent_Dados!$I$9:$I$254)+SUMIF(Ent_Dados!$C$9:$C$254,Tabulação_Prod_Municipios!D44,Ent_Dados!$K$9:$K$254)+SUMIF(Ent_Dados!$C$9:$C$254,Tabulação_Prod_Municipios!D44,Ent_Dados!$O$9:$O$254)+SUMIF(Ent_Dados!$C$9:$C$254,Tabulação_Prod_Municipios!D44,Ent_Dados!$Q$9:$Q$254)+SUMIF(Ent_Dados!$C$9:$C$254,Tabulação_Prod_Municipios!D44,Ent_Dados!$U$9:$U$254)+SUMIF(Ent_Dados!$C$9:$C$254,Tabulação_Prod_Municipios!D44,Ent_Dados!$W$9:$W$254)+SUMIF(Ent_Dados!$C$9:$C$254,Tabulação_Prod_Municipios!D44,Ent_Dados!$Y$9:$Y$254)+SUMIF(Ent_Dados!$C$9:$C$254,Tabulação_Prod_Municipios!D44,Ent_Dados!$AC$9:$AC$254)</f>
        <v>77610</v>
      </c>
      <c r="O26" s="14"/>
      <c r="P26" s="10">
        <v>16</v>
      </c>
      <c r="Q26" s="92" t="s">
        <v>4</v>
      </c>
      <c r="R26" s="13">
        <f>SUMIF(Ent_Dados!$C$269:$C$514,Tabulação_Prod_Municipios!D145,Ent_Dados!$V$269:$V$514)</f>
        <v>171000</v>
      </c>
      <c r="S26" s="16">
        <f>SUMIF(Ent_Dados!$C$269:$C$514,Tabulação_Prod_Municipios!D145,Ent_Dados!$W$269:$W$514)</f>
        <v>198000</v>
      </c>
      <c r="T26" s="9"/>
      <c r="U26" s="10">
        <v>16</v>
      </c>
      <c r="V26" s="92" t="s">
        <v>222</v>
      </c>
      <c r="W26" s="13">
        <f>SUMIF(Ent_Dados!$C$9:$C$254,Tabulação_Prod_Municipios!D182,Ent_Dados!$V$9:$V$254)</f>
        <v>55000</v>
      </c>
      <c r="X26" s="16">
        <f>SUMIF(Ent_Dados!$C$9:$C$254,Tabulação_Prod_Municipios!D182,Ent_Dados!$W$9:$W$254)</f>
        <v>58000</v>
      </c>
      <c r="Y26" s="2"/>
      <c r="Z26" s="10">
        <v>16</v>
      </c>
      <c r="AA26" s="92" t="s">
        <v>208</v>
      </c>
      <c r="AB26" s="13">
        <f>SUMIF(Ent_Dados!$C$269:$C$514,Tabulação_Prod_Municipios!D168,Ent_Dados!$T$269:$T$514)</f>
        <v>69100</v>
      </c>
      <c r="AC26" s="16">
        <f>SUMIF(Ent_Dados!$C$269:$C$514,Tabulação_Prod_Municipios!D168,Ent_Dados!$U$269:$U$514)</f>
        <v>69750</v>
      </c>
      <c r="AD26" s="9"/>
      <c r="AE26" s="10">
        <v>16</v>
      </c>
      <c r="AF26" s="92" t="s">
        <v>6</v>
      </c>
      <c r="AG26" s="13">
        <f>SUMIF(Ent_Dados!$C$9:$C$254,Tabulação_Prod_Municipios!D69,Ent_Dados!$T$9:$T$254)</f>
        <v>15000</v>
      </c>
      <c r="AH26" s="16">
        <f>SUMIF(Ent_Dados!$C$9:$C$254,Tabulação_Prod_Municipios!D69,Ent_Dados!$U$9:$U$254)</f>
        <v>17000</v>
      </c>
      <c r="AJ26" s="10">
        <v>16</v>
      </c>
      <c r="AK26" s="92" t="s">
        <v>45</v>
      </c>
      <c r="AL26" s="13">
        <f>SUMIF(Ent_Dados!$C$269:$C$514,Tabulação_Prod_Municipios!D57,Ent_Dados!$X$269:$X$514)</f>
        <v>4350</v>
      </c>
      <c r="AM26" s="16">
        <f>SUMIF(Ent_Dados!$C$269:$C$514,Tabulação_Prod_Municipios!D57,Ent_Dados!$Y$269:$Y$514)</f>
        <v>6200</v>
      </c>
      <c r="AN26" s="9"/>
      <c r="AO26" s="10">
        <v>16</v>
      </c>
      <c r="AP26" s="92" t="s">
        <v>5</v>
      </c>
      <c r="AQ26" s="13">
        <f>SUMIF(Ent_Dados!$C$9:$C$254,Tabulação_Prod_Municipios!D138,Ent_Dados!$X$9:$X$254)</f>
        <v>3000</v>
      </c>
      <c r="AR26" s="16">
        <f>SUMIF(Ent_Dados!$C$9:$C$254,Tabulação_Prod_Municipios!D138,Ent_Dados!$Y$9:$Y$254)</f>
        <v>3000</v>
      </c>
      <c r="AT26" s="10">
        <v>16</v>
      </c>
      <c r="AU26" s="92" t="s">
        <v>195</v>
      </c>
      <c r="AV26" s="13">
        <f>SUMIF(Ent_Dados!$C$269:$C$514,Tabulação_Prod_Municipios!D153,Ent_Dados!$J$269:$J$514)</f>
        <v>479</v>
      </c>
      <c r="AW26" s="16">
        <f>SUMIF(Ent_Dados!$C$269:$C$514,Tabulação_Prod_Municipios!D153,Ent_Dados!$K$269:$K$514)</f>
        <v>259</v>
      </c>
      <c r="AX26" s="9"/>
      <c r="AY26" s="10">
        <v>16</v>
      </c>
      <c r="AZ26" s="92" t="s">
        <v>265</v>
      </c>
      <c r="BA26" s="13">
        <f>SUMIF(Ent_Dados!$C$9:$C$254,Tabulação_Prod_Municipios!D232,Ent_Dados!$J$9:$J$254)</f>
        <v>130</v>
      </c>
      <c r="BB26" s="16">
        <f>SUMIF(Ent_Dados!$C$9:$C$254,Tabulação_Prod_Municipios!D232,Ent_Dados!$K$9:$K$254)</f>
        <v>130</v>
      </c>
      <c r="BD26" s="10">
        <v>16</v>
      </c>
      <c r="BE26" s="92" t="s">
        <v>169</v>
      </c>
      <c r="BF26" s="13">
        <f>SUMIF(Ent_Dados!$C$269:$C$514,Tabulação_Prod_Municipios!D125,Ent_Dados!$N$269:$N$514)</f>
        <v>900</v>
      </c>
      <c r="BG26" s="16">
        <f>SUMIF(Ent_Dados!$C$269:$C$514,Tabulação_Prod_Municipios!D125,Ent_Dados!$O$269:$O$514)</f>
        <v>6200</v>
      </c>
      <c r="BH26" s="9"/>
      <c r="BI26" s="10">
        <v>16</v>
      </c>
      <c r="BJ26" s="92" t="s">
        <v>22</v>
      </c>
      <c r="BK26" s="13">
        <f>SUMIF(Ent_Dados!$C$9:$C$254,Tabulação_Prod_Municipios!D189,Ent_Dados!$N$9:$N$254)</f>
        <v>1410</v>
      </c>
      <c r="BL26" s="16">
        <f>SUMIF(Ent_Dados!$C$9:$C$254,Tabulação_Prod_Municipios!D189,Ent_Dados!$O$9:$O$254)</f>
        <v>2200</v>
      </c>
      <c r="BN26" s="10">
        <v>16</v>
      </c>
      <c r="BO26" s="92" t="s">
        <v>5</v>
      </c>
      <c r="BP26" s="13">
        <f>SUMIF(Ent_Dados!$C$269:$C$514,Tabulação_Prod_Municipios!D138,Ent_Dados!$F$269:$F$514)</f>
        <v>1346</v>
      </c>
      <c r="BQ26" s="16">
        <f>SUMIF(Ent_Dados!$C$269:$C$514,Tabulação_Prod_Municipios!D138,Ent_Dados!$G$269:$G$514)</f>
        <v>729</v>
      </c>
      <c r="BR26" s="9"/>
      <c r="BS26" s="10">
        <v>16</v>
      </c>
      <c r="BT26" s="92" t="s">
        <v>5</v>
      </c>
      <c r="BU26" s="13">
        <f>SUMIF(Ent_Dados!$C$9:$C$254,Tabulação_Prod_Municipios!D138,Ent_Dados!$F$9:$F$254)</f>
        <v>330</v>
      </c>
      <c r="BV26" s="16">
        <f>SUMIF(Ent_Dados!$C$9:$C$254,Tabulação_Prod_Municipios!D138,Ent_Dados!$G$9:$G$254)</f>
        <v>300</v>
      </c>
      <c r="BX26" s="10">
        <v>16</v>
      </c>
      <c r="BY26" s="92" t="s">
        <v>200</v>
      </c>
      <c r="BZ26" s="13">
        <f>SUMIF(Ent_Dados!$C$269:$C$514,Tabulação_Prod_Municipios!D160,Ent_Dados!$P$269:$P$514)</f>
        <v>1500</v>
      </c>
      <c r="CA26" s="16">
        <f>SUMIF(Ent_Dados!$C$269:$C$514,Tabulação_Prod_Municipios!D160,Ent_Dados!$Q$269:$Q$514)</f>
        <v>193</v>
      </c>
      <c r="CB26" s="9"/>
      <c r="CC26" s="10">
        <v>16</v>
      </c>
      <c r="CD26" s="92" t="s">
        <v>234</v>
      </c>
      <c r="CE26" s="13">
        <f>SUMIF(Ent_Dados!$C$9:$C$254,Tabulação_Prod_Municipios!D198,Ent_Dados!$P$9:$P$254)</f>
        <v>0</v>
      </c>
      <c r="CF26" s="16">
        <f>SUMIF(Ent_Dados!$C$9:$C$254,Tabulação_Prod_Municipios!D198,Ent_Dados!$Q$9:$Q$254)</f>
        <v>170</v>
      </c>
      <c r="CH26" s="10">
        <v>16</v>
      </c>
      <c r="CI26" s="92" t="s">
        <v>67</v>
      </c>
      <c r="CJ26" s="13">
        <f>SUMIF(Ent_Dados!$C$269:$C$514,Tabulação_Prod_Municipios!D14,Ent_Dados!$AB$269:$AB$514)</f>
        <v>0</v>
      </c>
      <c r="CK26" s="16">
        <f>SUMIF(Ent_Dados!$C$269:$C$514,Tabulação_Prod_Municipios!D14,Ent_Dados!$AC$269:$AC$514)</f>
        <v>0</v>
      </c>
      <c r="CL26" s="9"/>
      <c r="CM26" s="10">
        <v>16</v>
      </c>
      <c r="CN26" s="92" t="s">
        <v>67</v>
      </c>
      <c r="CO26" s="13">
        <f>SUMIF(Ent_Dados!$C$9:$C$254,Tabulação_Prod_Municipios!D14,Ent_Dados!$AB$9:$AB$254)</f>
        <v>0</v>
      </c>
      <c r="CP26" s="16">
        <f>SUMIF(Ent_Dados!$C$9:$C$254,Tabulação_Prod_Municipios!D14,Ent_Dados!$AC$9:$AC$254)</f>
        <v>0</v>
      </c>
      <c r="CR26" s="10">
        <v>16</v>
      </c>
      <c r="CS26" s="92" t="s">
        <v>1</v>
      </c>
      <c r="CT26" s="13">
        <f>SUMIF(Ent_Dados!$C$269:$C$514,Tabulação_Prod_Municipios!D74,Ent_Dados!$L$269:$L$514)</f>
        <v>1485000</v>
      </c>
      <c r="CU26" s="16">
        <f>SUMIF(Ent_Dados!$C$269:$C$514,Tabulação_Prod_Municipios!D74,Ent_Dados!$M$269:$M$514)</f>
        <v>1485000</v>
      </c>
      <c r="CV26" s="9"/>
      <c r="CW26" s="10">
        <v>16</v>
      </c>
      <c r="CX26" s="92" t="s">
        <v>278</v>
      </c>
      <c r="CY26" s="13">
        <f>SUMIF(Ent_Dados!$C$9:$C$254,Tabulação_Prod_Municipios!D246,Ent_Dados!$L$9:$L$254)</f>
        <v>20000</v>
      </c>
      <c r="CZ26" s="16">
        <f>SUMIF(Ent_Dados!$C$9:$C$254,Tabulação_Prod_Municipios!D246,Ent_Dados!$M$9:$M$254)</f>
        <v>19500</v>
      </c>
      <c r="DB26" s="10">
        <v>16</v>
      </c>
      <c r="DC26" s="92" t="s">
        <v>167</v>
      </c>
      <c r="DD26" s="13">
        <f>SUMIF(Ent_Dados!$C$269:$C$514,Tabulação_Prod_Municipios!D123,Ent_Dados!$R$269:$R$514)</f>
        <v>2975</v>
      </c>
      <c r="DE26" s="16">
        <f>SUMIF(Ent_Dados!$C$269:$C$514,Tabulação_Prod_Municipios!D123,Ent_Dados!$S$269:$S$514)</f>
        <v>2975</v>
      </c>
      <c r="DF26" s="9"/>
      <c r="DG26" s="10">
        <v>16</v>
      </c>
      <c r="DH26" s="92" t="s">
        <v>258</v>
      </c>
      <c r="DI26" s="13">
        <f>SUMIF(Ent_Dados!$C$9:$C$254,Tabulação_Prod_Municipios!D225,Ent_Dados!$R$9:$R$254)</f>
        <v>190</v>
      </c>
      <c r="DJ26" s="16">
        <f>SUMIF(Ent_Dados!$C$9:$C$254,Tabulação_Prod_Municipios!D225,Ent_Dados!$S$9:$S$254)</f>
        <v>197</v>
      </c>
      <c r="DL26" s="10">
        <v>16</v>
      </c>
      <c r="DM26" s="92" t="s">
        <v>138</v>
      </c>
      <c r="DN26" s="13">
        <f>SUMIF(Ent_Dados!$C$269:$C$514,Tabulação_Prod_Municipios!D92,Ent_Dados!$Z$269:$Z$514)</f>
        <v>9854</v>
      </c>
      <c r="DO26" s="16">
        <f>SUMIF(Ent_Dados!$C$269:$C$514,Tabulação_Prod_Municipios!D92,Ent_Dados!$AA$269:$AA$514)</f>
        <v>12360</v>
      </c>
      <c r="DP26" s="9"/>
      <c r="DQ26" s="10">
        <v>16</v>
      </c>
      <c r="DR26" s="92" t="s">
        <v>70</v>
      </c>
      <c r="DS26" s="13">
        <f>SUMIF(Ent_Dados!$C$9:$C$254,Tabulação_Prod_Municipios!D18,Ent_Dados!$Z$9:$Z$254)</f>
        <v>30</v>
      </c>
      <c r="DT26" s="16">
        <f>SUMIF(Ent_Dados!$C$9:$C$254,Tabulação_Prod_Municipios!D18,Ent_Dados!$AA$9:$AA$254)</f>
        <v>150</v>
      </c>
      <c r="DV26" s="10">
        <v>16</v>
      </c>
      <c r="DW26" s="92" t="s">
        <v>280</v>
      </c>
      <c r="DX26" s="13">
        <f>SUMIF(Ent_Dados!$C$269:$C$514,Tabulação_Prod_Municipios!D248,Ent_Dados!$D$269:$D$514)</f>
        <v>60</v>
      </c>
      <c r="DY26" s="16">
        <f>SUMIF(Ent_Dados!$C$269:$C$514,Tabulação_Prod_Municipios!D248,Ent_Dados!$E$269:$E$514)</f>
        <v>60</v>
      </c>
      <c r="DZ26" s="9"/>
      <c r="EA26" s="10">
        <v>16</v>
      </c>
      <c r="EB26" s="92" t="s">
        <v>280</v>
      </c>
      <c r="EC26" s="13">
        <f>SUMIF(Ent_Dados!$C$9:$C$254,Tabulação_Prod_Municipios!D248,Ent_Dados!$D$9:$D$254)</f>
        <v>3</v>
      </c>
      <c r="ED26" s="16">
        <f>SUMIF(Ent_Dados!$C$9:$C$254,Tabulação_Prod_Municipios!D248,Ent_Dados!$E$9:$E$254)</f>
        <v>3</v>
      </c>
      <c r="EF26" s="10">
        <v>16</v>
      </c>
      <c r="EG26" s="92" t="s">
        <v>78</v>
      </c>
      <c r="EH26" s="13"/>
      <c r="EI26" s="16"/>
      <c r="EJ26" s="9"/>
      <c r="EK26" s="10">
        <v>16</v>
      </c>
      <c r="EL26" s="92" t="s">
        <v>78</v>
      </c>
      <c r="EM26" s="13"/>
      <c r="EN26" s="16"/>
    </row>
    <row r="27" spans="1:144" ht="13.5" customHeight="1" x14ac:dyDescent="0.2">
      <c r="A27" s="14"/>
      <c r="B27" s="91">
        <v>19</v>
      </c>
      <c r="C27" s="92" t="s">
        <v>79</v>
      </c>
      <c r="D27" s="12" t="s">
        <v>348</v>
      </c>
      <c r="E27" s="14"/>
      <c r="F27" s="10">
        <v>17</v>
      </c>
      <c r="G27" s="92" t="s">
        <v>96</v>
      </c>
      <c r="H27" s="13">
        <f>SUMIF(Ent_Dados!$C$269:$C$514,Tabulação_Prod_Municipios!D44,Ent_Dados!$F$269:$F$514)+SUMIF(Ent_Dados!$C$269:$C$514,Tabulação_Prod_Municipios!D44,Ent_Dados!$H$269:$H$514)+SUMIF(Ent_Dados!$C$269:$C$514,Tabulação_Prod_Municipios!D44,Ent_Dados!$J$269:$J$514)+SUMIF(Ent_Dados!$C$269:$C$514,Tabulação_Prod_Municipios!D44,Ent_Dados!$N$269:$N$514)+SUMIF(Ent_Dados!$C$269:$C$514,Tabulação_Prod_Municipios!D44,Ent_Dados!$P$269:$P$514)+SUMIF(Ent_Dados!$C$269:$C$514,Tabulação_Prod_Municipios!D44,Ent_Dados!$T$269:$T$514)+SUMIF(Ent_Dados!$C$269:$C$514,Tabulação_Prod_Municipios!D44,Ent_Dados!$V$269:$V$514)+SUMIF(Ent_Dados!$C$269:$C$514,Tabulação_Prod_Municipios!D44,Ent_Dados!$X$269:$X$514)+SUMIF(Ent_Dados!$C$269:$C$514,Tabulação_Prod_Municipios!D44,Ent_Dados!$AB$269:$AB$514)</f>
        <v>240528</v>
      </c>
      <c r="I27" s="16">
        <f>SUMIF(Ent_Dados!$C$269:$C$514,Tabulação_Prod_Municipios!D44,Ent_Dados!$G$269:$G$514)+SUMIF(Ent_Dados!$C$269:$C$514,Tabulação_Prod_Municipios!D44,Ent_Dados!$I$269:$I$514)+SUMIF(Ent_Dados!$C$269:$C$514,Tabulação_Prod_Municipios!D44,Ent_Dados!$K$269:$K$514)+SUMIF(Ent_Dados!$C$269:$C$514,Tabulação_Prod_Municipios!D44,Ent_Dados!$O$269:$O$514)+SUMIF(Ent_Dados!$C$269:$C$514,Tabulação_Prod_Municipios!D44,Ent_Dados!$Q$269:$Q$514)+SUMIF(Ent_Dados!$C$269:$C$514,Tabulação_Prod_Municipios!D44,Ent_Dados!$U$269:$U$514)+SUMIF(Ent_Dados!$C$269:$C$514,Tabulação_Prod_Municipios!D44,Ent_Dados!$W$269:$W$514)+SUMIF(Ent_Dados!$C$269:$C$514,Tabulação_Prod_Municipios!D44,Ent_Dados!$Y$269:$Y$514)+SUMIF(Ent_Dados!$C$269:$C$514,Tabulação_Prod_Municipios!D44,Ent_Dados!$AC$269:$AC$514)</f>
        <v>236655</v>
      </c>
      <c r="J27" s="9"/>
      <c r="K27" s="10">
        <v>17</v>
      </c>
      <c r="L27" s="92" t="s">
        <v>23</v>
      </c>
      <c r="M27" s="13">
        <f>SUMIF(Ent_Dados!$C$9:$C$254,Tabulação_Prod_Municipios!D214,Ent_Dados!$F$9:$F$254)+SUMIF(Ent_Dados!$C$9:$C$254,Tabulação_Prod_Municipios!D214,Ent_Dados!$H$9:$H$254)+SUMIF(Ent_Dados!$C$9:$C$254,Tabulação_Prod_Municipios!D214,Ent_Dados!$J$9:$J$254)+SUMIF(Ent_Dados!$C$9:$C$254,Tabulação_Prod_Municipios!D214,Ent_Dados!$N$9:$N$254)+SUMIF(Ent_Dados!$C$9:$C$254,Tabulação_Prod_Municipios!D214,Ent_Dados!$P$9:$P$254)+SUMIF(Ent_Dados!$C$9:$C$254,Tabulação_Prod_Municipios!D214,Ent_Dados!$T$9:$T$254)+SUMIF(Ent_Dados!$C$9:$C$254,Tabulação_Prod_Municipios!D214,Ent_Dados!$V$9:$V$254)+SUMIF(Ent_Dados!$C$9:$C$254,Tabulação_Prod_Municipios!D214,Ent_Dados!$X$9:$X$254)+SUMIF(Ent_Dados!$C$9:$C$254,Tabulação_Prod_Municipios!D214,Ent_Dados!$AB$9:$AB$254)</f>
        <v>81920</v>
      </c>
      <c r="N27" s="16">
        <f>SUMIF(Ent_Dados!$C$9:$C$254,Tabulação_Prod_Municipios!D214,Ent_Dados!$G$9:$G$254)+SUMIF(Ent_Dados!$C$9:$C$254,Tabulação_Prod_Municipios!D214,Ent_Dados!$I$9:$I$254)+SUMIF(Ent_Dados!$C$9:$C$254,Tabulação_Prod_Municipios!D214,Ent_Dados!$K$9:$K$254)+SUMIF(Ent_Dados!$C$9:$C$254,Tabulação_Prod_Municipios!D214,Ent_Dados!$O$9:$O$254)+SUMIF(Ent_Dados!$C$9:$C$254,Tabulação_Prod_Municipios!D214,Ent_Dados!$Q$9:$Q$254)+SUMIF(Ent_Dados!$C$9:$C$254,Tabulação_Prod_Municipios!D214,Ent_Dados!$U$9:$U$254)+SUMIF(Ent_Dados!$C$9:$C$254,Tabulação_Prod_Municipios!D214,Ent_Dados!$W$9:$W$254)+SUMIF(Ent_Dados!$C$9:$C$254,Tabulação_Prod_Municipios!D214,Ent_Dados!$Y$9:$Y$254)+SUMIF(Ent_Dados!$C$9:$C$254,Tabulação_Prod_Municipios!D214,Ent_Dados!$AC$9:$AC$254)</f>
        <v>75380</v>
      </c>
      <c r="O27" s="14"/>
      <c r="P27" s="10">
        <v>17</v>
      </c>
      <c r="Q27" s="92" t="s">
        <v>47</v>
      </c>
      <c r="R27" s="13">
        <f>SUMIF(Ent_Dados!$C$269:$C$514,Tabulação_Prod_Municipios!D190,Ent_Dados!$V$269:$V$514)</f>
        <v>146850</v>
      </c>
      <c r="S27" s="16">
        <f>SUMIF(Ent_Dados!$C$269:$C$514,Tabulação_Prod_Municipios!D190,Ent_Dados!$W$269:$W$514)</f>
        <v>178200</v>
      </c>
      <c r="T27" s="9"/>
      <c r="U27" s="10">
        <v>17</v>
      </c>
      <c r="V27" s="92" t="s">
        <v>4</v>
      </c>
      <c r="W27" s="13">
        <f>SUMIF(Ent_Dados!$C$9:$C$254,Tabulação_Prod_Municipios!D145,Ent_Dados!$V$9:$V$254)</f>
        <v>57000</v>
      </c>
      <c r="X27" s="16">
        <f>SUMIF(Ent_Dados!$C$9:$C$254,Tabulação_Prod_Municipios!D145,Ent_Dados!$W$9:$W$254)</f>
        <v>55000</v>
      </c>
      <c r="Y27" s="2"/>
      <c r="Z27" s="10">
        <v>17</v>
      </c>
      <c r="AA27" s="92" t="s">
        <v>46</v>
      </c>
      <c r="AB27" s="13">
        <f>SUMIF(Ent_Dados!$C$269:$C$514,Tabulação_Prod_Municipios!D52,Ent_Dados!$T$269:$T$514)</f>
        <v>82000</v>
      </c>
      <c r="AC27" s="16">
        <f>SUMIF(Ent_Dados!$C$269:$C$514,Tabulação_Prod_Municipios!D52,Ent_Dados!$U$269:$U$514)</f>
        <v>65250</v>
      </c>
      <c r="AD27" s="9"/>
      <c r="AE27" s="10">
        <v>17</v>
      </c>
      <c r="AF27" s="92" t="s">
        <v>96</v>
      </c>
      <c r="AG27" s="13">
        <f>SUMIF(Ent_Dados!$C$9:$C$254,Tabulação_Prod_Municipios!D44,Ent_Dados!$T$9:$T$254)</f>
        <v>20260</v>
      </c>
      <c r="AH27" s="16">
        <f>SUMIF(Ent_Dados!$C$9:$C$254,Tabulação_Prod_Municipios!D44,Ent_Dados!$U$9:$U$254)</f>
        <v>15350</v>
      </c>
      <c r="AJ27" s="10">
        <v>17</v>
      </c>
      <c r="AK27" s="92" t="s">
        <v>222</v>
      </c>
      <c r="AL27" s="13">
        <f>SUMIF(Ent_Dados!$C$269:$C$514,Tabulação_Prod_Municipios!D182,Ent_Dados!$X$269:$X$514)</f>
        <v>4300</v>
      </c>
      <c r="AM27" s="16">
        <f>SUMIF(Ent_Dados!$C$269:$C$514,Tabulação_Prod_Municipios!D182,Ent_Dados!$Y$269:$Y$514)</f>
        <v>6000</v>
      </c>
      <c r="AN27" s="9"/>
      <c r="AO27" s="10">
        <v>17</v>
      </c>
      <c r="AP27" s="92" t="s">
        <v>21</v>
      </c>
      <c r="AQ27" s="13">
        <f>SUMIF(Ent_Dados!$C$9:$C$254,Tabulação_Prod_Municipios!D158,Ent_Dados!$X$9:$X$254)</f>
        <v>3000</v>
      </c>
      <c r="AR27" s="16">
        <f>SUMIF(Ent_Dados!$C$9:$C$254,Tabulação_Prod_Municipios!D158,Ent_Dados!$Y$9:$Y$254)</f>
        <v>3000</v>
      </c>
      <c r="AT27" s="10">
        <v>17</v>
      </c>
      <c r="AU27" s="92" t="s">
        <v>226</v>
      </c>
      <c r="AV27" s="13">
        <f>SUMIF(Ent_Dados!$C$269:$C$514,Tabulação_Prod_Municipios!D187,Ent_Dados!$J$269:$J$514)</f>
        <v>133</v>
      </c>
      <c r="AW27" s="16">
        <f>SUMIF(Ent_Dados!$C$269:$C$514,Tabulação_Prod_Municipios!D187,Ent_Dados!$K$269:$K$514)</f>
        <v>255</v>
      </c>
      <c r="AX27" s="9"/>
      <c r="AY27" s="10">
        <v>17</v>
      </c>
      <c r="AZ27" s="92" t="s">
        <v>98</v>
      </c>
      <c r="BA27" s="13">
        <f>SUMIF(Ent_Dados!$C$9:$C$254,Tabulação_Prod_Municipios!D46,Ent_Dados!$J$9:$J$254)</f>
        <v>180</v>
      </c>
      <c r="BB27" s="16">
        <f>SUMIF(Ent_Dados!$C$9:$C$254,Tabulação_Prod_Municipios!D46,Ent_Dados!$K$9:$K$254)</f>
        <v>122</v>
      </c>
      <c r="BD27" s="10">
        <v>17</v>
      </c>
      <c r="BE27" s="92" t="s">
        <v>45</v>
      </c>
      <c r="BF27" s="13">
        <f>SUMIF(Ent_Dados!$C$269:$C$514,Tabulação_Prod_Municipios!D57,Ent_Dados!$N$269:$N$514)</f>
        <v>8160</v>
      </c>
      <c r="BG27" s="16">
        <f>SUMIF(Ent_Dados!$C$269:$C$514,Tabulação_Prod_Municipios!D57,Ent_Dados!$O$269:$O$514)</f>
        <v>5850</v>
      </c>
      <c r="BH27" s="9"/>
      <c r="BI27" s="10">
        <v>17</v>
      </c>
      <c r="BJ27" s="92" t="s">
        <v>145</v>
      </c>
      <c r="BK27" s="13">
        <f>SUMIF(Ent_Dados!$C$9:$C$254,Tabulação_Prod_Municipios!D99,Ent_Dados!$N$9:$N$254)</f>
        <v>2300</v>
      </c>
      <c r="BL27" s="16">
        <f>SUMIF(Ent_Dados!$C$9:$C$254,Tabulação_Prod_Municipios!D99,Ent_Dados!$O$9:$O$254)</f>
        <v>2063</v>
      </c>
      <c r="BN27" s="10">
        <v>17</v>
      </c>
      <c r="BO27" s="92" t="s">
        <v>49</v>
      </c>
      <c r="BP27" s="13">
        <f>SUMIF(Ent_Dados!$C$269:$C$514,Tabulação_Prod_Municipios!D184,Ent_Dados!$F$269:$F$514)</f>
        <v>1080</v>
      </c>
      <c r="BQ27" s="16">
        <f>SUMIF(Ent_Dados!$C$269:$C$514,Tabulação_Prod_Municipios!D184,Ent_Dados!$G$269:$G$514)</f>
        <v>600</v>
      </c>
      <c r="BR27" s="9"/>
      <c r="BS27" s="10">
        <v>17</v>
      </c>
      <c r="BT27" s="92" t="s">
        <v>195</v>
      </c>
      <c r="BU27" s="13">
        <f>SUMIF(Ent_Dados!$C$9:$C$254,Tabulação_Prod_Municipios!D153,Ent_Dados!$F$9:$F$254)</f>
        <v>300</v>
      </c>
      <c r="BV27" s="16">
        <f>SUMIF(Ent_Dados!$C$9:$C$254,Tabulação_Prod_Municipios!D153,Ent_Dados!$G$9:$G$254)</f>
        <v>300</v>
      </c>
      <c r="BX27" s="10">
        <v>17</v>
      </c>
      <c r="BY27" s="92" t="s">
        <v>25</v>
      </c>
      <c r="BZ27" s="13">
        <f>SUMIF(Ent_Dados!$C$269:$C$514,Tabulação_Prod_Municipios!D253,Ent_Dados!$P$269:$P$514)</f>
        <v>105</v>
      </c>
      <c r="CA27" s="16">
        <f>SUMIF(Ent_Dados!$C$269:$C$514,Tabulação_Prod_Municipios!D253,Ent_Dados!$Q$269:$Q$514)</f>
        <v>169</v>
      </c>
      <c r="CB27" s="9"/>
      <c r="CC27" s="10">
        <v>17</v>
      </c>
      <c r="CD27" s="92" t="s">
        <v>24</v>
      </c>
      <c r="CE27" s="13">
        <f>SUMIF(Ent_Dados!$C$9:$C$254,Tabulação_Prod_Municipios!D236,Ent_Dados!$P$9:$P$254)</f>
        <v>140</v>
      </c>
      <c r="CF27" s="16">
        <f>SUMIF(Ent_Dados!$C$9:$C$254,Tabulação_Prod_Municipios!D236,Ent_Dados!$Q$9:$Q$254)</f>
        <v>150</v>
      </c>
      <c r="CH27" s="10">
        <v>17</v>
      </c>
      <c r="CI27" s="92" t="s">
        <v>69</v>
      </c>
      <c r="CJ27" s="13">
        <f>SUMIF(Ent_Dados!$C$269:$C$514,Tabulação_Prod_Municipios!D16,Ent_Dados!$AB$269:$AB$514)</f>
        <v>0</v>
      </c>
      <c r="CK27" s="16">
        <f>SUMIF(Ent_Dados!$C$269:$C$514,Tabulação_Prod_Municipios!D16,Ent_Dados!$AC$269:$AC$514)</f>
        <v>0</v>
      </c>
      <c r="CL27" s="9"/>
      <c r="CM27" s="10">
        <v>17</v>
      </c>
      <c r="CN27" s="92" t="s">
        <v>69</v>
      </c>
      <c r="CO27" s="13">
        <f>SUMIF(Ent_Dados!$C$9:$C$254,Tabulação_Prod_Municipios!D16,Ent_Dados!$AB$9:$AB$254)</f>
        <v>0</v>
      </c>
      <c r="CP27" s="16">
        <f>SUMIF(Ent_Dados!$C$9:$C$254,Tabulação_Prod_Municipios!D16,Ent_Dados!$AC$9:$AC$254)</f>
        <v>0</v>
      </c>
      <c r="CR27" s="10">
        <v>17</v>
      </c>
      <c r="CS27" s="92" t="s">
        <v>150</v>
      </c>
      <c r="CT27" s="13">
        <f>SUMIF(Ent_Dados!$C$269:$C$514,Tabulação_Prod_Municipios!D104,Ent_Dados!$L$269:$L$514)</f>
        <v>1440000</v>
      </c>
      <c r="CU27" s="16">
        <f>SUMIF(Ent_Dados!$C$269:$C$514,Tabulação_Prod_Municipios!D104,Ent_Dados!$M$269:$M$514)</f>
        <v>1452750</v>
      </c>
      <c r="CV27" s="9"/>
      <c r="CW27" s="10">
        <v>17</v>
      </c>
      <c r="CX27" s="92" t="s">
        <v>150</v>
      </c>
      <c r="CY27" s="13">
        <f>SUMIF(Ent_Dados!$C$9:$C$254,Tabulação_Prod_Municipios!D104,Ent_Dados!$L$9:$L$254)</f>
        <v>18000</v>
      </c>
      <c r="CZ27" s="16">
        <f>SUMIF(Ent_Dados!$C$9:$C$254,Tabulação_Prod_Municipios!D104,Ent_Dados!$M$9:$M$254)</f>
        <v>19500</v>
      </c>
      <c r="DB27" s="10">
        <v>17</v>
      </c>
      <c r="DC27" s="92" t="s">
        <v>70</v>
      </c>
      <c r="DD27" s="13">
        <f>SUMIF(Ent_Dados!$C$269:$C$514,Tabulação_Prod_Municipios!D18,Ent_Dados!$R$269:$R$514)</f>
        <v>2000</v>
      </c>
      <c r="DE27" s="16">
        <f>SUMIF(Ent_Dados!$C$269:$C$514,Tabulação_Prod_Municipios!D18,Ent_Dados!$S$269:$S$514)</f>
        <v>2760</v>
      </c>
      <c r="DF27" s="9"/>
      <c r="DG27" s="10">
        <v>17</v>
      </c>
      <c r="DH27" s="92" t="s">
        <v>108</v>
      </c>
      <c r="DI27" s="13">
        <f>SUMIF(Ent_Dados!$C$9:$C$254,Tabulação_Prod_Municipios!D58,Ent_Dados!$R$9:$R$254)</f>
        <v>180</v>
      </c>
      <c r="DJ27" s="16">
        <f>SUMIF(Ent_Dados!$C$9:$C$254,Tabulação_Prod_Municipios!D58,Ent_Dados!$S$9:$S$254)</f>
        <v>180</v>
      </c>
      <c r="DL27" s="10">
        <v>17</v>
      </c>
      <c r="DM27" s="92" t="s">
        <v>219</v>
      </c>
      <c r="DN27" s="13">
        <f>SUMIF(Ent_Dados!$C$269:$C$514,Tabulação_Prod_Municipios!D179,Ent_Dados!$Z$269:$Z$514)</f>
        <v>9500</v>
      </c>
      <c r="DO27" s="16">
        <f>SUMIF(Ent_Dados!$C$269:$C$514,Tabulação_Prod_Municipios!D179,Ent_Dados!$AA$269:$AA$514)</f>
        <v>9500</v>
      </c>
      <c r="DP27" s="9"/>
      <c r="DQ27" s="10">
        <v>17</v>
      </c>
      <c r="DR27" s="92" t="s">
        <v>251</v>
      </c>
      <c r="DS27" s="13">
        <f>SUMIF(Ent_Dados!$C$9:$C$254,Tabulação_Prod_Municipios!D218,Ent_Dados!$Z$9:$Z$254)</f>
        <v>100</v>
      </c>
      <c r="DT27" s="16">
        <f>SUMIF(Ent_Dados!$C$9:$C$254,Tabulação_Prod_Municipios!D218,Ent_Dados!$AA$9:$AA$254)</f>
        <v>100</v>
      </c>
      <c r="DV27" s="10">
        <v>17</v>
      </c>
      <c r="DW27" s="92" t="s">
        <v>85</v>
      </c>
      <c r="DX27" s="13">
        <f>SUMIF(Ent_Dados!$C$269:$C$514,Tabulação_Prod_Municipios!D33,Ent_Dados!$D$269:$D$514)</f>
        <v>125</v>
      </c>
      <c r="DY27" s="16">
        <f>SUMIF(Ent_Dados!$C$269:$C$514,Tabulação_Prod_Municipios!D33,Ent_Dados!$E$269:$E$514)</f>
        <v>50</v>
      </c>
      <c r="DZ27" s="9"/>
      <c r="EA27" s="10">
        <v>17</v>
      </c>
      <c r="EB27" s="92" t="s">
        <v>85</v>
      </c>
      <c r="EC27" s="13">
        <f>SUMIF(Ent_Dados!$C$9:$C$254,Tabulação_Prod_Municipios!D33,Ent_Dados!$D$9:$D$254)</f>
        <v>5</v>
      </c>
      <c r="ED27" s="16">
        <f>SUMIF(Ent_Dados!$C$9:$C$254,Tabulação_Prod_Municipios!D33,Ent_Dados!$E$9:$E$254)</f>
        <v>2</v>
      </c>
      <c r="EF27" s="10">
        <v>17</v>
      </c>
      <c r="EG27" s="92" t="s">
        <v>79</v>
      </c>
      <c r="EH27" s="13"/>
      <c r="EI27" s="16"/>
      <c r="EJ27" s="9"/>
      <c r="EK27" s="10">
        <v>17</v>
      </c>
      <c r="EL27" s="92" t="s">
        <v>79</v>
      </c>
      <c r="EM27" s="13"/>
      <c r="EN27" s="16"/>
    </row>
    <row r="28" spans="1:144" ht="13.5" customHeight="1" x14ac:dyDescent="0.2">
      <c r="A28" s="14"/>
      <c r="B28" s="91">
        <v>20</v>
      </c>
      <c r="C28" s="92" t="s">
        <v>80</v>
      </c>
      <c r="D28" s="12" t="s">
        <v>349</v>
      </c>
      <c r="E28" s="14"/>
      <c r="F28" s="10">
        <v>18</v>
      </c>
      <c r="G28" s="92" t="s">
        <v>268</v>
      </c>
      <c r="H28" s="13">
        <f>SUMIF(Ent_Dados!$C$269:$C$514,Tabulação_Prod_Municipios!D235,Ent_Dados!$F$269:$F$514)+SUMIF(Ent_Dados!$C$269:$C$514,Tabulação_Prod_Municipios!D235,Ent_Dados!$H$269:$H$514)+SUMIF(Ent_Dados!$C$269:$C$514,Tabulação_Prod_Municipios!D235,Ent_Dados!$J$269:$J$514)+SUMIF(Ent_Dados!$C$269:$C$514,Tabulação_Prod_Municipios!D235,Ent_Dados!$N$269:$N$514)+SUMIF(Ent_Dados!$C$269:$C$514,Tabulação_Prod_Municipios!D235,Ent_Dados!$P$269:$P$514)+SUMIF(Ent_Dados!$C$269:$C$514,Tabulação_Prod_Municipios!D235,Ent_Dados!$T$269:$T$514)+SUMIF(Ent_Dados!$C$269:$C$514,Tabulação_Prod_Municipios!D235,Ent_Dados!$V$269:$V$514)+SUMIF(Ent_Dados!$C$269:$C$514,Tabulação_Prod_Municipios!D235,Ent_Dados!$X$269:$X$514)+SUMIF(Ent_Dados!$C$269:$C$514,Tabulação_Prod_Municipios!D235,Ent_Dados!$AB$269:$AB$514)</f>
        <v>271025</v>
      </c>
      <c r="I28" s="16">
        <f>SUMIF(Ent_Dados!$C$269:$C$514,Tabulação_Prod_Municipios!D235,Ent_Dados!$G$269:$G$514)+SUMIF(Ent_Dados!$C$269:$C$514,Tabulação_Prod_Municipios!D235,Ent_Dados!$I$269:$I$514)+SUMIF(Ent_Dados!$C$269:$C$514,Tabulação_Prod_Municipios!D235,Ent_Dados!$K$269:$K$514)+SUMIF(Ent_Dados!$C$269:$C$514,Tabulação_Prod_Municipios!D235,Ent_Dados!$O$269:$O$514)+SUMIF(Ent_Dados!$C$269:$C$514,Tabulação_Prod_Municipios!D235,Ent_Dados!$Q$269:$Q$514)+SUMIF(Ent_Dados!$C$269:$C$514,Tabulação_Prod_Municipios!D235,Ent_Dados!$U$269:$U$514)+SUMIF(Ent_Dados!$C$269:$C$514,Tabulação_Prod_Municipios!D235,Ent_Dados!$W$269:$W$514)+SUMIF(Ent_Dados!$C$269:$C$514,Tabulação_Prod_Municipios!D235,Ent_Dados!$Y$269:$Y$514)+SUMIF(Ent_Dados!$C$269:$C$514,Tabulação_Prod_Municipios!D235,Ent_Dados!$AC$269:$AC$514)</f>
        <v>235600</v>
      </c>
      <c r="J28" s="9"/>
      <c r="K28" s="10">
        <v>18</v>
      </c>
      <c r="L28" s="92" t="s">
        <v>36</v>
      </c>
      <c r="M28" s="13">
        <f>SUMIF(Ent_Dados!$C$9:$C$254,Tabulação_Prod_Municipios!D193,Ent_Dados!$F$9:$F$254)+SUMIF(Ent_Dados!$C$9:$C$254,Tabulação_Prod_Municipios!D193,Ent_Dados!$H$9:$H$254)+SUMIF(Ent_Dados!$C$9:$C$254,Tabulação_Prod_Municipios!D193,Ent_Dados!$J$9:$J$254)+SUMIF(Ent_Dados!$C$9:$C$254,Tabulação_Prod_Municipios!D193,Ent_Dados!$N$9:$N$254)+SUMIF(Ent_Dados!$C$9:$C$254,Tabulação_Prod_Municipios!D193,Ent_Dados!$P$9:$P$254)+SUMIF(Ent_Dados!$C$9:$C$254,Tabulação_Prod_Municipios!D193,Ent_Dados!$T$9:$T$254)+SUMIF(Ent_Dados!$C$9:$C$254,Tabulação_Prod_Municipios!D193,Ent_Dados!$V$9:$V$254)+SUMIF(Ent_Dados!$C$9:$C$254,Tabulação_Prod_Municipios!D193,Ent_Dados!$X$9:$X$254)+SUMIF(Ent_Dados!$C$9:$C$254,Tabulação_Prod_Municipios!D193,Ent_Dados!$AB$9:$AB$254)</f>
        <v>76600</v>
      </c>
      <c r="N28" s="16">
        <f>SUMIF(Ent_Dados!$C$9:$C$254,Tabulação_Prod_Municipios!D193,Ent_Dados!$G$9:$G$254)+SUMIF(Ent_Dados!$C$9:$C$254,Tabulação_Prod_Municipios!D193,Ent_Dados!$I$9:$I$254)+SUMIF(Ent_Dados!$C$9:$C$254,Tabulação_Prod_Municipios!D193,Ent_Dados!$K$9:$K$254)+SUMIF(Ent_Dados!$C$9:$C$254,Tabulação_Prod_Municipios!D193,Ent_Dados!$O$9:$O$254)+SUMIF(Ent_Dados!$C$9:$C$254,Tabulação_Prod_Municipios!D193,Ent_Dados!$Q$9:$Q$254)+SUMIF(Ent_Dados!$C$9:$C$254,Tabulação_Prod_Municipios!D193,Ent_Dados!$U$9:$U$254)+SUMIF(Ent_Dados!$C$9:$C$254,Tabulação_Prod_Municipios!D193,Ent_Dados!$W$9:$W$254)+SUMIF(Ent_Dados!$C$9:$C$254,Tabulação_Prod_Municipios!D193,Ent_Dados!$Y$9:$Y$254)+SUMIF(Ent_Dados!$C$9:$C$254,Tabulação_Prod_Municipios!D193,Ent_Dados!$AC$9:$AC$254)</f>
        <v>73050</v>
      </c>
      <c r="O28" s="14"/>
      <c r="P28" s="10">
        <v>18</v>
      </c>
      <c r="Q28" s="92" t="s">
        <v>66</v>
      </c>
      <c r="R28" s="13">
        <f>SUMIF(Ent_Dados!$C$269:$C$514,Tabulação_Prod_Municipios!D13,Ent_Dados!$V$269:$V$514)</f>
        <v>99000</v>
      </c>
      <c r="S28" s="16">
        <f>SUMIF(Ent_Dados!$C$269:$C$514,Tabulação_Prod_Municipios!D13,Ent_Dados!$W$269:$W$514)</f>
        <v>158400</v>
      </c>
      <c r="T28" s="9"/>
      <c r="U28" s="10">
        <v>18</v>
      </c>
      <c r="V28" s="92" t="s">
        <v>47</v>
      </c>
      <c r="W28" s="13">
        <f>SUMIF(Ent_Dados!$C$9:$C$254,Tabulação_Prod_Municipios!D190,Ent_Dados!$V$9:$V$254)</f>
        <v>55000</v>
      </c>
      <c r="X28" s="16">
        <f>SUMIF(Ent_Dados!$C$9:$C$254,Tabulação_Prod_Municipios!D190,Ent_Dados!$W$9:$W$254)</f>
        <v>55000</v>
      </c>
      <c r="Y28" s="2"/>
      <c r="Z28" s="10">
        <v>18</v>
      </c>
      <c r="AA28" s="92" t="s">
        <v>25</v>
      </c>
      <c r="AB28" s="13">
        <f>SUMIF(Ent_Dados!$C$269:$C$514,Tabulação_Prod_Municipios!D253,Ent_Dados!$T$269:$T$514)</f>
        <v>64200</v>
      </c>
      <c r="AC28" s="16">
        <f>SUMIF(Ent_Dados!$C$269:$C$514,Tabulação_Prod_Municipios!D253,Ent_Dados!$U$269:$U$514)</f>
        <v>57100</v>
      </c>
      <c r="AD28" s="9"/>
      <c r="AE28" s="10">
        <v>18</v>
      </c>
      <c r="AF28" s="92" t="s">
        <v>46</v>
      </c>
      <c r="AG28" s="13">
        <f>SUMIF(Ent_Dados!$C$9:$C$254,Tabulação_Prod_Municipios!D52,Ent_Dados!$T$9:$T$254)</f>
        <v>10600</v>
      </c>
      <c r="AH28" s="16">
        <f>SUMIF(Ent_Dados!$C$9:$C$254,Tabulação_Prod_Municipios!D52,Ent_Dados!$U$9:$U$254)</f>
        <v>13500</v>
      </c>
      <c r="AJ28" s="10">
        <v>18</v>
      </c>
      <c r="AK28" s="92" t="s">
        <v>194</v>
      </c>
      <c r="AL28" s="13">
        <f>SUMIF(Ent_Dados!$C$269:$C$514,Tabulação_Prod_Municipios!D152,Ent_Dados!$X$269:$X$514)</f>
        <v>3152</v>
      </c>
      <c r="AM28" s="16">
        <f>SUMIF(Ent_Dados!$C$269:$C$514,Tabulação_Prod_Municipios!D152,Ent_Dados!$Y$269:$Y$514)</f>
        <v>5610</v>
      </c>
      <c r="AN28" s="9"/>
      <c r="AO28" s="10">
        <v>18</v>
      </c>
      <c r="AP28" s="92" t="s">
        <v>96</v>
      </c>
      <c r="AQ28" s="13">
        <f>SUMIF(Ent_Dados!$C$9:$C$254,Tabulação_Prod_Municipios!D44,Ent_Dados!$X$9:$X$254)</f>
        <v>7000</v>
      </c>
      <c r="AR28" s="16">
        <f>SUMIF(Ent_Dados!$C$9:$C$254,Tabulação_Prod_Municipios!D44,Ent_Dados!$Y$9:$Y$254)</f>
        <v>2000</v>
      </c>
      <c r="AT28" s="10">
        <v>18</v>
      </c>
      <c r="AU28" s="92" t="s">
        <v>222</v>
      </c>
      <c r="AV28" s="13">
        <f>SUMIF(Ent_Dados!$C$269:$C$514,Tabulação_Prod_Municipios!D182,Ent_Dados!$J$269:$J$514)</f>
        <v>192</v>
      </c>
      <c r="AW28" s="16">
        <f>SUMIF(Ent_Dados!$C$269:$C$514,Tabulação_Prod_Municipios!D182,Ent_Dados!$K$269:$K$514)</f>
        <v>252</v>
      </c>
      <c r="AX28" s="9"/>
      <c r="AY28" s="10">
        <v>18</v>
      </c>
      <c r="AZ28" s="92" t="s">
        <v>222</v>
      </c>
      <c r="BA28" s="13">
        <f>SUMIF(Ent_Dados!$C$9:$C$254,Tabulação_Prod_Municipios!D182,Ent_Dados!$J$9:$J$254)</f>
        <v>120</v>
      </c>
      <c r="BB28" s="16">
        <f>SUMIF(Ent_Dados!$C$9:$C$254,Tabulação_Prod_Municipios!D182,Ent_Dados!$K$9:$K$254)</f>
        <v>120</v>
      </c>
      <c r="BD28" s="10">
        <v>18</v>
      </c>
      <c r="BE28" s="92" t="s">
        <v>198</v>
      </c>
      <c r="BF28" s="13">
        <f>SUMIF(Ent_Dados!$C$269:$C$514,Tabulação_Prod_Municipios!D157,Ent_Dados!$N$269:$N$514)</f>
        <v>6785</v>
      </c>
      <c r="BG28" s="16">
        <f>SUMIF(Ent_Dados!$C$269:$C$514,Tabulação_Prod_Municipios!D157,Ent_Dados!$O$269:$O$514)</f>
        <v>5460</v>
      </c>
      <c r="BH28" s="9"/>
      <c r="BI28" s="10">
        <v>18</v>
      </c>
      <c r="BJ28" s="92" t="s">
        <v>200</v>
      </c>
      <c r="BK28" s="13">
        <f>SUMIF(Ent_Dados!$C$9:$C$254,Tabulação_Prod_Municipios!D160,Ent_Dados!$N$9:$N$254)</f>
        <v>850</v>
      </c>
      <c r="BL28" s="16">
        <f>SUMIF(Ent_Dados!$C$9:$C$254,Tabulação_Prod_Municipios!D160,Ent_Dados!$O$9:$O$254)</f>
        <v>2050</v>
      </c>
      <c r="BN28" s="10">
        <v>18</v>
      </c>
      <c r="BO28" s="92" t="s">
        <v>164</v>
      </c>
      <c r="BP28" s="13">
        <f>SUMIF(Ent_Dados!$C$269:$C$514,Tabulação_Prod_Municipios!D119,Ent_Dados!$F$269:$F$514)</f>
        <v>540</v>
      </c>
      <c r="BQ28" s="16">
        <f>SUMIF(Ent_Dados!$C$269:$C$514,Tabulação_Prod_Municipios!D119,Ent_Dados!$G$269:$G$514)</f>
        <v>410</v>
      </c>
      <c r="BR28" s="9"/>
      <c r="BS28" s="10">
        <v>18</v>
      </c>
      <c r="BT28" s="92" t="s">
        <v>164</v>
      </c>
      <c r="BU28" s="13">
        <f>SUMIF(Ent_Dados!$C$9:$C$254,Tabulação_Prod_Municipios!D119,Ent_Dados!$F$9:$F$254)</f>
        <v>200</v>
      </c>
      <c r="BV28" s="16">
        <f>SUMIF(Ent_Dados!$C$9:$C$254,Tabulação_Prod_Municipios!D119,Ent_Dados!$G$9:$G$254)</f>
        <v>200</v>
      </c>
      <c r="BX28" s="10">
        <v>18</v>
      </c>
      <c r="BY28" s="92" t="s">
        <v>234</v>
      </c>
      <c r="BZ28" s="13">
        <f>SUMIF(Ent_Dados!$C$269:$C$514,Tabulação_Prod_Municipios!D198,Ent_Dados!$P$269:$P$514)</f>
        <v>0</v>
      </c>
      <c r="CA28" s="16">
        <f>SUMIF(Ent_Dados!$C$269:$C$514,Tabulação_Prod_Municipios!D198,Ent_Dados!$Q$269:$Q$514)</f>
        <v>153</v>
      </c>
      <c r="CB28" s="9"/>
      <c r="CC28" s="10">
        <v>18</v>
      </c>
      <c r="CD28" s="92" t="s">
        <v>25</v>
      </c>
      <c r="CE28" s="13">
        <f>SUMIF(Ent_Dados!$C$9:$C$254,Tabulação_Prod_Municipios!D253,Ent_Dados!$P$9:$P$254)</f>
        <v>70</v>
      </c>
      <c r="CF28" s="16">
        <f>SUMIF(Ent_Dados!$C$9:$C$254,Tabulação_Prod_Municipios!D253,Ent_Dados!$Q$9:$Q$254)</f>
        <v>130</v>
      </c>
      <c r="CH28" s="10">
        <v>18</v>
      </c>
      <c r="CI28" s="92" t="s">
        <v>70</v>
      </c>
      <c r="CJ28" s="13">
        <f>SUMIF(Ent_Dados!$C$269:$C$514,Tabulação_Prod_Municipios!D18,Ent_Dados!$AB$269:$AB$514)</f>
        <v>0</v>
      </c>
      <c r="CK28" s="16">
        <f>SUMIF(Ent_Dados!$C$269:$C$514,Tabulação_Prod_Municipios!D18,Ent_Dados!$AC$269:$AC$514)</f>
        <v>0</v>
      </c>
      <c r="CL28" s="9"/>
      <c r="CM28" s="10">
        <v>18</v>
      </c>
      <c r="CN28" s="92" t="s">
        <v>70</v>
      </c>
      <c r="CO28" s="13">
        <f>SUMIF(Ent_Dados!$C$9:$C$254,Tabulação_Prod_Municipios!D18,Ent_Dados!$AB$9:$AB$254)</f>
        <v>0</v>
      </c>
      <c r="CP28" s="16">
        <f>SUMIF(Ent_Dados!$C$9:$C$254,Tabulação_Prod_Municipios!D18,Ent_Dados!$AC$9:$AC$254)</f>
        <v>0</v>
      </c>
      <c r="CR28" s="10">
        <v>18</v>
      </c>
      <c r="CS28" s="92" t="s">
        <v>200</v>
      </c>
      <c r="CT28" s="13">
        <f>SUMIF(Ent_Dados!$C$269:$C$514,Tabulação_Prod_Municipios!D160,Ent_Dados!$L$269:$L$514)</f>
        <v>1643492</v>
      </c>
      <c r="CU28" s="16">
        <f>SUMIF(Ent_Dados!$C$269:$C$514,Tabulação_Prod_Municipios!D160,Ent_Dados!$M$269:$M$514)</f>
        <v>1445000</v>
      </c>
      <c r="CV28" s="9"/>
      <c r="CW28" s="10">
        <v>18</v>
      </c>
      <c r="CX28" s="92" t="s">
        <v>163</v>
      </c>
      <c r="CY28" s="13">
        <f>SUMIF(Ent_Dados!$C$9:$C$254,Tabulação_Prod_Municipios!D118,Ent_Dados!$L$9:$L$254)</f>
        <v>17890</v>
      </c>
      <c r="CZ28" s="16">
        <f>SUMIF(Ent_Dados!$C$9:$C$254,Tabulação_Prod_Municipios!D118,Ent_Dados!$M$9:$M$254)</f>
        <v>17890</v>
      </c>
      <c r="DB28" s="10">
        <v>18</v>
      </c>
      <c r="DC28" s="92" t="s">
        <v>76</v>
      </c>
      <c r="DD28" s="13">
        <f>SUMIF(Ent_Dados!$C$269:$C$514,Tabulação_Prod_Municipios!D24,Ent_Dados!$R$269:$R$514)</f>
        <v>4500</v>
      </c>
      <c r="DE28" s="16">
        <f>SUMIF(Ent_Dados!$C$269:$C$514,Tabulação_Prod_Municipios!D24,Ent_Dados!$S$269:$S$514)</f>
        <v>2670</v>
      </c>
      <c r="DF28" s="9"/>
      <c r="DG28" s="10">
        <v>18</v>
      </c>
      <c r="DH28" s="92" t="s">
        <v>113</v>
      </c>
      <c r="DI28" s="13">
        <f>SUMIF(Ent_Dados!$C$9:$C$254,Tabulação_Prod_Municipios!D64,Ent_Dados!$R$9:$R$254)</f>
        <v>150</v>
      </c>
      <c r="DJ28" s="16">
        <f>SUMIF(Ent_Dados!$C$9:$C$254,Tabulação_Prod_Municipios!D64,Ent_Dados!$S$9:$S$254)</f>
        <v>175</v>
      </c>
      <c r="DL28" s="10">
        <v>18</v>
      </c>
      <c r="DM28" s="92" t="s">
        <v>126</v>
      </c>
      <c r="DN28" s="13">
        <f>SUMIF(Ent_Dados!$C$269:$C$514,Tabulação_Prod_Municipios!D79,Ent_Dados!$Z$269:$Z$514)</f>
        <v>8500</v>
      </c>
      <c r="DO28" s="16">
        <f>SUMIF(Ent_Dados!$C$269:$C$514,Tabulação_Prod_Municipios!D79,Ent_Dados!$AA$269:$AA$514)</f>
        <v>7290</v>
      </c>
      <c r="DP28" s="9"/>
      <c r="DQ28" s="10">
        <v>18</v>
      </c>
      <c r="DR28" s="92" t="s">
        <v>219</v>
      </c>
      <c r="DS28" s="13">
        <f>SUMIF(Ent_Dados!$C$9:$C$254,Tabulação_Prod_Municipios!D179,Ent_Dados!$Z$9:$Z$254)</f>
        <v>100</v>
      </c>
      <c r="DT28" s="16">
        <f>SUMIF(Ent_Dados!$C$9:$C$254,Tabulação_Prod_Municipios!D179,Ent_Dados!$AA$9:$AA$254)</f>
        <v>100</v>
      </c>
      <c r="DV28" s="10">
        <v>18</v>
      </c>
      <c r="DW28" s="92" t="s">
        <v>262</v>
      </c>
      <c r="DX28" s="13">
        <f>SUMIF(Ent_Dados!$C$269:$C$514,Tabulação_Prod_Municipios!D229,Ent_Dados!$D$269:$D$514)</f>
        <v>0</v>
      </c>
      <c r="DY28" s="16">
        <f>SUMIF(Ent_Dados!$C$269:$C$514,Tabulação_Prod_Municipios!D229,Ent_Dados!$E$269:$E$514)</f>
        <v>0</v>
      </c>
      <c r="DZ28" s="9"/>
      <c r="EA28" s="10">
        <v>18</v>
      </c>
      <c r="EB28" s="92" t="s">
        <v>262</v>
      </c>
      <c r="EC28" s="13">
        <f>SUMIF(Ent_Dados!$C$9:$C$254,Tabulação_Prod_Municipios!D229,Ent_Dados!$D$9:$D$254)</f>
        <v>0</v>
      </c>
      <c r="ED28" s="16">
        <f>SUMIF(Ent_Dados!$C$9:$C$254,Tabulação_Prod_Municipios!D229,Ent_Dados!$E$9:$E$254)</f>
        <v>0</v>
      </c>
      <c r="EF28" s="10">
        <v>18</v>
      </c>
      <c r="EG28" s="92" t="s">
        <v>80</v>
      </c>
      <c r="EH28" s="13"/>
      <c r="EI28" s="16"/>
      <c r="EJ28" s="9"/>
      <c r="EK28" s="10">
        <v>18</v>
      </c>
      <c r="EL28" s="92" t="s">
        <v>80</v>
      </c>
      <c r="EM28" s="13"/>
      <c r="EN28" s="16"/>
    </row>
    <row r="29" spans="1:144" ht="13.5" customHeight="1" x14ac:dyDescent="0.2">
      <c r="A29" s="14"/>
      <c r="B29" s="91">
        <v>21</v>
      </c>
      <c r="C29" s="92" t="s">
        <v>81</v>
      </c>
      <c r="D29" s="12" t="s">
        <v>350</v>
      </c>
      <c r="E29" s="14"/>
      <c r="F29" s="10">
        <v>19</v>
      </c>
      <c r="G29" s="92" t="s">
        <v>46</v>
      </c>
      <c r="H29" s="13">
        <f>SUMIF(Ent_Dados!$C$269:$C$514,Tabulação_Prod_Municipios!D52,Ent_Dados!$F$269:$F$514)+SUMIF(Ent_Dados!$C$269:$C$514,Tabulação_Prod_Municipios!D52,Ent_Dados!$H$269:$H$514)+SUMIF(Ent_Dados!$C$269:$C$514,Tabulação_Prod_Municipios!D52,Ent_Dados!$J$269:$J$514)+SUMIF(Ent_Dados!$C$269:$C$514,Tabulação_Prod_Municipios!D52,Ent_Dados!$N$269:$N$514)+SUMIF(Ent_Dados!$C$269:$C$514,Tabulação_Prod_Municipios!D52,Ent_Dados!$P$269:$P$514)+SUMIF(Ent_Dados!$C$269:$C$514,Tabulação_Prod_Municipios!D52,Ent_Dados!$T$269:$T$514)+SUMIF(Ent_Dados!$C$269:$C$514,Tabulação_Prod_Municipios!D52,Ent_Dados!$V$269:$V$514)+SUMIF(Ent_Dados!$C$269:$C$514,Tabulação_Prod_Municipios!D52,Ent_Dados!$X$269:$X$514)+SUMIF(Ent_Dados!$C$269:$C$514,Tabulação_Prod_Municipios!D52,Ent_Dados!$AB$269:$AB$514)</f>
        <v>228522</v>
      </c>
      <c r="I29" s="16">
        <f>SUMIF(Ent_Dados!$C$269:$C$514,Tabulação_Prod_Municipios!D52,Ent_Dados!$G$269:$G$514)+SUMIF(Ent_Dados!$C$269:$C$514,Tabulação_Prod_Municipios!D52,Ent_Dados!$I$269:$I$514)+SUMIF(Ent_Dados!$C$269:$C$514,Tabulação_Prod_Municipios!D52,Ent_Dados!$K$269:$K$514)+SUMIF(Ent_Dados!$C$269:$C$514,Tabulação_Prod_Municipios!D52,Ent_Dados!$O$269:$O$514)+SUMIF(Ent_Dados!$C$269:$C$514,Tabulação_Prod_Municipios!D52,Ent_Dados!$Q$269:$Q$514)+SUMIF(Ent_Dados!$C$269:$C$514,Tabulação_Prod_Municipios!D52,Ent_Dados!$U$269:$U$514)+SUMIF(Ent_Dados!$C$269:$C$514,Tabulação_Prod_Municipios!D52,Ent_Dados!$W$269:$W$514)+SUMIF(Ent_Dados!$C$269:$C$514,Tabulação_Prod_Municipios!D52,Ent_Dados!$Y$269:$Y$514)+SUMIF(Ent_Dados!$C$269:$C$514,Tabulação_Prod_Municipios!D52,Ent_Dados!$AC$269:$AC$514)</f>
        <v>212883</v>
      </c>
      <c r="J29" s="9"/>
      <c r="K29" s="10">
        <v>19</v>
      </c>
      <c r="L29" s="92" t="s">
        <v>222</v>
      </c>
      <c r="M29" s="13">
        <f>SUMIF(Ent_Dados!$C$9:$C$254,Tabulação_Prod_Municipios!D182,Ent_Dados!$F$9:$F$254)+SUMIF(Ent_Dados!$C$9:$C$254,Tabulação_Prod_Municipios!D182,Ent_Dados!$H$9:$H$254)+SUMIF(Ent_Dados!$C$9:$C$254,Tabulação_Prod_Municipios!D182,Ent_Dados!$J$9:$J$254)+SUMIF(Ent_Dados!$C$9:$C$254,Tabulação_Prod_Municipios!D182,Ent_Dados!$N$9:$N$254)+SUMIF(Ent_Dados!$C$9:$C$254,Tabulação_Prod_Municipios!D182,Ent_Dados!$P$9:$P$254)+SUMIF(Ent_Dados!$C$9:$C$254,Tabulação_Prod_Municipios!D182,Ent_Dados!$T$9:$T$254)+SUMIF(Ent_Dados!$C$9:$C$254,Tabulação_Prod_Municipios!D182,Ent_Dados!$V$9:$V$254)+SUMIF(Ent_Dados!$C$9:$C$254,Tabulação_Prod_Municipios!D182,Ent_Dados!$X$9:$X$254)+SUMIF(Ent_Dados!$C$9:$C$254,Tabulação_Prod_Municipios!D182,Ent_Dados!$AB$9:$AB$254)</f>
        <v>67120</v>
      </c>
      <c r="N29" s="16">
        <f>SUMIF(Ent_Dados!$C$9:$C$254,Tabulação_Prod_Municipios!D182,Ent_Dados!$G$9:$G$254)+SUMIF(Ent_Dados!$C$9:$C$254,Tabulação_Prod_Municipios!D182,Ent_Dados!$I$9:$I$254)+SUMIF(Ent_Dados!$C$9:$C$254,Tabulação_Prod_Municipios!D182,Ent_Dados!$K$9:$K$254)+SUMIF(Ent_Dados!$C$9:$C$254,Tabulação_Prod_Municipios!D182,Ent_Dados!$O$9:$O$254)+SUMIF(Ent_Dados!$C$9:$C$254,Tabulação_Prod_Municipios!D182,Ent_Dados!$Q$9:$Q$254)+SUMIF(Ent_Dados!$C$9:$C$254,Tabulação_Prod_Municipios!D182,Ent_Dados!$U$9:$U$254)+SUMIF(Ent_Dados!$C$9:$C$254,Tabulação_Prod_Municipios!D182,Ent_Dados!$W$9:$W$254)+SUMIF(Ent_Dados!$C$9:$C$254,Tabulação_Prod_Municipios!D182,Ent_Dados!$Y$9:$Y$254)+SUMIF(Ent_Dados!$C$9:$C$254,Tabulação_Prod_Municipios!D182,Ent_Dados!$AC$9:$AC$254)</f>
        <v>70420</v>
      </c>
      <c r="O29" s="14"/>
      <c r="P29" s="10">
        <v>19</v>
      </c>
      <c r="Q29" s="92" t="s">
        <v>23</v>
      </c>
      <c r="R29" s="13">
        <f>SUMIF(Ent_Dados!$C$269:$C$514,Tabulação_Prod_Municipios!D214,Ent_Dados!$V$269:$V$514)</f>
        <v>84000</v>
      </c>
      <c r="S29" s="16">
        <f>SUMIF(Ent_Dados!$C$269:$C$514,Tabulação_Prod_Municipios!D214,Ent_Dados!$W$269:$W$514)</f>
        <v>148500</v>
      </c>
      <c r="T29" s="9"/>
      <c r="U29" s="10">
        <v>19</v>
      </c>
      <c r="V29" s="92" t="s">
        <v>66</v>
      </c>
      <c r="W29" s="13">
        <f>SUMIF(Ent_Dados!$C$9:$C$254,Tabulação_Prod_Municipios!D13,Ent_Dados!$V$9:$V$254)</f>
        <v>50000</v>
      </c>
      <c r="X29" s="16">
        <f>SUMIF(Ent_Dados!$C$9:$C$254,Tabulação_Prod_Municipios!D13,Ent_Dados!$W$9:$W$254)</f>
        <v>48000</v>
      </c>
      <c r="Y29" s="2"/>
      <c r="Z29" s="10">
        <v>19</v>
      </c>
      <c r="AA29" s="92" t="s">
        <v>23</v>
      </c>
      <c r="AB29" s="13">
        <f>SUMIF(Ent_Dados!$C$269:$C$514,Tabulação_Prod_Municipios!D214,Ent_Dados!$T$269:$T$514)</f>
        <v>200100</v>
      </c>
      <c r="AC29" s="16">
        <f>SUMIF(Ent_Dados!$C$269:$C$514,Tabulação_Prod_Municipios!D214,Ent_Dados!$U$269:$U$514)</f>
        <v>53100</v>
      </c>
      <c r="AD29" s="9"/>
      <c r="AE29" s="10">
        <v>19</v>
      </c>
      <c r="AF29" s="92" t="s">
        <v>68</v>
      </c>
      <c r="AG29" s="13">
        <f>SUMIF(Ent_Dados!$C$9:$C$254,Tabulação_Prod_Municipios!D15,Ent_Dados!$T$9:$T$254)</f>
        <v>10200</v>
      </c>
      <c r="AH29" s="16">
        <f>SUMIF(Ent_Dados!$C$9:$C$254,Tabulação_Prod_Municipios!D15,Ent_Dados!$U$9:$U$254)</f>
        <v>11500</v>
      </c>
      <c r="AJ29" s="10">
        <v>19</v>
      </c>
      <c r="AK29" s="92" t="s">
        <v>285</v>
      </c>
      <c r="AL29" s="13">
        <f>SUMIF(Ent_Dados!$C$269:$C$514,Tabulação_Prod_Municipios!D254,Ent_Dados!$X$269:$X$514)</f>
        <v>18550</v>
      </c>
      <c r="AM29" s="16">
        <f>SUMIF(Ent_Dados!$C$269:$C$514,Tabulação_Prod_Municipios!D254,Ent_Dados!$Y$269:$Y$514)</f>
        <v>5600</v>
      </c>
      <c r="AN29" s="9"/>
      <c r="AO29" s="10">
        <v>19</v>
      </c>
      <c r="AP29" s="92" t="s">
        <v>46</v>
      </c>
      <c r="AQ29" s="13">
        <f>SUMIF(Ent_Dados!$C$9:$C$254,Tabulação_Prod_Municipios!D52,Ent_Dados!$X$9:$X$254)</f>
        <v>2200</v>
      </c>
      <c r="AR29" s="16">
        <f>SUMIF(Ent_Dados!$C$9:$C$254,Tabulação_Prod_Municipios!D52,Ent_Dados!$Y$9:$Y$254)</f>
        <v>2000</v>
      </c>
      <c r="AT29" s="10">
        <v>19</v>
      </c>
      <c r="AU29" s="92" t="s">
        <v>5</v>
      </c>
      <c r="AV29" s="13">
        <f>SUMIF(Ent_Dados!$C$269:$C$514,Tabulação_Prod_Municipios!D138,Ent_Dados!$J$269:$J$514)</f>
        <v>624</v>
      </c>
      <c r="AW29" s="16">
        <f>SUMIF(Ent_Dados!$C$269:$C$514,Tabulação_Prod_Municipios!D138,Ent_Dados!$K$269:$K$514)</f>
        <v>240</v>
      </c>
      <c r="AX29" s="9"/>
      <c r="AY29" s="10">
        <v>19</v>
      </c>
      <c r="AZ29" s="92" t="s">
        <v>219</v>
      </c>
      <c r="BA29" s="13">
        <f>SUMIF(Ent_Dados!$C$9:$C$254,Tabulação_Prod_Municipios!D179,Ent_Dados!$J$9:$J$254)</f>
        <v>110</v>
      </c>
      <c r="BB29" s="16">
        <f>SUMIF(Ent_Dados!$C$9:$C$254,Tabulação_Prod_Municipios!D179,Ent_Dados!$K$9:$K$254)</f>
        <v>110</v>
      </c>
      <c r="BD29" s="10">
        <v>19</v>
      </c>
      <c r="BE29" s="92" t="s">
        <v>145</v>
      </c>
      <c r="BF29" s="13">
        <f>SUMIF(Ent_Dados!$C$269:$C$514,Tabulação_Prod_Municipios!D99,Ent_Dados!$N$269:$N$514)</f>
        <v>4310</v>
      </c>
      <c r="BG29" s="16">
        <f>SUMIF(Ent_Dados!$C$269:$C$514,Tabulação_Prod_Municipios!D99,Ent_Dados!$O$269:$O$514)</f>
        <v>4762</v>
      </c>
      <c r="BH29" s="9"/>
      <c r="BI29" s="10">
        <v>19</v>
      </c>
      <c r="BJ29" s="92" t="s">
        <v>21</v>
      </c>
      <c r="BK29" s="13">
        <f>SUMIF(Ent_Dados!$C$9:$C$254,Tabulação_Prod_Municipios!D158,Ent_Dados!$N$9:$N$254)</f>
        <v>1350</v>
      </c>
      <c r="BL29" s="16">
        <f>SUMIF(Ent_Dados!$C$9:$C$254,Tabulação_Prod_Municipios!D158,Ent_Dados!$O$9:$O$254)</f>
        <v>1800</v>
      </c>
      <c r="BN29" s="10">
        <v>19</v>
      </c>
      <c r="BO29" s="92" t="s">
        <v>20</v>
      </c>
      <c r="BP29" s="13">
        <f>SUMIF(Ent_Dados!$C$269:$C$514,Tabulação_Prod_Municipios!D121,Ent_Dados!$F$269:$F$514)</f>
        <v>0</v>
      </c>
      <c r="BQ29" s="16">
        <f>SUMIF(Ent_Dados!$C$269:$C$514,Tabulação_Prod_Municipios!D121,Ent_Dados!$G$269:$G$514)</f>
        <v>0</v>
      </c>
      <c r="BR29" s="9"/>
      <c r="BS29" s="10">
        <v>19</v>
      </c>
      <c r="BT29" s="92" t="s">
        <v>19</v>
      </c>
      <c r="BU29" s="13">
        <f>SUMIF(Ent_Dados!$C$9:$C$254,Tabulação_Prod_Municipios!D63,Ent_Dados!$F$9:$F$254)</f>
        <v>0</v>
      </c>
      <c r="BV29" s="16">
        <f>SUMIF(Ent_Dados!$C$9:$C$254,Tabulação_Prod_Municipios!D63,Ent_Dados!$G$9:$G$254)</f>
        <v>0</v>
      </c>
      <c r="BX29" s="10">
        <v>19</v>
      </c>
      <c r="BY29" s="92" t="s">
        <v>101</v>
      </c>
      <c r="BZ29" s="13">
        <f>SUMIF(Ent_Dados!$C$269:$C$514,Tabulação_Prod_Municipios!D49,Ent_Dados!$P$269:$P$514)</f>
        <v>0</v>
      </c>
      <c r="CA29" s="16">
        <f>SUMIF(Ent_Dados!$C$269:$C$514,Tabulação_Prod_Municipios!D49,Ent_Dados!$Q$269:$Q$514)</f>
        <v>130</v>
      </c>
      <c r="CB29" s="9"/>
      <c r="CC29" s="10">
        <v>19</v>
      </c>
      <c r="CD29" s="92" t="s">
        <v>101</v>
      </c>
      <c r="CE29" s="13">
        <f>SUMIF(Ent_Dados!$C$9:$C$254,Tabulação_Prod_Municipios!D49,Ent_Dados!$P$9:$P$254)</f>
        <v>0</v>
      </c>
      <c r="CF29" s="16">
        <f>SUMIF(Ent_Dados!$C$9:$C$254,Tabulação_Prod_Municipios!D49,Ent_Dados!$Q$9:$Q$254)</f>
        <v>130</v>
      </c>
      <c r="CH29" s="10">
        <v>19</v>
      </c>
      <c r="CI29" s="92" t="s">
        <v>71</v>
      </c>
      <c r="CJ29" s="13">
        <f>SUMIF(Ent_Dados!$C$269:$C$514,Tabulação_Prod_Municipios!D19,Ent_Dados!$AB$269:$AB$514)</f>
        <v>0</v>
      </c>
      <c r="CK29" s="16">
        <f>SUMIF(Ent_Dados!$C$269:$C$514,Tabulação_Prod_Municipios!D19,Ent_Dados!$AC$269:$AC$514)</f>
        <v>0</v>
      </c>
      <c r="CL29" s="9"/>
      <c r="CM29" s="10">
        <v>19</v>
      </c>
      <c r="CN29" s="92" t="s">
        <v>71</v>
      </c>
      <c r="CO29" s="13">
        <f>SUMIF(Ent_Dados!$C$9:$C$254,Tabulação_Prod_Municipios!D19,Ent_Dados!$AB$9:$AB$254)</f>
        <v>0</v>
      </c>
      <c r="CP29" s="16">
        <f>SUMIF(Ent_Dados!$C$9:$C$254,Tabulação_Prod_Municipios!D19,Ent_Dados!$AC$9:$AC$254)</f>
        <v>0</v>
      </c>
      <c r="CR29" s="10">
        <v>19</v>
      </c>
      <c r="CS29" s="92" t="s">
        <v>278</v>
      </c>
      <c r="CT29" s="13">
        <f>SUMIF(Ent_Dados!$C$269:$C$514,Tabulação_Prod_Municipios!D246,Ent_Dados!$L$269:$L$514)</f>
        <v>1440000</v>
      </c>
      <c r="CU29" s="16">
        <f>SUMIF(Ent_Dados!$C$269:$C$514,Tabulação_Prod_Municipios!D246,Ent_Dados!$M$269:$M$514)</f>
        <v>1423500</v>
      </c>
      <c r="CV29" s="9"/>
      <c r="CW29" s="10">
        <v>19</v>
      </c>
      <c r="CX29" s="92" t="s">
        <v>83</v>
      </c>
      <c r="CY29" s="13">
        <f>SUMIF(Ent_Dados!$C$9:$C$254,Tabulação_Prod_Municipios!D31,Ent_Dados!$L$9:$L$254)</f>
        <v>17700</v>
      </c>
      <c r="CZ29" s="16">
        <f>SUMIF(Ent_Dados!$C$9:$C$254,Tabulação_Prod_Municipios!D31,Ent_Dados!$M$9:$M$254)</f>
        <v>17700</v>
      </c>
      <c r="DB29" s="10">
        <v>19</v>
      </c>
      <c r="DC29" s="92" t="s">
        <v>20</v>
      </c>
      <c r="DD29" s="13">
        <f>SUMIF(Ent_Dados!$C$269:$C$514,Tabulação_Prod_Municipios!D121,Ent_Dados!$R$269:$R$514)</f>
        <v>2400</v>
      </c>
      <c r="DE29" s="16">
        <f>SUMIF(Ent_Dados!$C$269:$C$514,Tabulação_Prod_Municipios!D121,Ent_Dados!$S$269:$S$514)</f>
        <v>2500</v>
      </c>
      <c r="DF29" s="9"/>
      <c r="DG29" s="10">
        <v>19</v>
      </c>
      <c r="DH29" s="92" t="s">
        <v>167</v>
      </c>
      <c r="DI29" s="13">
        <f>SUMIF(Ent_Dados!$C$9:$C$254,Tabulação_Prod_Municipios!D123,Ent_Dados!$R$9:$R$254)</f>
        <v>170</v>
      </c>
      <c r="DJ29" s="16">
        <f>SUMIF(Ent_Dados!$C$9:$C$254,Tabulação_Prod_Municipios!D123,Ent_Dados!$S$9:$S$254)</f>
        <v>170</v>
      </c>
      <c r="DL29" s="10">
        <v>19</v>
      </c>
      <c r="DM29" s="92" t="s">
        <v>93</v>
      </c>
      <c r="DN29" s="13">
        <f>SUMIF(Ent_Dados!$C$269:$C$514,Tabulação_Prod_Municipios!D41,Ent_Dados!$Z$269:$Z$514)</f>
        <v>7200</v>
      </c>
      <c r="DO29" s="16">
        <f>SUMIF(Ent_Dados!$C$269:$C$514,Tabulação_Prod_Municipios!D41,Ent_Dados!$AA$269:$AA$514)</f>
        <v>7200</v>
      </c>
      <c r="DP29" s="9"/>
      <c r="DQ29" s="10">
        <v>19</v>
      </c>
      <c r="DR29" s="92" t="s">
        <v>126</v>
      </c>
      <c r="DS29" s="13">
        <f>SUMIF(Ent_Dados!$C$9:$C$254,Tabulação_Prod_Municipios!D79,Ent_Dados!$Z$9:$Z$254)</f>
        <v>100</v>
      </c>
      <c r="DT29" s="16">
        <f>SUMIF(Ent_Dados!$C$9:$C$254,Tabulação_Prod_Municipios!D79,Ent_Dados!$AA$9:$AA$254)</f>
        <v>90</v>
      </c>
      <c r="DV29" s="10">
        <v>19</v>
      </c>
      <c r="DW29" s="92" t="s">
        <v>45</v>
      </c>
      <c r="DX29" s="13">
        <f>SUMIF(Ent_Dados!$C$269:$C$514,Tabulação_Prod_Municipios!D57,Ent_Dados!$D$269:$D$514)</f>
        <v>756</v>
      </c>
      <c r="DY29" s="16">
        <f>SUMIF(Ent_Dados!$C$269:$C$514,Tabulação_Prod_Municipios!D57,Ent_Dados!$E$269:$E$514)</f>
        <v>0</v>
      </c>
      <c r="DZ29" s="9"/>
      <c r="EA29" s="10">
        <v>19</v>
      </c>
      <c r="EB29" s="92" t="s">
        <v>45</v>
      </c>
      <c r="EC29" s="13">
        <f>SUMIF(Ent_Dados!$C$9:$C$254,Tabulação_Prod_Municipios!D57,Ent_Dados!$D$9:$D$254)</f>
        <v>30</v>
      </c>
      <c r="ED29" s="16">
        <f>SUMIF(Ent_Dados!$C$9:$C$254,Tabulação_Prod_Municipios!D57,Ent_Dados!$E$9:$E$254)</f>
        <v>0</v>
      </c>
      <c r="EF29" s="10">
        <v>19</v>
      </c>
      <c r="EG29" s="92" t="s">
        <v>81</v>
      </c>
      <c r="EH29" s="13"/>
      <c r="EI29" s="16"/>
      <c r="EJ29" s="9"/>
      <c r="EK29" s="10">
        <v>19</v>
      </c>
      <c r="EL29" s="92" t="s">
        <v>81</v>
      </c>
      <c r="EM29" s="13"/>
      <c r="EN29" s="16"/>
    </row>
    <row r="30" spans="1:144" ht="13.5" customHeight="1" x14ac:dyDescent="0.2">
      <c r="A30" s="14"/>
      <c r="B30" s="91">
        <v>22</v>
      </c>
      <c r="C30" s="92" t="s">
        <v>82</v>
      </c>
      <c r="D30" s="12" t="s">
        <v>351</v>
      </c>
      <c r="E30" s="14"/>
      <c r="F30" s="10">
        <v>20</v>
      </c>
      <c r="G30" s="92" t="s">
        <v>23</v>
      </c>
      <c r="H30" s="13">
        <f>SUMIF(Ent_Dados!$C$269:$C$514,Tabulação_Prod_Municipios!D214,Ent_Dados!$F$269:$F$514)+SUMIF(Ent_Dados!$C$269:$C$514,Tabulação_Prod_Municipios!D214,Ent_Dados!$H$269:$H$514)+SUMIF(Ent_Dados!$C$269:$C$514,Tabulação_Prod_Municipios!D214,Ent_Dados!$J$269:$J$514)+SUMIF(Ent_Dados!$C$269:$C$514,Tabulação_Prod_Municipios!D214,Ent_Dados!$N$269:$N$514)+SUMIF(Ent_Dados!$C$269:$C$514,Tabulação_Prod_Municipios!D214,Ent_Dados!$P$269:$P$514)+SUMIF(Ent_Dados!$C$269:$C$514,Tabulação_Prod_Municipios!D214,Ent_Dados!$T$269:$T$514)+SUMIF(Ent_Dados!$C$269:$C$514,Tabulação_Prod_Municipios!D214,Ent_Dados!$V$269:$V$514)+SUMIF(Ent_Dados!$C$269:$C$514,Tabulação_Prod_Municipios!D214,Ent_Dados!$X$269:$X$514)+SUMIF(Ent_Dados!$C$269:$C$514,Tabulação_Prod_Municipios!D214,Ent_Dados!$AB$269:$AB$514)</f>
        <v>325356</v>
      </c>
      <c r="I30" s="16">
        <f>SUMIF(Ent_Dados!$C$269:$C$514,Tabulação_Prod_Municipios!D214,Ent_Dados!$G$269:$G$514)+SUMIF(Ent_Dados!$C$269:$C$514,Tabulação_Prod_Municipios!D214,Ent_Dados!$I$269:$I$514)+SUMIF(Ent_Dados!$C$269:$C$514,Tabulação_Prod_Municipios!D214,Ent_Dados!$K$269:$K$514)+SUMIF(Ent_Dados!$C$269:$C$514,Tabulação_Prod_Municipios!D214,Ent_Dados!$O$269:$O$514)+SUMIF(Ent_Dados!$C$269:$C$514,Tabulação_Prod_Municipios!D214,Ent_Dados!$Q$269:$Q$514)+SUMIF(Ent_Dados!$C$269:$C$514,Tabulação_Prod_Municipios!D214,Ent_Dados!$U$269:$U$514)+SUMIF(Ent_Dados!$C$269:$C$514,Tabulação_Prod_Municipios!D214,Ent_Dados!$W$269:$W$514)+SUMIF(Ent_Dados!$C$269:$C$514,Tabulação_Prod_Municipios!D214,Ent_Dados!$Y$269:$Y$514)+SUMIF(Ent_Dados!$C$269:$C$514,Tabulação_Prod_Municipios!D214,Ent_Dados!$AC$269:$AC$514)</f>
        <v>206843</v>
      </c>
      <c r="J30" s="9"/>
      <c r="K30" s="10">
        <v>20</v>
      </c>
      <c r="L30" s="92" t="s">
        <v>68</v>
      </c>
      <c r="M30" s="13">
        <f>SUMIF(Ent_Dados!$C$9:$C$254,Tabulação_Prod_Municipios!D15,Ent_Dados!$F$9:$F$254)+SUMIF(Ent_Dados!$C$9:$C$254,Tabulação_Prod_Municipios!D15,Ent_Dados!$H$9:$H$254)+SUMIF(Ent_Dados!$C$9:$C$254,Tabulação_Prod_Municipios!D15,Ent_Dados!$J$9:$J$254)+SUMIF(Ent_Dados!$C$9:$C$254,Tabulação_Prod_Municipios!D15,Ent_Dados!$N$9:$N$254)+SUMIF(Ent_Dados!$C$9:$C$254,Tabulação_Prod_Municipios!D15,Ent_Dados!$P$9:$P$254)+SUMIF(Ent_Dados!$C$9:$C$254,Tabulação_Prod_Municipios!D15,Ent_Dados!$T$9:$T$254)+SUMIF(Ent_Dados!$C$9:$C$254,Tabulação_Prod_Municipios!D15,Ent_Dados!$V$9:$V$254)+SUMIF(Ent_Dados!$C$9:$C$254,Tabulação_Prod_Municipios!D15,Ent_Dados!$X$9:$X$254)+SUMIF(Ent_Dados!$C$9:$C$254,Tabulação_Prod_Municipios!D15,Ent_Dados!$AB$9:$AB$254)</f>
        <v>61620</v>
      </c>
      <c r="N30" s="16">
        <f>SUMIF(Ent_Dados!$C$9:$C$254,Tabulação_Prod_Municipios!D15,Ent_Dados!$G$9:$G$254)+SUMIF(Ent_Dados!$C$9:$C$254,Tabulação_Prod_Municipios!D15,Ent_Dados!$I$9:$I$254)+SUMIF(Ent_Dados!$C$9:$C$254,Tabulação_Prod_Municipios!D15,Ent_Dados!$K$9:$K$254)+SUMIF(Ent_Dados!$C$9:$C$254,Tabulação_Prod_Municipios!D15,Ent_Dados!$O$9:$O$254)+SUMIF(Ent_Dados!$C$9:$C$254,Tabulação_Prod_Municipios!D15,Ent_Dados!$Q$9:$Q$254)+SUMIF(Ent_Dados!$C$9:$C$254,Tabulação_Prod_Municipios!D15,Ent_Dados!$U$9:$U$254)+SUMIF(Ent_Dados!$C$9:$C$254,Tabulação_Prod_Municipios!D15,Ent_Dados!$W$9:$W$254)+SUMIF(Ent_Dados!$C$9:$C$254,Tabulação_Prod_Municipios!D15,Ent_Dados!$Y$9:$Y$254)+SUMIF(Ent_Dados!$C$9:$C$254,Tabulação_Prod_Municipios!D15,Ent_Dados!$AC$9:$AC$254)</f>
        <v>69620</v>
      </c>
      <c r="O30" s="14"/>
      <c r="P30" s="10">
        <v>20</v>
      </c>
      <c r="Q30" s="92" t="s">
        <v>222</v>
      </c>
      <c r="R30" s="13">
        <f>SUMIF(Ent_Dados!$C$269:$C$514,Tabulação_Prod_Municipios!D182,Ent_Dados!$V$269:$V$514)</f>
        <v>160000</v>
      </c>
      <c r="S30" s="16">
        <f>SUMIF(Ent_Dados!$C$269:$C$514,Tabulação_Prod_Municipios!D182,Ent_Dados!$W$269:$W$514)</f>
        <v>142680</v>
      </c>
      <c r="T30" s="9"/>
      <c r="U30" s="10">
        <v>20</v>
      </c>
      <c r="V30" s="92" t="s">
        <v>46</v>
      </c>
      <c r="W30" s="13">
        <f>SUMIF(Ent_Dados!$C$9:$C$254,Tabulação_Prod_Municipios!D52,Ent_Dados!$V$9:$V$254)</f>
        <v>43000</v>
      </c>
      <c r="X30" s="16">
        <f>SUMIF(Ent_Dados!$C$9:$C$254,Tabulação_Prod_Municipios!D52,Ent_Dados!$W$9:$W$254)</f>
        <v>45000</v>
      </c>
      <c r="Y30" s="2"/>
      <c r="Z30" s="10">
        <v>20</v>
      </c>
      <c r="AA30" s="92" t="s">
        <v>68</v>
      </c>
      <c r="AB30" s="13">
        <f>SUMIF(Ent_Dados!$C$269:$C$514,Tabulação_Prod_Municipios!D15,Ent_Dados!$T$269:$T$514)</f>
        <v>79500</v>
      </c>
      <c r="AC30" s="16">
        <f>SUMIF(Ent_Dados!$C$269:$C$514,Tabulação_Prod_Municipios!D15,Ent_Dados!$U$269:$U$514)</f>
        <v>47250</v>
      </c>
      <c r="AD30" s="9"/>
      <c r="AE30" s="10">
        <v>20</v>
      </c>
      <c r="AF30" s="92" t="s">
        <v>208</v>
      </c>
      <c r="AG30" s="13">
        <f>SUMIF(Ent_Dados!$C$9:$C$254,Tabulação_Prod_Municipios!D168,Ent_Dados!$T$9:$T$254)</f>
        <v>7790</v>
      </c>
      <c r="AH30" s="16">
        <f>SUMIF(Ent_Dados!$C$9:$C$254,Tabulação_Prod_Municipios!D168,Ent_Dados!$U$9:$U$254)</f>
        <v>10650</v>
      </c>
      <c r="AJ30" s="10">
        <v>20</v>
      </c>
      <c r="AK30" s="92" t="s">
        <v>68</v>
      </c>
      <c r="AL30" s="13">
        <f>SUMIF(Ent_Dados!$C$269:$C$514,Tabulação_Prod_Municipios!D15,Ent_Dados!$X$269:$X$514)</f>
        <v>3000</v>
      </c>
      <c r="AM30" s="16">
        <f>SUMIF(Ent_Dados!$C$269:$C$514,Tabulação_Prod_Municipios!D15,Ent_Dados!$Y$269:$Y$514)</f>
        <v>3900</v>
      </c>
      <c r="AN30" s="9"/>
      <c r="AO30" s="10">
        <v>20</v>
      </c>
      <c r="AP30" s="92" t="s">
        <v>278</v>
      </c>
      <c r="AQ30" s="13">
        <f>SUMIF(Ent_Dados!$C$9:$C$254,Tabulação_Prod_Municipios!D246,Ent_Dados!$X$9:$X$254)</f>
        <v>2100</v>
      </c>
      <c r="AR30" s="16">
        <f>SUMIF(Ent_Dados!$C$9:$C$254,Tabulação_Prod_Municipios!D246,Ent_Dados!$Y$9:$Y$254)</f>
        <v>2000</v>
      </c>
      <c r="AT30" s="10">
        <v>20</v>
      </c>
      <c r="AU30" s="92" t="s">
        <v>265</v>
      </c>
      <c r="AV30" s="13">
        <f>SUMIF(Ent_Dados!$C$269:$C$514,Tabulação_Prod_Municipios!D232,Ent_Dados!$J$269:$J$514)</f>
        <v>234</v>
      </c>
      <c r="AW30" s="16">
        <f>SUMIF(Ent_Dados!$C$269:$C$514,Tabulação_Prod_Municipios!D232,Ent_Dados!$K$269:$K$514)</f>
        <v>234</v>
      </c>
      <c r="AX30" s="9"/>
      <c r="AY30" s="10">
        <v>20</v>
      </c>
      <c r="AZ30" s="92" t="s">
        <v>111</v>
      </c>
      <c r="BA30" s="13">
        <f>SUMIF(Ent_Dados!$C$9:$C$254,Tabulação_Prod_Municipios!D61,Ent_Dados!$J$9:$J$254)</f>
        <v>265</v>
      </c>
      <c r="BB30" s="16">
        <f>SUMIF(Ent_Dados!$C$9:$C$254,Tabulação_Prod_Municipios!D61,Ent_Dados!$K$9:$K$254)</f>
        <v>100</v>
      </c>
      <c r="BD30" s="10">
        <v>20</v>
      </c>
      <c r="BE30" s="92" t="s">
        <v>21</v>
      </c>
      <c r="BF30" s="13">
        <f>SUMIF(Ent_Dados!$C$269:$C$514,Tabulação_Prod_Municipios!D158,Ent_Dados!$N$269:$N$514)</f>
        <v>2970</v>
      </c>
      <c r="BG30" s="16">
        <f>SUMIF(Ent_Dados!$C$269:$C$514,Tabulação_Prod_Municipios!D158,Ent_Dados!$O$269:$O$514)</f>
        <v>3980</v>
      </c>
      <c r="BH30" s="9"/>
      <c r="BI30" s="10">
        <v>20</v>
      </c>
      <c r="BJ30" s="92" t="s">
        <v>169</v>
      </c>
      <c r="BK30" s="13">
        <f>SUMIF(Ent_Dados!$C$9:$C$254,Tabulação_Prod_Municipios!D125,Ent_Dados!$N$9:$N$254)</f>
        <v>500</v>
      </c>
      <c r="BL30" s="16">
        <f>SUMIF(Ent_Dados!$C$9:$C$254,Tabulação_Prod_Municipios!D125,Ent_Dados!$O$9:$O$254)</f>
        <v>1750</v>
      </c>
      <c r="BN30" s="10">
        <v>20</v>
      </c>
      <c r="BO30" s="92" t="s">
        <v>19</v>
      </c>
      <c r="BP30" s="13">
        <f>SUMIF(Ent_Dados!$C$269:$C$514,Tabulação_Prod_Municipios!D63,Ent_Dados!$F$269:$F$514)</f>
        <v>0</v>
      </c>
      <c r="BQ30" s="16">
        <f>SUMIF(Ent_Dados!$C$269:$C$514,Tabulação_Prod_Municipios!D63,Ent_Dados!$G$269:$G$514)</f>
        <v>0</v>
      </c>
      <c r="BR30" s="9"/>
      <c r="BS30" s="10">
        <v>20</v>
      </c>
      <c r="BT30" s="92" t="s">
        <v>20</v>
      </c>
      <c r="BU30" s="13">
        <f>SUMIF(Ent_Dados!$C$9:$C$254,Tabulação_Prod_Municipios!D121,Ent_Dados!$F$9:$F$254)</f>
        <v>0</v>
      </c>
      <c r="BV30" s="16">
        <f>SUMIF(Ent_Dados!$C$9:$C$254,Tabulação_Prod_Municipios!D121,Ent_Dados!$G$9:$G$254)</f>
        <v>0</v>
      </c>
      <c r="BX30" s="10">
        <v>20</v>
      </c>
      <c r="BY30" s="92" t="s">
        <v>45</v>
      </c>
      <c r="BZ30" s="13">
        <f>SUMIF(Ent_Dados!$C$269:$C$514,Tabulação_Prod_Municipios!D57,Ent_Dados!$P$269:$P$514)</f>
        <v>72</v>
      </c>
      <c r="CA30" s="16">
        <f>SUMIF(Ent_Dados!$C$269:$C$514,Tabulação_Prod_Municipios!D57,Ent_Dados!$Q$269:$Q$514)</f>
        <v>72</v>
      </c>
      <c r="CB30" s="9"/>
      <c r="CC30" s="10">
        <v>20</v>
      </c>
      <c r="CD30" s="92" t="s">
        <v>2</v>
      </c>
      <c r="CE30" s="13">
        <f>SUMIF(Ent_Dados!$C$9:$C$254,Tabulação_Prod_Municipios!D208,Ent_Dados!$P$9:$P$254)</f>
        <v>300</v>
      </c>
      <c r="CF30" s="16">
        <f>SUMIF(Ent_Dados!$C$9:$C$254,Tabulação_Prod_Municipios!D208,Ent_Dados!$Q$9:$Q$254)</f>
        <v>74</v>
      </c>
      <c r="CH30" s="10">
        <v>20</v>
      </c>
      <c r="CI30" s="92" t="s">
        <v>72</v>
      </c>
      <c r="CJ30" s="13">
        <f>SUMIF(Ent_Dados!$C$269:$C$514,Tabulação_Prod_Municipios!D20,Ent_Dados!$AB$269:$AB$514)</f>
        <v>0</v>
      </c>
      <c r="CK30" s="16">
        <f>SUMIF(Ent_Dados!$C$269:$C$514,Tabulação_Prod_Municipios!D20,Ent_Dados!$AC$269:$AC$514)</f>
        <v>0</v>
      </c>
      <c r="CL30" s="9"/>
      <c r="CM30" s="10">
        <v>20</v>
      </c>
      <c r="CN30" s="92" t="s">
        <v>72</v>
      </c>
      <c r="CO30" s="13">
        <f>SUMIF(Ent_Dados!$C$9:$C$254,Tabulação_Prod_Municipios!D20,Ent_Dados!$AB$9:$AB$254)</f>
        <v>0</v>
      </c>
      <c r="CP30" s="16">
        <f>SUMIF(Ent_Dados!$C$9:$C$254,Tabulação_Prod_Municipios!D20,Ent_Dados!$AC$9:$AC$254)</f>
        <v>0</v>
      </c>
      <c r="CR30" s="10">
        <v>20</v>
      </c>
      <c r="CS30" s="92" t="s">
        <v>285</v>
      </c>
      <c r="CT30" s="13">
        <f>SUMIF(Ent_Dados!$C$269:$C$514,Tabulação_Prod_Municipios!D254,Ent_Dados!$L$269:$L$514)</f>
        <v>1243460</v>
      </c>
      <c r="CU30" s="16">
        <f>SUMIF(Ent_Dados!$C$269:$C$514,Tabulação_Prod_Municipios!D254,Ent_Dados!$M$269:$M$514)</f>
        <v>1414100</v>
      </c>
      <c r="CV30" s="9"/>
      <c r="CW30" s="10">
        <v>20</v>
      </c>
      <c r="CX30" s="92" t="s">
        <v>176</v>
      </c>
      <c r="CY30" s="13">
        <f>SUMIF(Ent_Dados!$C$9:$C$254,Tabulação_Prod_Municipios!D132,Ent_Dados!$L$9:$L$254)</f>
        <v>16723</v>
      </c>
      <c r="CZ30" s="16">
        <f>SUMIF(Ent_Dados!$C$9:$C$254,Tabulação_Prod_Municipios!D132,Ent_Dados!$M$9:$M$254)</f>
        <v>17625</v>
      </c>
      <c r="DB30" s="10">
        <v>20</v>
      </c>
      <c r="DC30" s="92" t="s">
        <v>260</v>
      </c>
      <c r="DD30" s="13">
        <f>SUMIF(Ent_Dados!$C$269:$C$514,Tabulação_Prod_Municipios!D227,Ent_Dados!$R$269:$R$514)</f>
        <v>2720</v>
      </c>
      <c r="DE30" s="16">
        <f>SUMIF(Ent_Dados!$C$269:$C$514,Tabulação_Prod_Municipios!D227,Ent_Dados!$S$269:$S$514)</f>
        <v>2417</v>
      </c>
      <c r="DF30" s="9"/>
      <c r="DG30" s="10">
        <v>20</v>
      </c>
      <c r="DH30" s="92" t="s">
        <v>70</v>
      </c>
      <c r="DI30" s="13">
        <f>SUMIF(Ent_Dados!$C$9:$C$254,Tabulação_Prod_Municipios!D18,Ent_Dados!$R$9:$R$254)</f>
        <v>120</v>
      </c>
      <c r="DJ30" s="16">
        <f>SUMIF(Ent_Dados!$C$9:$C$254,Tabulação_Prod_Municipios!D18,Ent_Dados!$S$9:$S$254)</f>
        <v>170</v>
      </c>
      <c r="DL30" s="10">
        <v>20</v>
      </c>
      <c r="DM30" s="92" t="s">
        <v>251</v>
      </c>
      <c r="DN30" s="13">
        <f>SUMIF(Ent_Dados!$C$269:$C$514,Tabulação_Prod_Municipios!D218,Ent_Dados!$Z$269:$Z$514)</f>
        <v>6600</v>
      </c>
      <c r="DO30" s="16">
        <f>SUMIF(Ent_Dados!$C$269:$C$514,Tabulação_Prod_Municipios!D218,Ent_Dados!$AA$269:$AA$514)</f>
        <v>6600</v>
      </c>
      <c r="DP30" s="9"/>
      <c r="DQ30" s="10">
        <v>20</v>
      </c>
      <c r="DR30" s="92" t="s">
        <v>225</v>
      </c>
      <c r="DS30" s="13">
        <f>SUMIF(Ent_Dados!$C$9:$C$254,Tabulação_Prod_Municipios!D186,Ent_Dados!$Z$9:$Z$254)</f>
        <v>80</v>
      </c>
      <c r="DT30" s="16">
        <f>SUMIF(Ent_Dados!$C$9:$C$254,Tabulação_Prod_Municipios!D186,Ent_Dados!$AA$9:$AA$254)</f>
        <v>80</v>
      </c>
      <c r="DV30" s="10">
        <v>20</v>
      </c>
      <c r="DW30" s="92" t="s">
        <v>23</v>
      </c>
      <c r="DX30" s="13">
        <f>SUMIF(Ent_Dados!$C$269:$C$514,Tabulação_Prod_Municipios!D214,Ent_Dados!$D$269:$D$514)</f>
        <v>400</v>
      </c>
      <c r="DY30" s="16">
        <f>SUMIF(Ent_Dados!$C$269:$C$514,Tabulação_Prod_Municipios!D214,Ent_Dados!$E$269:$E$514)</f>
        <v>0</v>
      </c>
      <c r="DZ30" s="9"/>
      <c r="EA30" s="10">
        <v>20</v>
      </c>
      <c r="EB30" s="92" t="s">
        <v>23</v>
      </c>
      <c r="EC30" s="13">
        <f>SUMIF(Ent_Dados!$C$9:$C$254,Tabulação_Prod_Municipios!D214,Ent_Dados!$D$9:$D$254)</f>
        <v>22</v>
      </c>
      <c r="ED30" s="16">
        <f>SUMIF(Ent_Dados!$C$9:$C$254,Tabulação_Prod_Municipios!D214,Ent_Dados!$E$9:$E$254)</f>
        <v>0</v>
      </c>
      <c r="EF30" s="10">
        <v>20</v>
      </c>
      <c r="EG30" s="92" t="s">
        <v>82</v>
      </c>
      <c r="EH30" s="13"/>
      <c r="EI30" s="16"/>
      <c r="EJ30" s="9"/>
      <c r="EK30" s="10">
        <v>20</v>
      </c>
      <c r="EL30" s="92" t="s">
        <v>82</v>
      </c>
      <c r="EM30" s="13"/>
      <c r="EN30" s="16"/>
    </row>
    <row r="31" spans="1:144" ht="13.5" customHeight="1" x14ac:dyDescent="0.2">
      <c r="A31" s="14"/>
      <c r="B31" s="91">
        <v>23</v>
      </c>
      <c r="C31" s="92" t="s">
        <v>83</v>
      </c>
      <c r="D31" s="12" t="s">
        <v>352</v>
      </c>
      <c r="E31" s="14"/>
      <c r="F31" s="10">
        <v>21</v>
      </c>
      <c r="G31" s="92" t="s">
        <v>68</v>
      </c>
      <c r="H31" s="13">
        <f>SUMIF(Ent_Dados!$C$269:$C$514,Tabulação_Prod_Municipios!D15,Ent_Dados!$F$269:$F$514)+SUMIF(Ent_Dados!$C$269:$C$514,Tabulação_Prod_Municipios!D15,Ent_Dados!$H$269:$H$514)+SUMIF(Ent_Dados!$C$269:$C$514,Tabulação_Prod_Municipios!D15,Ent_Dados!$J$269:$J$514)+SUMIF(Ent_Dados!$C$269:$C$514,Tabulação_Prod_Municipios!D15,Ent_Dados!$N$269:$N$514)+SUMIF(Ent_Dados!$C$269:$C$514,Tabulação_Prod_Municipios!D15,Ent_Dados!$P$269:$P$514)+SUMIF(Ent_Dados!$C$269:$C$514,Tabulação_Prod_Municipios!D15,Ent_Dados!$T$269:$T$514)+SUMIF(Ent_Dados!$C$269:$C$514,Tabulação_Prod_Municipios!D15,Ent_Dados!$V$269:$V$514)+SUMIF(Ent_Dados!$C$269:$C$514,Tabulação_Prod_Municipios!D15,Ent_Dados!$X$269:$X$514)+SUMIF(Ent_Dados!$C$269:$C$514,Tabulação_Prod_Municipios!D15,Ent_Dados!$AB$269:$AB$514)</f>
        <v>228705</v>
      </c>
      <c r="I31" s="16">
        <f>SUMIF(Ent_Dados!$C$269:$C$514,Tabulação_Prod_Municipios!D15,Ent_Dados!$G$269:$G$514)+SUMIF(Ent_Dados!$C$269:$C$514,Tabulação_Prod_Municipios!D15,Ent_Dados!$I$269:$I$514)+SUMIF(Ent_Dados!$C$269:$C$514,Tabulação_Prod_Municipios!D15,Ent_Dados!$K$269:$K$514)+SUMIF(Ent_Dados!$C$269:$C$514,Tabulação_Prod_Municipios!D15,Ent_Dados!$O$269:$O$514)+SUMIF(Ent_Dados!$C$269:$C$514,Tabulação_Prod_Municipios!D15,Ent_Dados!$Q$269:$Q$514)+SUMIF(Ent_Dados!$C$269:$C$514,Tabulação_Prod_Municipios!D15,Ent_Dados!$U$269:$U$514)+SUMIF(Ent_Dados!$C$269:$C$514,Tabulação_Prod_Municipios!D15,Ent_Dados!$W$269:$W$514)+SUMIF(Ent_Dados!$C$269:$C$514,Tabulação_Prod_Municipios!D15,Ent_Dados!$Y$269:$Y$514)+SUMIF(Ent_Dados!$C$269:$C$514,Tabulação_Prod_Municipios!D15,Ent_Dados!$AC$269:$AC$514)</f>
        <v>201100</v>
      </c>
      <c r="J31" s="9"/>
      <c r="K31" s="10">
        <v>21</v>
      </c>
      <c r="L31" s="92" t="s">
        <v>268</v>
      </c>
      <c r="M31" s="13">
        <f>SUMIF(Ent_Dados!$C$9:$C$254,Tabulação_Prod_Municipios!D235,Ent_Dados!$F$9:$F$254)+SUMIF(Ent_Dados!$C$9:$C$254,Tabulação_Prod_Municipios!D235,Ent_Dados!$H$9:$H$254)+SUMIF(Ent_Dados!$C$9:$C$254,Tabulação_Prod_Municipios!D235,Ent_Dados!$J$9:$J$254)+SUMIF(Ent_Dados!$C$9:$C$254,Tabulação_Prod_Municipios!D235,Ent_Dados!$N$9:$N$254)+SUMIF(Ent_Dados!$C$9:$C$254,Tabulação_Prod_Municipios!D235,Ent_Dados!$P$9:$P$254)+SUMIF(Ent_Dados!$C$9:$C$254,Tabulação_Prod_Municipios!D235,Ent_Dados!$T$9:$T$254)+SUMIF(Ent_Dados!$C$9:$C$254,Tabulação_Prod_Municipios!D235,Ent_Dados!$V$9:$V$254)+SUMIF(Ent_Dados!$C$9:$C$254,Tabulação_Prod_Municipios!D235,Ent_Dados!$X$9:$X$254)+SUMIF(Ent_Dados!$C$9:$C$254,Tabulação_Prod_Municipios!D235,Ent_Dados!$AB$9:$AB$254)</f>
        <v>66000</v>
      </c>
      <c r="N31" s="16">
        <f>SUMIF(Ent_Dados!$C$9:$C$254,Tabulação_Prod_Municipios!D235,Ent_Dados!$G$9:$G$254)+SUMIF(Ent_Dados!$C$9:$C$254,Tabulação_Prod_Municipios!D235,Ent_Dados!$I$9:$I$254)+SUMIF(Ent_Dados!$C$9:$C$254,Tabulação_Prod_Municipios!D235,Ent_Dados!$K$9:$K$254)+SUMIF(Ent_Dados!$C$9:$C$254,Tabulação_Prod_Municipios!D235,Ent_Dados!$O$9:$O$254)+SUMIF(Ent_Dados!$C$9:$C$254,Tabulação_Prod_Municipios!D235,Ent_Dados!$Q$9:$Q$254)+SUMIF(Ent_Dados!$C$9:$C$254,Tabulação_Prod_Municipios!D235,Ent_Dados!$U$9:$U$254)+SUMIF(Ent_Dados!$C$9:$C$254,Tabulação_Prod_Municipios!D235,Ent_Dados!$W$9:$W$254)+SUMIF(Ent_Dados!$C$9:$C$254,Tabulação_Prod_Municipios!D235,Ent_Dados!$Y$9:$Y$254)+SUMIF(Ent_Dados!$C$9:$C$254,Tabulação_Prod_Municipios!D235,Ent_Dados!$AC$9:$AC$254)</f>
        <v>66000</v>
      </c>
      <c r="O31" s="14"/>
      <c r="P31" s="10">
        <v>21</v>
      </c>
      <c r="Q31" s="92" t="s">
        <v>268</v>
      </c>
      <c r="R31" s="13">
        <f>SUMIF(Ent_Dados!$C$269:$C$514,Tabulação_Prod_Municipios!D235,Ent_Dados!$V$269:$V$514)</f>
        <v>108000</v>
      </c>
      <c r="S31" s="16">
        <f>SUMIF(Ent_Dados!$C$269:$C$514,Tabulação_Prod_Municipios!D235,Ent_Dados!$W$269:$W$514)</f>
        <v>130800</v>
      </c>
      <c r="T31" s="9"/>
      <c r="U31" s="10">
        <v>21</v>
      </c>
      <c r="V31" s="92" t="s">
        <v>23</v>
      </c>
      <c r="W31" s="13">
        <f>SUMIF(Ent_Dados!$C$9:$C$254,Tabulação_Prod_Municipios!D214,Ent_Dados!$V$9:$V$254)</f>
        <v>42000</v>
      </c>
      <c r="X31" s="16">
        <f>SUMIF(Ent_Dados!$C$9:$C$254,Tabulação_Prod_Municipios!D214,Ent_Dados!$W$9:$W$254)</f>
        <v>45000</v>
      </c>
      <c r="Y31" s="2"/>
      <c r="Z31" s="10">
        <v>21</v>
      </c>
      <c r="AA31" s="92" t="s">
        <v>260</v>
      </c>
      <c r="AB31" s="13">
        <f>SUMIF(Ent_Dados!$C$269:$C$514,Tabulação_Prod_Municipios!D227,Ent_Dados!$T$269:$T$514)</f>
        <v>48860</v>
      </c>
      <c r="AC31" s="16">
        <f>SUMIF(Ent_Dados!$C$269:$C$514,Tabulação_Prod_Municipios!D227,Ent_Dados!$U$269:$U$514)</f>
        <v>45650</v>
      </c>
      <c r="AD31" s="9"/>
      <c r="AE31" s="10">
        <v>21</v>
      </c>
      <c r="AF31" s="92" t="s">
        <v>66</v>
      </c>
      <c r="AG31" s="13">
        <f>SUMIF(Ent_Dados!$C$9:$C$254,Tabulação_Prod_Municipios!D13,Ent_Dados!$T$9:$T$254)</f>
        <v>11000</v>
      </c>
      <c r="AH31" s="16">
        <f>SUMIF(Ent_Dados!$C$9:$C$254,Tabulação_Prod_Municipios!D13,Ent_Dados!$U$9:$U$254)</f>
        <v>9500</v>
      </c>
      <c r="AJ31" s="10">
        <v>21</v>
      </c>
      <c r="AK31" s="92" t="s">
        <v>36</v>
      </c>
      <c r="AL31" s="13">
        <f>SUMIF(Ent_Dados!$C$269:$C$514,Tabulação_Prod_Municipios!D193,Ent_Dados!$X$269:$X$514)</f>
        <v>20000</v>
      </c>
      <c r="AM31" s="16">
        <f>SUMIF(Ent_Dados!$C$269:$C$514,Tabulação_Prod_Municipios!D193,Ent_Dados!$Y$269:$Y$514)</f>
        <v>3600</v>
      </c>
      <c r="AN31" s="9"/>
      <c r="AO31" s="10">
        <v>21</v>
      </c>
      <c r="AP31" s="92" t="s">
        <v>45</v>
      </c>
      <c r="AQ31" s="13">
        <f>SUMIF(Ent_Dados!$C$9:$C$254,Tabulação_Prod_Municipios!D57,Ent_Dados!$X$9:$X$254)</f>
        <v>1500</v>
      </c>
      <c r="AR31" s="16">
        <f>SUMIF(Ent_Dados!$C$9:$C$254,Tabulação_Prod_Municipios!D57,Ent_Dados!$Y$9:$Y$254)</f>
        <v>2000</v>
      </c>
      <c r="AT31" s="10">
        <v>21</v>
      </c>
      <c r="AU31" s="92" t="s">
        <v>101</v>
      </c>
      <c r="AV31" s="13">
        <f>SUMIF(Ent_Dados!$C$269:$C$514,Tabulação_Prod_Municipios!D49,Ent_Dados!$J$269:$J$514)</f>
        <v>149</v>
      </c>
      <c r="AW31" s="16">
        <f>SUMIF(Ent_Dados!$C$269:$C$514,Tabulação_Prod_Municipios!D49,Ent_Dados!$K$269:$K$514)</f>
        <v>221</v>
      </c>
      <c r="AX31" s="9"/>
      <c r="AY31" s="10">
        <v>21</v>
      </c>
      <c r="AZ31" s="92" t="s">
        <v>5</v>
      </c>
      <c r="BA31" s="13">
        <f>SUMIF(Ent_Dados!$C$9:$C$254,Tabulação_Prod_Municipios!D138,Ent_Dados!$J$9:$J$254)</f>
        <v>200</v>
      </c>
      <c r="BB31" s="16">
        <f>SUMIF(Ent_Dados!$C$9:$C$254,Tabulação_Prod_Municipios!D138,Ent_Dados!$K$9:$K$254)</f>
        <v>100</v>
      </c>
      <c r="BD31" s="10">
        <v>21</v>
      </c>
      <c r="BE31" s="92" t="s">
        <v>100</v>
      </c>
      <c r="BF31" s="13">
        <f>SUMIF(Ent_Dados!$C$269:$C$514,Tabulação_Prod_Municipios!D48,Ent_Dados!$N$269:$N$514)</f>
        <v>3972</v>
      </c>
      <c r="BG31" s="16">
        <f>SUMIF(Ent_Dados!$C$269:$C$514,Tabulação_Prod_Municipios!D48,Ent_Dados!$O$269:$O$514)</f>
        <v>3445</v>
      </c>
      <c r="BH31" s="9"/>
      <c r="BI31" s="10">
        <v>21</v>
      </c>
      <c r="BJ31" s="92" t="s">
        <v>47</v>
      </c>
      <c r="BK31" s="13">
        <f>SUMIF(Ent_Dados!$C$9:$C$254,Tabulação_Prod_Municipios!D190,Ent_Dados!$N$9:$N$254)</f>
        <v>1400</v>
      </c>
      <c r="BL31" s="16">
        <f>SUMIF(Ent_Dados!$C$9:$C$254,Tabulação_Prod_Municipios!D190,Ent_Dados!$O$9:$O$254)</f>
        <v>1400</v>
      </c>
      <c r="BN31" s="10">
        <v>21</v>
      </c>
      <c r="BO31" s="92" t="s">
        <v>6</v>
      </c>
      <c r="BP31" s="13">
        <f>SUMIF(Ent_Dados!$C$269:$C$514,Tabulação_Prod_Municipios!D69,Ent_Dados!$F$269:$F$514)</f>
        <v>0</v>
      </c>
      <c r="BQ31" s="16">
        <f>SUMIF(Ent_Dados!$C$269:$C$514,Tabulação_Prod_Municipios!D69,Ent_Dados!$G$269:$G$514)</f>
        <v>0</v>
      </c>
      <c r="BR31" s="9"/>
      <c r="BS31" s="10">
        <v>21</v>
      </c>
      <c r="BT31" s="92" t="s">
        <v>6</v>
      </c>
      <c r="BU31" s="13">
        <f>SUMIF(Ent_Dados!$C$9:$C$254,Tabulação_Prod_Municipios!D69,Ent_Dados!$F$9:$F$254)</f>
        <v>0</v>
      </c>
      <c r="BV31" s="16">
        <f>SUMIF(Ent_Dados!$C$9:$C$254,Tabulação_Prod_Municipios!D69,Ent_Dados!$G$9:$G$254)</f>
        <v>0</v>
      </c>
      <c r="BX31" s="10">
        <v>21</v>
      </c>
      <c r="BY31" s="92" t="s">
        <v>106</v>
      </c>
      <c r="BZ31" s="13">
        <f>SUMIF(Ent_Dados!$C$269:$C$514,Tabulação_Prod_Municipios!D55,Ent_Dados!$P$269:$P$514)</f>
        <v>260</v>
      </c>
      <c r="CA31" s="16">
        <f>SUMIF(Ent_Dados!$C$269:$C$514,Tabulação_Prod_Municipios!D55,Ent_Dados!$Q$269:$Q$514)</f>
        <v>68</v>
      </c>
      <c r="CB31" s="9"/>
      <c r="CC31" s="10">
        <v>21</v>
      </c>
      <c r="CD31" s="92" t="s">
        <v>96</v>
      </c>
      <c r="CE31" s="13">
        <f>SUMIF(Ent_Dados!$C$9:$C$254,Tabulação_Prod_Municipios!D44,Ent_Dados!$P$9:$P$254)</f>
        <v>140</v>
      </c>
      <c r="CF31" s="16">
        <f>SUMIF(Ent_Dados!$C$9:$C$254,Tabulação_Prod_Municipios!D44,Ent_Dados!$Q$9:$Q$254)</f>
        <v>60</v>
      </c>
      <c r="CH31" s="10">
        <v>21</v>
      </c>
      <c r="CI31" s="92" t="s">
        <v>73</v>
      </c>
      <c r="CJ31" s="13">
        <f>SUMIF(Ent_Dados!$C$269:$C$514,Tabulação_Prod_Municipios!D21,Ent_Dados!$AB$269:$AB$514)</f>
        <v>0</v>
      </c>
      <c r="CK31" s="16">
        <f>SUMIF(Ent_Dados!$C$269:$C$514,Tabulação_Prod_Municipios!D21,Ent_Dados!$AC$269:$AC$514)</f>
        <v>0</v>
      </c>
      <c r="CL31" s="9"/>
      <c r="CM31" s="10">
        <v>21</v>
      </c>
      <c r="CN31" s="92" t="s">
        <v>73</v>
      </c>
      <c r="CO31" s="13">
        <f>SUMIF(Ent_Dados!$C$9:$C$254,Tabulação_Prod_Municipios!D21,Ent_Dados!$AB$9:$AB$254)</f>
        <v>0</v>
      </c>
      <c r="CP31" s="16">
        <f>SUMIF(Ent_Dados!$C$9:$C$254,Tabulação_Prod_Municipios!D21,Ent_Dados!$AC$9:$AC$254)</f>
        <v>0</v>
      </c>
      <c r="CR31" s="10">
        <v>21</v>
      </c>
      <c r="CS31" s="92" t="s">
        <v>227</v>
      </c>
      <c r="CT31" s="13">
        <f>SUMIF(Ent_Dados!$C$269:$C$514,Tabulação_Prod_Municipios!D188,Ent_Dados!$L$269:$L$514)</f>
        <v>1126270</v>
      </c>
      <c r="CU31" s="16">
        <f>SUMIF(Ent_Dados!$C$269:$C$514,Tabulação_Prod_Municipios!D188,Ent_Dados!$M$269:$M$514)</f>
        <v>1355686</v>
      </c>
      <c r="CV31" s="9"/>
      <c r="CW31" s="10">
        <v>21</v>
      </c>
      <c r="CX31" s="92" t="s">
        <v>227</v>
      </c>
      <c r="CY31" s="13">
        <f>SUMIF(Ent_Dados!$C$9:$C$254,Tabulação_Prod_Municipios!D188,Ent_Dados!$L$9:$L$254)</f>
        <v>13849</v>
      </c>
      <c r="CZ31" s="16">
        <f>SUMIF(Ent_Dados!$C$9:$C$254,Tabulação_Prod_Municipios!D188,Ent_Dados!$M$9:$M$254)</f>
        <v>17012</v>
      </c>
      <c r="DB31" s="10">
        <v>21</v>
      </c>
      <c r="DC31" s="92" t="s">
        <v>233</v>
      </c>
      <c r="DD31" s="13">
        <f>SUMIF(Ent_Dados!$C$269:$C$514,Tabulação_Prod_Municipios!D197,Ent_Dados!$R$269:$R$514)</f>
        <v>2400</v>
      </c>
      <c r="DE31" s="16">
        <f>SUMIF(Ent_Dados!$C$269:$C$514,Tabulação_Prod_Municipios!D197,Ent_Dados!$S$269:$S$514)</f>
        <v>2400</v>
      </c>
      <c r="DF31" s="9"/>
      <c r="DG31" s="10">
        <v>21</v>
      </c>
      <c r="DH31" s="92" t="s">
        <v>68</v>
      </c>
      <c r="DI31" s="13">
        <f>SUMIF(Ent_Dados!$C$9:$C$254,Tabulação_Prod_Municipios!D15,Ent_Dados!$R$9:$R$254)</f>
        <v>160</v>
      </c>
      <c r="DJ31" s="16">
        <f>SUMIF(Ent_Dados!$C$9:$C$254,Tabulação_Prod_Municipios!D15,Ent_Dados!$S$9:$S$254)</f>
        <v>160</v>
      </c>
      <c r="DL31" s="10">
        <v>21</v>
      </c>
      <c r="DM31" s="92" t="s">
        <v>225</v>
      </c>
      <c r="DN31" s="13">
        <f>SUMIF(Ent_Dados!$C$269:$C$514,Tabulação_Prod_Municipios!D186,Ent_Dados!$Z$269:$Z$514)</f>
        <v>6400</v>
      </c>
      <c r="DO31" s="16">
        <f>SUMIF(Ent_Dados!$C$269:$C$514,Tabulação_Prod_Municipios!D186,Ent_Dados!$AA$269:$AA$514)</f>
        <v>6400</v>
      </c>
      <c r="DP31" s="9"/>
      <c r="DQ31" s="10">
        <v>21</v>
      </c>
      <c r="DR31" s="92" t="s">
        <v>93</v>
      </c>
      <c r="DS31" s="13">
        <f>SUMIF(Ent_Dados!$C$9:$C$254,Tabulação_Prod_Municipios!D41,Ent_Dados!$Z$9:$Z$254)</f>
        <v>80</v>
      </c>
      <c r="DT31" s="16">
        <f>SUMIF(Ent_Dados!$C$9:$C$254,Tabulação_Prod_Municipios!D41,Ent_Dados!$AA$9:$AA$254)</f>
        <v>80</v>
      </c>
      <c r="DV31" s="10">
        <v>21</v>
      </c>
      <c r="DW31" s="92" t="s">
        <v>22</v>
      </c>
      <c r="DX31" s="13">
        <f>SUMIF(Ent_Dados!$C$269:$C$514,Tabulação_Prod_Municipios!D189,Ent_Dados!$D$269:$D$514)</f>
        <v>290</v>
      </c>
      <c r="DY31" s="16">
        <f>SUMIF(Ent_Dados!$C$269:$C$514,Tabulação_Prod_Municipios!D189,Ent_Dados!$E$269:$E$514)</f>
        <v>0</v>
      </c>
      <c r="DZ31" s="9"/>
      <c r="EA31" s="10">
        <v>21</v>
      </c>
      <c r="EB31" s="92" t="s">
        <v>22</v>
      </c>
      <c r="EC31" s="13">
        <f>SUMIF(Ent_Dados!$C$9:$C$254,Tabulação_Prod_Municipios!D189,Ent_Dados!$D$9:$D$254)</f>
        <v>15</v>
      </c>
      <c r="ED31" s="16">
        <f>SUMIF(Ent_Dados!$C$9:$C$254,Tabulação_Prod_Municipios!D189,Ent_Dados!$E$9:$E$254)</f>
        <v>0</v>
      </c>
      <c r="EF31" s="10">
        <v>21</v>
      </c>
      <c r="EG31" s="92" t="s">
        <v>83</v>
      </c>
      <c r="EH31" s="13"/>
      <c r="EI31" s="16"/>
      <c r="EJ31" s="9"/>
      <c r="EK31" s="10">
        <v>21</v>
      </c>
      <c r="EL31" s="92" t="s">
        <v>83</v>
      </c>
      <c r="EM31" s="13"/>
      <c r="EN31" s="16"/>
    </row>
    <row r="32" spans="1:144" ht="13.5" customHeight="1" x14ac:dyDescent="0.2">
      <c r="A32" s="14"/>
      <c r="B32" s="91">
        <v>24</v>
      </c>
      <c r="C32" s="92" t="s">
        <v>84</v>
      </c>
      <c r="D32" s="12" t="s">
        <v>353</v>
      </c>
      <c r="E32" s="14"/>
      <c r="F32" s="10">
        <v>22</v>
      </c>
      <c r="G32" s="92" t="s">
        <v>260</v>
      </c>
      <c r="H32" s="13">
        <f>SUMIF(Ent_Dados!$C$269:$C$514,Tabulação_Prod_Municipios!D227,Ent_Dados!$F$269:$F$514)+SUMIF(Ent_Dados!$C$269:$C$514,Tabulação_Prod_Municipios!D227,Ent_Dados!$H$269:$H$514)+SUMIF(Ent_Dados!$C$269:$C$514,Tabulação_Prod_Municipios!D227,Ent_Dados!$J$269:$J$514)+SUMIF(Ent_Dados!$C$269:$C$514,Tabulação_Prod_Municipios!D227,Ent_Dados!$N$269:$N$514)+SUMIF(Ent_Dados!$C$269:$C$514,Tabulação_Prod_Municipios!D227,Ent_Dados!$P$269:$P$514)+SUMIF(Ent_Dados!$C$269:$C$514,Tabulação_Prod_Municipios!D227,Ent_Dados!$T$269:$T$514)+SUMIF(Ent_Dados!$C$269:$C$514,Tabulação_Prod_Municipios!D227,Ent_Dados!$V$269:$V$514)+SUMIF(Ent_Dados!$C$269:$C$514,Tabulação_Prod_Municipios!D227,Ent_Dados!$X$269:$X$514)+SUMIF(Ent_Dados!$C$269:$C$514,Tabulação_Prod_Municipios!D227,Ent_Dados!$AB$269:$AB$514)</f>
        <v>186119</v>
      </c>
      <c r="I32" s="16">
        <f>SUMIF(Ent_Dados!$C$269:$C$514,Tabulação_Prod_Municipios!D227,Ent_Dados!$G$269:$G$514)+SUMIF(Ent_Dados!$C$269:$C$514,Tabulação_Prod_Municipios!D227,Ent_Dados!$I$269:$I$514)+SUMIF(Ent_Dados!$C$269:$C$514,Tabulação_Prod_Municipios!D227,Ent_Dados!$K$269:$K$514)+SUMIF(Ent_Dados!$C$269:$C$514,Tabulação_Prod_Municipios!D227,Ent_Dados!$O$269:$O$514)+SUMIF(Ent_Dados!$C$269:$C$514,Tabulação_Prod_Municipios!D227,Ent_Dados!$Q$269:$Q$514)+SUMIF(Ent_Dados!$C$269:$C$514,Tabulação_Prod_Municipios!D227,Ent_Dados!$U$269:$U$514)+SUMIF(Ent_Dados!$C$269:$C$514,Tabulação_Prod_Municipios!D227,Ent_Dados!$W$269:$W$514)+SUMIF(Ent_Dados!$C$269:$C$514,Tabulação_Prod_Municipios!D227,Ent_Dados!$Y$269:$Y$514)+SUMIF(Ent_Dados!$C$269:$C$514,Tabulação_Prod_Municipios!D227,Ent_Dados!$AC$269:$AC$514)</f>
        <v>194889</v>
      </c>
      <c r="J32" s="9"/>
      <c r="K32" s="10">
        <v>22</v>
      </c>
      <c r="L32" s="92" t="s">
        <v>46</v>
      </c>
      <c r="M32" s="13">
        <f>SUMIF(Ent_Dados!$C$9:$C$254,Tabulação_Prod_Municipios!D52,Ent_Dados!$F$9:$F$254)+SUMIF(Ent_Dados!$C$9:$C$254,Tabulação_Prod_Municipios!D52,Ent_Dados!$H$9:$H$254)+SUMIF(Ent_Dados!$C$9:$C$254,Tabulação_Prod_Municipios!D52,Ent_Dados!$J$9:$J$254)+SUMIF(Ent_Dados!$C$9:$C$254,Tabulação_Prod_Municipios!D52,Ent_Dados!$N$9:$N$254)+SUMIF(Ent_Dados!$C$9:$C$254,Tabulação_Prod_Municipios!D52,Ent_Dados!$P$9:$P$254)+SUMIF(Ent_Dados!$C$9:$C$254,Tabulação_Prod_Municipios!D52,Ent_Dados!$T$9:$T$254)+SUMIF(Ent_Dados!$C$9:$C$254,Tabulação_Prod_Municipios!D52,Ent_Dados!$V$9:$V$254)+SUMIF(Ent_Dados!$C$9:$C$254,Tabulação_Prod_Municipios!D52,Ent_Dados!$X$9:$X$254)+SUMIF(Ent_Dados!$C$9:$C$254,Tabulação_Prod_Municipios!D52,Ent_Dados!$AB$9:$AB$254)</f>
        <v>60630</v>
      </c>
      <c r="N32" s="16">
        <f>SUMIF(Ent_Dados!$C$9:$C$254,Tabulação_Prod_Municipios!D52,Ent_Dados!$G$9:$G$254)+SUMIF(Ent_Dados!$C$9:$C$254,Tabulação_Prod_Municipios!D52,Ent_Dados!$I$9:$I$254)+SUMIF(Ent_Dados!$C$9:$C$254,Tabulação_Prod_Municipios!D52,Ent_Dados!$K$9:$K$254)+SUMIF(Ent_Dados!$C$9:$C$254,Tabulação_Prod_Municipios!D52,Ent_Dados!$O$9:$O$254)+SUMIF(Ent_Dados!$C$9:$C$254,Tabulação_Prod_Municipios!D52,Ent_Dados!$Q$9:$Q$254)+SUMIF(Ent_Dados!$C$9:$C$254,Tabulação_Prod_Municipios!D52,Ent_Dados!$U$9:$U$254)+SUMIF(Ent_Dados!$C$9:$C$254,Tabulação_Prod_Municipios!D52,Ent_Dados!$W$9:$W$254)+SUMIF(Ent_Dados!$C$9:$C$254,Tabulação_Prod_Municipios!D52,Ent_Dados!$Y$9:$Y$254)+SUMIF(Ent_Dados!$C$9:$C$254,Tabulação_Prod_Municipios!D52,Ent_Dados!$AC$9:$AC$254)</f>
        <v>64930</v>
      </c>
      <c r="O32" s="14"/>
      <c r="P32" s="10">
        <v>22</v>
      </c>
      <c r="Q32" s="92" t="s">
        <v>46</v>
      </c>
      <c r="R32" s="13">
        <f>SUMIF(Ent_Dados!$C$269:$C$514,Tabulação_Prod_Municipios!D52,Ent_Dados!$V$269:$V$514)</f>
        <v>129000</v>
      </c>
      <c r="S32" s="16">
        <f>SUMIF(Ent_Dados!$C$269:$C$514,Tabulação_Prod_Municipios!D52,Ent_Dados!$W$269:$W$514)</f>
        <v>130500</v>
      </c>
      <c r="T32" s="9"/>
      <c r="U32" s="10">
        <v>22</v>
      </c>
      <c r="V32" s="92" t="s">
        <v>268</v>
      </c>
      <c r="W32" s="13">
        <f>SUMIF(Ent_Dados!$C$9:$C$254,Tabulação_Prod_Municipios!D235,Ent_Dados!$V$9:$V$254)</f>
        <v>40000</v>
      </c>
      <c r="X32" s="16">
        <f>SUMIF(Ent_Dados!$C$9:$C$254,Tabulação_Prod_Municipios!D235,Ent_Dados!$W$9:$W$254)</f>
        <v>40000</v>
      </c>
      <c r="Y32" s="2"/>
      <c r="Z32" s="10">
        <v>22</v>
      </c>
      <c r="AA32" s="92" t="s">
        <v>219</v>
      </c>
      <c r="AB32" s="13">
        <f>SUMIF(Ent_Dados!$C$269:$C$514,Tabulação_Prod_Municipios!D179,Ent_Dados!$T$269:$T$514)</f>
        <v>42600</v>
      </c>
      <c r="AC32" s="16">
        <f>SUMIF(Ent_Dados!$C$269:$C$514,Tabulação_Prod_Municipios!D179,Ent_Dados!$U$269:$U$514)</f>
        <v>44250</v>
      </c>
      <c r="AD32" s="9"/>
      <c r="AE32" s="10">
        <v>22</v>
      </c>
      <c r="AF32" s="92" t="s">
        <v>249</v>
      </c>
      <c r="AG32" s="13">
        <f>SUMIF(Ent_Dados!$C$9:$C$254,Tabulação_Prod_Municipios!D216,Ent_Dados!$T$9:$T$254)</f>
        <v>500</v>
      </c>
      <c r="AH32" s="16">
        <f>SUMIF(Ent_Dados!$C$9:$C$254,Tabulação_Prod_Municipios!D216,Ent_Dados!$U$9:$U$254)</f>
        <v>9500</v>
      </c>
      <c r="AJ32" s="10">
        <v>22</v>
      </c>
      <c r="AK32" s="92" t="s">
        <v>21</v>
      </c>
      <c r="AL32" s="13">
        <f>SUMIF(Ent_Dados!$C$269:$C$514,Tabulação_Prod_Municipios!D158,Ent_Dados!$X$269:$X$514)</f>
        <v>12600</v>
      </c>
      <c r="AM32" s="16">
        <f>SUMIF(Ent_Dados!$C$269:$C$514,Tabulação_Prod_Municipios!D158,Ent_Dados!$Y$269:$Y$514)</f>
        <v>3600</v>
      </c>
      <c r="AN32" s="9"/>
      <c r="AO32" s="10">
        <v>22</v>
      </c>
      <c r="AP32" s="92" t="s">
        <v>275</v>
      </c>
      <c r="AQ32" s="13">
        <f>SUMIF(Ent_Dados!$C$9:$C$254,Tabulação_Prod_Municipios!D243,Ent_Dados!$X$9:$X$254)</f>
        <v>1300</v>
      </c>
      <c r="AR32" s="16">
        <f>SUMIF(Ent_Dados!$C$9:$C$254,Tabulação_Prod_Municipios!D243,Ent_Dados!$Y$9:$Y$254)</f>
        <v>2000</v>
      </c>
      <c r="AT32" s="10">
        <v>22</v>
      </c>
      <c r="AU32" s="92" t="s">
        <v>171</v>
      </c>
      <c r="AV32" s="13">
        <f>SUMIF(Ent_Dados!$C$269:$C$514,Tabulação_Prod_Municipios!D127,Ent_Dados!$J$269:$J$514)</f>
        <v>218</v>
      </c>
      <c r="AW32" s="16">
        <f>SUMIF(Ent_Dados!$C$269:$C$514,Tabulação_Prod_Municipios!D127,Ent_Dados!$K$269:$K$514)</f>
        <v>218</v>
      </c>
      <c r="AX32" s="9"/>
      <c r="AY32" s="10">
        <v>22</v>
      </c>
      <c r="AZ32" s="92" t="s">
        <v>231</v>
      </c>
      <c r="BA32" s="13">
        <f>SUMIF(Ent_Dados!$C$9:$C$254,Tabulação_Prod_Municipios!D195,Ent_Dados!$J$9:$J$254)</f>
        <v>150</v>
      </c>
      <c r="BB32" s="16">
        <f>SUMIF(Ent_Dados!$C$9:$C$254,Tabulação_Prod_Municipios!D195,Ent_Dados!$K$9:$K$254)</f>
        <v>100</v>
      </c>
      <c r="BD32" s="10">
        <v>22</v>
      </c>
      <c r="BE32" s="92" t="s">
        <v>247</v>
      </c>
      <c r="BF32" s="13">
        <f>SUMIF(Ent_Dados!$C$269:$C$514,Tabulação_Prod_Municipios!D213,Ent_Dados!$N$269:$N$514)</f>
        <v>3132</v>
      </c>
      <c r="BG32" s="16">
        <f>SUMIF(Ent_Dados!$C$269:$C$514,Tabulação_Prod_Municipios!D213,Ent_Dados!$O$269:$O$514)</f>
        <v>3132</v>
      </c>
      <c r="BH32" s="9"/>
      <c r="BI32" s="10">
        <v>22</v>
      </c>
      <c r="BJ32" s="92" t="s">
        <v>100</v>
      </c>
      <c r="BK32" s="13">
        <f>SUMIF(Ent_Dados!$C$9:$C$254,Tabulação_Prod_Municipios!D48,Ent_Dados!$N$9:$N$254)</f>
        <v>1655</v>
      </c>
      <c r="BL32" s="16">
        <f>SUMIF(Ent_Dados!$C$9:$C$254,Tabulação_Prod_Municipios!D48,Ent_Dados!$O$9:$O$254)</f>
        <v>1300</v>
      </c>
      <c r="BN32" s="10">
        <v>22</v>
      </c>
      <c r="BO32" s="92" t="s">
        <v>48</v>
      </c>
      <c r="BP32" s="13">
        <f>SUMIF(Ent_Dados!$C$269:$C$514,Tabulação_Prod_Municipios!D201,Ent_Dados!$F$269:$F$514)</f>
        <v>0</v>
      </c>
      <c r="BQ32" s="16">
        <f>SUMIF(Ent_Dados!$C$269:$C$514,Tabulação_Prod_Municipios!D201,Ent_Dados!$G$269:$G$514)</f>
        <v>0</v>
      </c>
      <c r="BR32" s="9"/>
      <c r="BS32" s="10">
        <v>22</v>
      </c>
      <c r="BT32" s="92" t="s">
        <v>48</v>
      </c>
      <c r="BU32" s="13">
        <f>SUMIF(Ent_Dados!$C$9:$C$254,Tabulação_Prod_Municipios!D201,Ent_Dados!$F$9:$F$254)</f>
        <v>0</v>
      </c>
      <c r="BV32" s="16">
        <f>SUMIF(Ent_Dados!$C$9:$C$254,Tabulação_Prod_Municipios!D201,Ent_Dados!$G$9:$G$254)</f>
        <v>0</v>
      </c>
      <c r="BX32" s="10">
        <v>22</v>
      </c>
      <c r="BY32" s="92" t="s">
        <v>96</v>
      </c>
      <c r="BZ32" s="13">
        <f>SUMIF(Ent_Dados!$C$269:$C$514,Tabulação_Prod_Municipios!D44,Ent_Dados!$P$269:$P$514)</f>
        <v>173</v>
      </c>
      <c r="CA32" s="16">
        <f>SUMIF(Ent_Dados!$C$269:$C$514,Tabulação_Prod_Municipios!D44,Ent_Dados!$Q$269:$Q$514)</f>
        <v>60</v>
      </c>
      <c r="CB32" s="9"/>
      <c r="CC32" s="10">
        <v>22</v>
      </c>
      <c r="CD32" s="92" t="s">
        <v>45</v>
      </c>
      <c r="CE32" s="13">
        <f>SUMIF(Ent_Dados!$C$9:$C$254,Tabulação_Prod_Municipios!D57,Ent_Dados!$P$9:$P$254)</f>
        <v>60</v>
      </c>
      <c r="CF32" s="16">
        <f>SUMIF(Ent_Dados!$C$9:$C$254,Tabulação_Prod_Municipios!D57,Ent_Dados!$Q$9:$Q$254)</f>
        <v>60</v>
      </c>
      <c r="CH32" s="10">
        <v>22</v>
      </c>
      <c r="CI32" s="92" t="s">
        <v>74</v>
      </c>
      <c r="CJ32" s="13">
        <f>SUMIF(Ent_Dados!$C$269:$C$514,Tabulação_Prod_Municipios!D22,Ent_Dados!$AB$269:$AB$514)</f>
        <v>0</v>
      </c>
      <c r="CK32" s="16">
        <f>SUMIF(Ent_Dados!$C$269:$C$514,Tabulação_Prod_Municipios!D22,Ent_Dados!$AC$269:$AC$514)</f>
        <v>0</v>
      </c>
      <c r="CL32" s="9"/>
      <c r="CM32" s="10">
        <v>22</v>
      </c>
      <c r="CN32" s="92" t="s">
        <v>74</v>
      </c>
      <c r="CO32" s="13">
        <f>SUMIF(Ent_Dados!$C$9:$C$254,Tabulação_Prod_Municipios!D22,Ent_Dados!$AB$9:$AB$254)</f>
        <v>0</v>
      </c>
      <c r="CP32" s="16">
        <f>SUMIF(Ent_Dados!$C$9:$C$254,Tabulação_Prod_Municipios!D22,Ent_Dados!$AC$9:$AC$254)</f>
        <v>0</v>
      </c>
      <c r="CR32" s="10">
        <v>22</v>
      </c>
      <c r="CS32" s="92" t="s">
        <v>163</v>
      </c>
      <c r="CT32" s="13">
        <f>SUMIF(Ent_Dados!$C$269:$C$514,Tabulação_Prod_Municipios!D118,Ent_Dados!$L$269:$L$514)</f>
        <v>1397900</v>
      </c>
      <c r="CU32" s="16">
        <f>SUMIF(Ent_Dados!$C$269:$C$514,Tabulação_Prod_Municipios!D118,Ent_Dados!$M$269:$M$514)</f>
        <v>1353575</v>
      </c>
      <c r="CV32" s="9"/>
      <c r="CW32" s="10">
        <v>22</v>
      </c>
      <c r="CX32" s="92" t="s">
        <v>200</v>
      </c>
      <c r="CY32" s="13">
        <f>SUMIF(Ent_Dados!$C$9:$C$254,Tabulação_Prod_Municipios!D160,Ent_Dados!$L$9:$L$254)</f>
        <v>17000</v>
      </c>
      <c r="CZ32" s="16">
        <f>SUMIF(Ent_Dados!$C$9:$C$254,Tabulação_Prod_Municipios!D160,Ent_Dados!$M$9:$M$254)</f>
        <v>17000</v>
      </c>
      <c r="DB32" s="10">
        <v>22</v>
      </c>
      <c r="DC32" s="92" t="s">
        <v>239</v>
      </c>
      <c r="DD32" s="13">
        <f>SUMIF(Ent_Dados!$C$269:$C$514,Tabulação_Prod_Municipios!D204,Ent_Dados!$R$269:$R$514)</f>
        <v>2250</v>
      </c>
      <c r="DE32" s="16">
        <f>SUMIF(Ent_Dados!$C$269:$C$514,Tabulação_Prod_Municipios!D204,Ent_Dados!$S$269:$S$514)</f>
        <v>2250</v>
      </c>
      <c r="DF32" s="9"/>
      <c r="DG32" s="10">
        <v>22</v>
      </c>
      <c r="DH32" s="92" t="s">
        <v>19</v>
      </c>
      <c r="DI32" s="13">
        <f>SUMIF(Ent_Dados!$C$9:$C$254,Tabulação_Prod_Municipios!D63,Ent_Dados!$R$9:$R$254)</f>
        <v>160</v>
      </c>
      <c r="DJ32" s="16">
        <f>SUMIF(Ent_Dados!$C$9:$C$254,Tabulação_Prod_Municipios!D63,Ent_Dados!$S$9:$S$254)</f>
        <v>160</v>
      </c>
      <c r="DL32" s="10">
        <v>22</v>
      </c>
      <c r="DM32" s="92" t="s">
        <v>78</v>
      </c>
      <c r="DN32" s="13">
        <f>SUMIF(Ent_Dados!$C$269:$C$514,Tabulação_Prod_Municipios!D26,Ent_Dados!$Z$269:$Z$514)</f>
        <v>0</v>
      </c>
      <c r="DO32" s="16">
        <f>SUMIF(Ent_Dados!$C$269:$C$514,Tabulação_Prod_Municipios!D26,Ent_Dados!$AA$269:$AA$514)</f>
        <v>5700</v>
      </c>
      <c r="DP32" s="9"/>
      <c r="DQ32" s="10">
        <v>22</v>
      </c>
      <c r="DR32" s="92" t="s">
        <v>173</v>
      </c>
      <c r="DS32" s="13">
        <f>SUMIF(Ent_Dados!$C$9:$C$254,Tabulação_Prod_Municipios!D129,Ent_Dados!$Z$9:$Z$254)</f>
        <v>120</v>
      </c>
      <c r="DT32" s="16">
        <f>SUMIF(Ent_Dados!$C$9:$C$254,Tabulação_Prod_Municipios!D129,Ent_Dados!$AA$9:$AA$254)</f>
        <v>60</v>
      </c>
      <c r="DV32" s="10">
        <v>22</v>
      </c>
      <c r="DW32" s="92" t="s">
        <v>163</v>
      </c>
      <c r="DX32" s="13">
        <f>SUMIF(Ent_Dados!$C$269:$C$514,Tabulação_Prod_Municipios!D118,Ent_Dados!$D$269:$D$514)</f>
        <v>0</v>
      </c>
      <c r="DY32" s="16">
        <f>SUMIF(Ent_Dados!$C$269:$C$514,Tabulação_Prod_Municipios!D118,Ent_Dados!$E$269:$E$514)</f>
        <v>0</v>
      </c>
      <c r="DZ32" s="9"/>
      <c r="EA32" s="10">
        <v>22</v>
      </c>
      <c r="EB32" s="92" t="s">
        <v>163</v>
      </c>
      <c r="EC32" s="13">
        <f>SUMIF(Ent_Dados!$C$9:$C$254,Tabulação_Prod_Municipios!D118,Ent_Dados!$D$9:$D$254)</f>
        <v>0</v>
      </c>
      <c r="ED32" s="16">
        <f>SUMIF(Ent_Dados!$C$9:$C$254,Tabulação_Prod_Municipios!D118,Ent_Dados!$E$9:$E$254)</f>
        <v>0</v>
      </c>
      <c r="EF32" s="10">
        <v>22</v>
      </c>
      <c r="EG32" s="92" t="s">
        <v>84</v>
      </c>
      <c r="EH32" s="13"/>
      <c r="EI32" s="16"/>
      <c r="EJ32" s="9"/>
      <c r="EK32" s="10">
        <v>22</v>
      </c>
      <c r="EL32" s="92" t="s">
        <v>84</v>
      </c>
      <c r="EM32" s="13"/>
      <c r="EN32" s="16"/>
    </row>
    <row r="33" spans="1:144" ht="13.5" customHeight="1" x14ac:dyDescent="0.2">
      <c r="A33" s="14"/>
      <c r="B33" s="91">
        <v>25</v>
      </c>
      <c r="C33" s="92" t="s">
        <v>85</v>
      </c>
      <c r="D33" s="12" t="s">
        <v>354</v>
      </c>
      <c r="E33" s="14"/>
      <c r="F33" s="10">
        <v>23</v>
      </c>
      <c r="G33" s="92" t="s">
        <v>66</v>
      </c>
      <c r="H33" s="13">
        <f>SUMIF(Ent_Dados!$C$269:$C$514,Tabulação_Prod_Municipios!D13,Ent_Dados!$F$269:$F$514)+SUMIF(Ent_Dados!$C$269:$C$514,Tabulação_Prod_Municipios!D13,Ent_Dados!$H$269:$H$514)+SUMIF(Ent_Dados!$C$269:$C$514,Tabulação_Prod_Municipios!D13,Ent_Dados!$J$269:$J$514)+SUMIF(Ent_Dados!$C$269:$C$514,Tabulação_Prod_Municipios!D13,Ent_Dados!$N$269:$N$514)+SUMIF(Ent_Dados!$C$269:$C$514,Tabulação_Prod_Municipios!D13,Ent_Dados!$P$269:$P$514)+SUMIF(Ent_Dados!$C$269:$C$514,Tabulação_Prod_Municipios!D13,Ent_Dados!$T$269:$T$514)+SUMIF(Ent_Dados!$C$269:$C$514,Tabulação_Prod_Municipios!D13,Ent_Dados!$V$269:$V$514)+SUMIF(Ent_Dados!$C$269:$C$514,Tabulação_Prod_Municipios!D13,Ent_Dados!$X$269:$X$514)+SUMIF(Ent_Dados!$C$269:$C$514,Tabulação_Prod_Municipios!D13,Ent_Dados!$AB$269:$AB$514)</f>
        <v>187304</v>
      </c>
      <c r="I33" s="16">
        <f>SUMIF(Ent_Dados!$C$269:$C$514,Tabulação_Prod_Municipios!D13,Ent_Dados!$G$269:$G$514)+SUMIF(Ent_Dados!$C$269:$C$514,Tabulação_Prod_Municipios!D13,Ent_Dados!$I$269:$I$514)+SUMIF(Ent_Dados!$C$269:$C$514,Tabulação_Prod_Municipios!D13,Ent_Dados!$K$269:$K$514)+SUMIF(Ent_Dados!$C$269:$C$514,Tabulação_Prod_Municipios!D13,Ent_Dados!$O$269:$O$514)+SUMIF(Ent_Dados!$C$269:$C$514,Tabulação_Prod_Municipios!D13,Ent_Dados!$Q$269:$Q$514)+SUMIF(Ent_Dados!$C$269:$C$514,Tabulação_Prod_Municipios!D13,Ent_Dados!$U$269:$U$514)+SUMIF(Ent_Dados!$C$269:$C$514,Tabulação_Prod_Municipios!D13,Ent_Dados!$W$269:$W$514)+SUMIF(Ent_Dados!$C$269:$C$514,Tabulação_Prod_Municipios!D13,Ent_Dados!$Y$269:$Y$514)+SUMIF(Ent_Dados!$C$269:$C$514,Tabulação_Prod_Municipios!D13,Ent_Dados!$AC$269:$AC$514)</f>
        <v>191820</v>
      </c>
      <c r="J33" s="9"/>
      <c r="K33" s="10">
        <v>23</v>
      </c>
      <c r="L33" s="92" t="s">
        <v>66</v>
      </c>
      <c r="M33" s="13">
        <f>SUMIF(Ent_Dados!$C$9:$C$254,Tabulação_Prod_Municipios!D13,Ent_Dados!$F$9:$F$254)+SUMIF(Ent_Dados!$C$9:$C$254,Tabulação_Prod_Municipios!D13,Ent_Dados!$H$9:$H$254)+SUMIF(Ent_Dados!$C$9:$C$254,Tabulação_Prod_Municipios!D13,Ent_Dados!$J$9:$J$254)+SUMIF(Ent_Dados!$C$9:$C$254,Tabulação_Prod_Municipios!D13,Ent_Dados!$N$9:$N$254)+SUMIF(Ent_Dados!$C$9:$C$254,Tabulação_Prod_Municipios!D13,Ent_Dados!$P$9:$P$254)+SUMIF(Ent_Dados!$C$9:$C$254,Tabulação_Prod_Municipios!D13,Ent_Dados!$T$9:$T$254)+SUMIF(Ent_Dados!$C$9:$C$254,Tabulação_Prod_Municipios!D13,Ent_Dados!$V$9:$V$254)+SUMIF(Ent_Dados!$C$9:$C$254,Tabulação_Prod_Municipios!D13,Ent_Dados!$X$9:$X$254)+SUMIF(Ent_Dados!$C$9:$C$254,Tabulação_Prod_Municipios!D13,Ent_Dados!$AB$9:$AB$254)</f>
        <v>66206</v>
      </c>
      <c r="N33" s="16">
        <f>SUMIF(Ent_Dados!$C$9:$C$254,Tabulação_Prod_Municipios!D13,Ent_Dados!$G$9:$G$254)+SUMIF(Ent_Dados!$C$9:$C$254,Tabulação_Prod_Municipios!D13,Ent_Dados!$I$9:$I$254)+SUMIF(Ent_Dados!$C$9:$C$254,Tabulação_Prod_Municipios!D13,Ent_Dados!$K$9:$K$254)+SUMIF(Ent_Dados!$C$9:$C$254,Tabulação_Prod_Municipios!D13,Ent_Dados!$O$9:$O$254)+SUMIF(Ent_Dados!$C$9:$C$254,Tabulação_Prod_Municipios!D13,Ent_Dados!$Q$9:$Q$254)+SUMIF(Ent_Dados!$C$9:$C$254,Tabulação_Prod_Municipios!D13,Ent_Dados!$U$9:$U$254)+SUMIF(Ent_Dados!$C$9:$C$254,Tabulação_Prod_Municipios!D13,Ent_Dados!$W$9:$W$254)+SUMIF(Ent_Dados!$C$9:$C$254,Tabulação_Prod_Municipios!D13,Ent_Dados!$Y$9:$Y$254)+SUMIF(Ent_Dados!$C$9:$C$254,Tabulação_Prod_Municipios!D13,Ent_Dados!$AC$9:$AC$254)</f>
        <v>59140</v>
      </c>
      <c r="O33" s="14"/>
      <c r="P33" s="10">
        <v>23</v>
      </c>
      <c r="Q33" s="92" t="s">
        <v>25</v>
      </c>
      <c r="R33" s="13">
        <f>SUMIF(Ent_Dados!$C$269:$C$514,Tabulação_Prod_Municipios!D253,Ent_Dados!$V$269:$V$514)</f>
        <v>91980</v>
      </c>
      <c r="S33" s="16">
        <f>SUMIF(Ent_Dados!$C$269:$C$514,Tabulação_Prod_Municipios!D253,Ent_Dados!$W$269:$W$514)</f>
        <v>124320</v>
      </c>
      <c r="T33" s="9"/>
      <c r="U33" s="10">
        <v>23</v>
      </c>
      <c r="V33" s="92" t="s">
        <v>68</v>
      </c>
      <c r="W33" s="13">
        <f>SUMIF(Ent_Dados!$C$9:$C$254,Tabulação_Prod_Municipios!D15,Ent_Dados!$V$9:$V$254)</f>
        <v>38000</v>
      </c>
      <c r="X33" s="16">
        <f>SUMIF(Ent_Dados!$C$9:$C$254,Tabulação_Prod_Municipios!D15,Ent_Dados!$W$9:$W$254)</f>
        <v>40000</v>
      </c>
      <c r="Y33" s="2"/>
      <c r="Z33" s="10">
        <v>23</v>
      </c>
      <c r="AA33" s="92" t="s">
        <v>169</v>
      </c>
      <c r="AB33" s="13">
        <f>SUMIF(Ent_Dados!$C$269:$C$514,Tabulação_Prod_Municipios!D125,Ent_Dados!$T$269:$T$514)</f>
        <v>45800</v>
      </c>
      <c r="AC33" s="16">
        <f>SUMIF(Ent_Dados!$C$269:$C$514,Tabulação_Prod_Municipios!D125,Ent_Dados!$U$269:$U$514)</f>
        <v>44060</v>
      </c>
      <c r="AD33" s="9"/>
      <c r="AE33" s="10">
        <v>23</v>
      </c>
      <c r="AF33" s="92" t="s">
        <v>153</v>
      </c>
      <c r="AG33" s="13">
        <f>SUMIF(Ent_Dados!$C$9:$C$254,Tabulação_Prod_Municipios!D108,Ent_Dados!$T$9:$T$254)</f>
        <v>8100</v>
      </c>
      <c r="AH33" s="16">
        <f>SUMIF(Ent_Dados!$C$9:$C$254,Tabulação_Prod_Municipios!D108,Ent_Dados!$U$9:$U$254)</f>
        <v>8400</v>
      </c>
      <c r="AJ33" s="10">
        <v>23</v>
      </c>
      <c r="AK33" s="92" t="s">
        <v>278</v>
      </c>
      <c r="AL33" s="13">
        <f>SUMIF(Ent_Dados!$C$269:$C$514,Tabulação_Prod_Municipios!D246,Ent_Dados!$X$269:$X$514)</f>
        <v>6090</v>
      </c>
      <c r="AM33" s="16">
        <f>SUMIF(Ent_Dados!$C$269:$C$514,Tabulação_Prod_Municipios!D246,Ent_Dados!$Y$269:$Y$514)</f>
        <v>3600</v>
      </c>
      <c r="AN33" s="9"/>
      <c r="AO33" s="10">
        <v>23</v>
      </c>
      <c r="AP33" s="92" t="s">
        <v>239</v>
      </c>
      <c r="AQ33" s="13">
        <f>SUMIF(Ent_Dados!$C$9:$C$254,Tabulação_Prod_Municipios!D204,Ent_Dados!$X$9:$X$254)</f>
        <v>1800</v>
      </c>
      <c r="AR33" s="16">
        <f>SUMIF(Ent_Dados!$C$9:$C$254,Tabulação_Prod_Municipios!D204,Ent_Dados!$Y$9:$Y$254)</f>
        <v>1800</v>
      </c>
      <c r="AT33" s="10">
        <v>23</v>
      </c>
      <c r="AU33" s="92" t="s">
        <v>22</v>
      </c>
      <c r="AV33" s="13">
        <f>SUMIF(Ent_Dados!$C$269:$C$514,Tabulação_Prod_Municipios!D189,Ent_Dados!$J$269:$J$514)</f>
        <v>280</v>
      </c>
      <c r="AW33" s="16">
        <f>SUMIF(Ent_Dados!$C$269:$C$514,Tabulação_Prod_Municipios!D189,Ent_Dados!$K$269:$K$514)</f>
        <v>200</v>
      </c>
      <c r="AX33" s="9"/>
      <c r="AY33" s="10">
        <v>23</v>
      </c>
      <c r="AZ33" s="92" t="s">
        <v>22</v>
      </c>
      <c r="BA33" s="13">
        <f>SUMIF(Ent_Dados!$C$9:$C$254,Tabulação_Prod_Municipios!D189,Ent_Dados!$J$9:$J$254)</f>
        <v>140</v>
      </c>
      <c r="BB33" s="16">
        <f>SUMIF(Ent_Dados!$C$9:$C$254,Tabulação_Prod_Municipios!D189,Ent_Dados!$K$9:$K$254)</f>
        <v>100</v>
      </c>
      <c r="BD33" s="10">
        <v>23</v>
      </c>
      <c r="BE33" s="92" t="s">
        <v>23</v>
      </c>
      <c r="BF33" s="13">
        <f>SUMIF(Ent_Dados!$C$269:$C$514,Tabulação_Prod_Municipios!D214,Ent_Dados!$N$269:$N$514)</f>
        <v>1500</v>
      </c>
      <c r="BG33" s="16">
        <f>SUMIF(Ent_Dados!$C$269:$C$514,Tabulação_Prod_Municipios!D214,Ent_Dados!$O$269:$O$514)</f>
        <v>2910</v>
      </c>
      <c r="BH33" s="9"/>
      <c r="BI33" s="10">
        <v>23</v>
      </c>
      <c r="BJ33" s="92" t="s">
        <v>247</v>
      </c>
      <c r="BK33" s="13">
        <f>SUMIF(Ent_Dados!$C$9:$C$254,Tabulação_Prod_Municipios!D213,Ent_Dados!$N$9:$N$254)</f>
        <v>1160</v>
      </c>
      <c r="BL33" s="16">
        <f>SUMIF(Ent_Dados!$C$9:$C$254,Tabulação_Prod_Municipios!D213,Ent_Dados!$O$9:$O$254)</f>
        <v>1160</v>
      </c>
      <c r="BN33" s="10">
        <v>23</v>
      </c>
      <c r="BO33" s="92" t="s">
        <v>66</v>
      </c>
      <c r="BP33" s="13">
        <f>SUMIF(Ent_Dados!$C$269:$C$514,Tabulação_Prod_Municipios!D13,Ent_Dados!$F$269:$F$514)</f>
        <v>0</v>
      </c>
      <c r="BQ33" s="16">
        <f>SUMIF(Ent_Dados!$C$269:$C$514,Tabulação_Prod_Municipios!D13,Ent_Dados!$G$269:$G$514)</f>
        <v>0</v>
      </c>
      <c r="BR33" s="9"/>
      <c r="BS33" s="10">
        <v>23</v>
      </c>
      <c r="BT33" s="92" t="s">
        <v>66</v>
      </c>
      <c r="BU33" s="13">
        <f>SUMIF(Ent_Dados!$C$9:$C$254,Tabulação_Prod_Municipios!D13,Ent_Dados!$F$9:$F$254)</f>
        <v>0</v>
      </c>
      <c r="BV33" s="16">
        <f>SUMIF(Ent_Dados!$C$9:$C$254,Tabulação_Prod_Municipios!D13,Ent_Dados!$G$9:$G$254)</f>
        <v>0</v>
      </c>
      <c r="BX33" s="10">
        <v>23</v>
      </c>
      <c r="BY33" s="92" t="s">
        <v>2</v>
      </c>
      <c r="BZ33" s="13">
        <f>SUMIF(Ent_Dados!$C$269:$C$514,Tabulação_Prod_Municipios!D208,Ent_Dados!$P$269:$P$514)</f>
        <v>540</v>
      </c>
      <c r="CA33" s="16">
        <f>SUMIF(Ent_Dados!$C$269:$C$514,Tabulação_Prod_Municipios!D208,Ent_Dados!$Q$269:$Q$514)</f>
        <v>58</v>
      </c>
      <c r="CB33" s="9"/>
      <c r="CC33" s="10">
        <v>23</v>
      </c>
      <c r="CD33" s="92" t="s">
        <v>106</v>
      </c>
      <c r="CE33" s="13">
        <f>SUMIF(Ent_Dados!$C$9:$C$254,Tabulação_Prod_Municipios!D55,Ent_Dados!$P$9:$P$254)</f>
        <v>200</v>
      </c>
      <c r="CF33" s="16">
        <f>SUMIF(Ent_Dados!$C$9:$C$254,Tabulação_Prod_Municipios!D55,Ent_Dados!$Q$9:$Q$254)</f>
        <v>50</v>
      </c>
      <c r="CH33" s="10">
        <v>23</v>
      </c>
      <c r="CI33" s="92" t="s">
        <v>75</v>
      </c>
      <c r="CJ33" s="13">
        <f>SUMIF(Ent_Dados!$C$269:$C$514,Tabulação_Prod_Municipios!D23,Ent_Dados!$AB$269:$AB$514)</f>
        <v>0</v>
      </c>
      <c r="CK33" s="16">
        <f>SUMIF(Ent_Dados!$C$269:$C$514,Tabulação_Prod_Municipios!D23,Ent_Dados!$AC$269:$AC$514)</f>
        <v>0</v>
      </c>
      <c r="CL33" s="9"/>
      <c r="CM33" s="10">
        <v>23</v>
      </c>
      <c r="CN33" s="92" t="s">
        <v>75</v>
      </c>
      <c r="CO33" s="13">
        <f>SUMIF(Ent_Dados!$C$9:$C$254,Tabulação_Prod_Municipios!D23,Ent_Dados!$AB$9:$AB$254)</f>
        <v>0</v>
      </c>
      <c r="CP33" s="16">
        <f>SUMIF(Ent_Dados!$C$9:$C$254,Tabulação_Prod_Municipios!D23,Ent_Dados!$AC$9:$AC$254)</f>
        <v>0</v>
      </c>
      <c r="CR33" s="10">
        <v>23</v>
      </c>
      <c r="CS33" s="92" t="s">
        <v>22</v>
      </c>
      <c r="CT33" s="13">
        <f>SUMIF(Ent_Dados!$C$269:$C$514,Tabulação_Prod_Municipios!D189,Ent_Dados!$L$269:$L$514)</f>
        <v>1232500</v>
      </c>
      <c r="CU33" s="16">
        <f>SUMIF(Ent_Dados!$C$269:$C$514,Tabulação_Prod_Municipios!D189,Ent_Dados!$M$269:$M$514)</f>
        <v>1121120</v>
      </c>
      <c r="CV33" s="9"/>
      <c r="CW33" s="10">
        <v>23</v>
      </c>
      <c r="CX33" s="92" t="s">
        <v>285</v>
      </c>
      <c r="CY33" s="13">
        <f>SUMIF(Ent_Dados!$C$9:$C$254,Tabulação_Prod_Municipios!D254,Ent_Dados!$L$9:$L$254)</f>
        <v>15800</v>
      </c>
      <c r="CZ33" s="16">
        <f>SUMIF(Ent_Dados!$C$9:$C$254,Tabulação_Prod_Municipios!D254,Ent_Dados!$M$9:$M$254)</f>
        <v>15800</v>
      </c>
      <c r="DB33" s="10">
        <v>23</v>
      </c>
      <c r="DC33" s="92" t="s">
        <v>273</v>
      </c>
      <c r="DD33" s="13">
        <f>SUMIF(Ent_Dados!$C$269:$C$514,Tabulação_Prod_Municipios!D241,Ent_Dados!$R$269:$R$514)</f>
        <v>2000</v>
      </c>
      <c r="DE33" s="16">
        <f>SUMIF(Ent_Dados!$C$269:$C$514,Tabulação_Prod_Municipios!D241,Ent_Dados!$S$269:$S$514)</f>
        <v>2190</v>
      </c>
      <c r="DF33" s="9"/>
      <c r="DG33" s="10">
        <v>23</v>
      </c>
      <c r="DH33" s="92" t="s">
        <v>76</v>
      </c>
      <c r="DI33" s="13">
        <f>SUMIF(Ent_Dados!$C$9:$C$254,Tabulação_Prod_Municipios!D24,Ent_Dados!$R$9:$R$254)</f>
        <v>250</v>
      </c>
      <c r="DJ33" s="16">
        <f>SUMIF(Ent_Dados!$C$9:$C$254,Tabulação_Prod_Municipios!D24,Ent_Dados!$S$9:$S$254)</f>
        <v>155</v>
      </c>
      <c r="DL33" s="10">
        <v>23</v>
      </c>
      <c r="DM33" s="92" t="s">
        <v>173</v>
      </c>
      <c r="DN33" s="13">
        <f>SUMIF(Ent_Dados!$C$269:$C$514,Tabulação_Prod_Municipios!D129,Ent_Dados!$Z$269:$Z$514)</f>
        <v>7200</v>
      </c>
      <c r="DO33" s="16">
        <f>SUMIF(Ent_Dados!$C$269:$C$514,Tabulação_Prod_Municipios!D129,Ent_Dados!$AA$269:$AA$514)</f>
        <v>4940</v>
      </c>
      <c r="DP33" s="9"/>
      <c r="DQ33" s="10">
        <v>23</v>
      </c>
      <c r="DR33" s="92" t="s">
        <v>78</v>
      </c>
      <c r="DS33" s="13">
        <f>SUMIF(Ent_Dados!$C$9:$C$254,Tabulação_Prod_Municipios!D26,Ent_Dados!$Z$9:$Z$254)</f>
        <v>0</v>
      </c>
      <c r="DT33" s="16">
        <f>SUMIF(Ent_Dados!$C$9:$C$254,Tabulação_Prod_Municipios!D26,Ent_Dados!$AA$9:$AA$254)</f>
        <v>60</v>
      </c>
      <c r="DV33" s="10">
        <v>23</v>
      </c>
      <c r="DW33" s="92" t="s">
        <v>258</v>
      </c>
      <c r="DX33" s="13">
        <f>SUMIF(Ent_Dados!$C$269:$C$514,Tabulação_Prod_Municipios!D225,Ent_Dados!$D$269:$D$514)</f>
        <v>0</v>
      </c>
      <c r="DY33" s="16">
        <f>SUMIF(Ent_Dados!$C$269:$C$514,Tabulação_Prod_Municipios!D225,Ent_Dados!$E$269:$E$514)</f>
        <v>0</v>
      </c>
      <c r="DZ33" s="9"/>
      <c r="EA33" s="10">
        <v>23</v>
      </c>
      <c r="EB33" s="92" t="s">
        <v>258</v>
      </c>
      <c r="EC33" s="13">
        <f>SUMIF(Ent_Dados!$C$9:$C$254,Tabulação_Prod_Municipios!D225,Ent_Dados!$D$9:$D$254)</f>
        <v>0</v>
      </c>
      <c r="ED33" s="16">
        <f>SUMIF(Ent_Dados!$C$9:$C$254,Tabulação_Prod_Municipios!D225,Ent_Dados!$E$9:$E$254)</f>
        <v>0</v>
      </c>
      <c r="EF33" s="10">
        <v>23</v>
      </c>
      <c r="EG33" s="92" t="s">
        <v>85</v>
      </c>
      <c r="EH33" s="13"/>
      <c r="EI33" s="16"/>
      <c r="EJ33" s="9"/>
      <c r="EK33" s="10">
        <v>23</v>
      </c>
      <c r="EL33" s="92" t="s">
        <v>85</v>
      </c>
      <c r="EM33" s="13"/>
      <c r="EN33" s="16"/>
    </row>
    <row r="34" spans="1:144" ht="13.5" customHeight="1" x14ac:dyDescent="0.2">
      <c r="A34" s="14"/>
      <c r="B34" s="91">
        <v>26</v>
      </c>
      <c r="C34" s="92" t="s">
        <v>86</v>
      </c>
      <c r="D34" s="12" t="s">
        <v>355</v>
      </c>
      <c r="E34" s="14"/>
      <c r="F34" s="10">
        <v>24</v>
      </c>
      <c r="G34" s="92" t="s">
        <v>222</v>
      </c>
      <c r="H34" s="13">
        <f>SUMIF(Ent_Dados!$C$269:$C$514,Tabulação_Prod_Municipios!D182,Ent_Dados!$F$269:$F$514)+SUMIF(Ent_Dados!$C$269:$C$514,Tabulação_Prod_Municipios!D182,Ent_Dados!$H$269:$H$514)+SUMIF(Ent_Dados!$C$269:$C$514,Tabulação_Prod_Municipios!D182,Ent_Dados!$J$269:$J$514)+SUMIF(Ent_Dados!$C$269:$C$514,Tabulação_Prod_Municipios!D182,Ent_Dados!$N$269:$N$514)+SUMIF(Ent_Dados!$C$269:$C$514,Tabulação_Prod_Municipios!D182,Ent_Dados!$P$269:$P$514)+SUMIF(Ent_Dados!$C$269:$C$514,Tabulação_Prod_Municipios!D182,Ent_Dados!$T$269:$T$514)+SUMIF(Ent_Dados!$C$269:$C$514,Tabulação_Prod_Municipios!D182,Ent_Dados!$V$269:$V$514)+SUMIF(Ent_Dados!$C$269:$C$514,Tabulação_Prod_Municipios!D182,Ent_Dados!$X$269:$X$514)+SUMIF(Ent_Dados!$C$269:$C$514,Tabulação_Prod_Municipios!D182,Ent_Dados!$AB$269:$AB$514)</f>
        <v>218122</v>
      </c>
      <c r="I34" s="16">
        <f>SUMIF(Ent_Dados!$C$269:$C$514,Tabulação_Prod_Municipios!D182,Ent_Dados!$G$269:$G$514)+SUMIF(Ent_Dados!$C$269:$C$514,Tabulação_Prod_Municipios!D182,Ent_Dados!$I$269:$I$514)+SUMIF(Ent_Dados!$C$269:$C$514,Tabulação_Prod_Municipios!D182,Ent_Dados!$K$269:$K$514)+SUMIF(Ent_Dados!$C$269:$C$514,Tabulação_Prod_Municipios!D182,Ent_Dados!$O$269:$O$514)+SUMIF(Ent_Dados!$C$269:$C$514,Tabulação_Prod_Municipios!D182,Ent_Dados!$Q$269:$Q$514)+SUMIF(Ent_Dados!$C$269:$C$514,Tabulação_Prod_Municipios!D182,Ent_Dados!$U$269:$U$514)+SUMIF(Ent_Dados!$C$269:$C$514,Tabulação_Prod_Municipios!D182,Ent_Dados!$W$269:$W$514)+SUMIF(Ent_Dados!$C$269:$C$514,Tabulação_Prod_Municipios!D182,Ent_Dados!$Y$269:$Y$514)+SUMIF(Ent_Dados!$C$269:$C$514,Tabulação_Prod_Municipios!D182,Ent_Dados!$AC$269:$AC$514)</f>
        <v>185862</v>
      </c>
      <c r="J34" s="9"/>
      <c r="K34" s="10">
        <v>24</v>
      </c>
      <c r="L34" s="92" t="s">
        <v>260</v>
      </c>
      <c r="M34" s="13">
        <f>SUMIF(Ent_Dados!$C$9:$C$254,Tabulação_Prod_Municipios!D227,Ent_Dados!$F$9:$F$254)+SUMIF(Ent_Dados!$C$9:$C$254,Tabulação_Prod_Municipios!D227,Ent_Dados!$H$9:$H$254)+SUMIF(Ent_Dados!$C$9:$C$254,Tabulação_Prod_Municipios!D227,Ent_Dados!$J$9:$J$254)+SUMIF(Ent_Dados!$C$9:$C$254,Tabulação_Prod_Municipios!D227,Ent_Dados!$N$9:$N$254)+SUMIF(Ent_Dados!$C$9:$C$254,Tabulação_Prod_Municipios!D227,Ent_Dados!$P$9:$P$254)+SUMIF(Ent_Dados!$C$9:$C$254,Tabulação_Prod_Municipios!D227,Ent_Dados!$T$9:$T$254)+SUMIF(Ent_Dados!$C$9:$C$254,Tabulação_Prod_Municipios!D227,Ent_Dados!$V$9:$V$254)+SUMIF(Ent_Dados!$C$9:$C$254,Tabulação_Prod_Municipios!D227,Ent_Dados!$X$9:$X$254)+SUMIF(Ent_Dados!$C$9:$C$254,Tabulação_Prod_Municipios!D227,Ent_Dados!$AB$9:$AB$254)</f>
        <v>53060</v>
      </c>
      <c r="N34" s="16">
        <f>SUMIF(Ent_Dados!$C$9:$C$254,Tabulação_Prod_Municipios!D227,Ent_Dados!$G$9:$G$254)+SUMIF(Ent_Dados!$C$9:$C$254,Tabulação_Prod_Municipios!D227,Ent_Dados!$I$9:$I$254)+SUMIF(Ent_Dados!$C$9:$C$254,Tabulação_Prod_Municipios!D227,Ent_Dados!$K$9:$K$254)+SUMIF(Ent_Dados!$C$9:$C$254,Tabulação_Prod_Municipios!D227,Ent_Dados!$O$9:$O$254)+SUMIF(Ent_Dados!$C$9:$C$254,Tabulação_Prod_Municipios!D227,Ent_Dados!$Q$9:$Q$254)+SUMIF(Ent_Dados!$C$9:$C$254,Tabulação_Prod_Municipios!D227,Ent_Dados!$U$9:$U$254)+SUMIF(Ent_Dados!$C$9:$C$254,Tabulação_Prod_Municipios!D227,Ent_Dados!$W$9:$W$254)+SUMIF(Ent_Dados!$C$9:$C$254,Tabulação_Prod_Municipios!D227,Ent_Dados!$Y$9:$Y$254)+SUMIF(Ent_Dados!$C$9:$C$254,Tabulação_Prod_Municipios!D227,Ent_Dados!$AC$9:$AC$254)</f>
        <v>57730</v>
      </c>
      <c r="O34" s="14"/>
      <c r="P34" s="10">
        <v>24</v>
      </c>
      <c r="Q34" s="92" t="s">
        <v>68</v>
      </c>
      <c r="R34" s="13">
        <f>SUMIF(Ent_Dados!$C$269:$C$514,Tabulação_Prod_Municipios!D15,Ent_Dados!$V$269:$V$514)</f>
        <v>117800</v>
      </c>
      <c r="S34" s="16">
        <f>SUMIF(Ent_Dados!$C$269:$C$514,Tabulação_Prod_Municipios!D15,Ent_Dados!$W$269:$W$514)</f>
        <v>112000</v>
      </c>
      <c r="T34" s="9"/>
      <c r="U34" s="10">
        <v>24</v>
      </c>
      <c r="V34" s="92" t="s">
        <v>25</v>
      </c>
      <c r="W34" s="13">
        <f>SUMIF(Ent_Dados!$C$9:$C$254,Tabulação_Prod_Municipios!D253,Ent_Dados!$V$9:$V$254)</f>
        <v>36500</v>
      </c>
      <c r="X34" s="16">
        <f>SUMIF(Ent_Dados!$C$9:$C$254,Tabulação_Prod_Municipios!D253,Ent_Dados!$W$9:$W$254)</f>
        <v>37000</v>
      </c>
      <c r="Y34" s="2"/>
      <c r="Z34" s="10">
        <v>24</v>
      </c>
      <c r="AA34" s="92" t="s">
        <v>145</v>
      </c>
      <c r="AB34" s="13">
        <f>SUMIF(Ent_Dados!$C$269:$C$514,Tabulação_Prod_Municipios!D99,Ent_Dados!$T$269:$T$514)</f>
        <v>46800</v>
      </c>
      <c r="AC34" s="16">
        <f>SUMIF(Ent_Dados!$C$269:$C$514,Tabulação_Prod_Municipios!D99,Ent_Dados!$U$269:$U$514)</f>
        <v>43600</v>
      </c>
      <c r="AD34" s="9"/>
      <c r="AE34" s="10">
        <v>24</v>
      </c>
      <c r="AF34" s="92" t="s">
        <v>222</v>
      </c>
      <c r="AG34" s="13">
        <f>SUMIF(Ent_Dados!$C$9:$C$254,Tabulação_Prod_Municipios!D182,Ent_Dados!$T$9:$T$254)</f>
        <v>10000</v>
      </c>
      <c r="AH34" s="16">
        <f>SUMIF(Ent_Dados!$C$9:$C$254,Tabulação_Prod_Municipios!D182,Ent_Dados!$U$9:$U$254)</f>
        <v>8000</v>
      </c>
      <c r="AJ34" s="10">
        <v>24</v>
      </c>
      <c r="AK34" s="92" t="s">
        <v>239</v>
      </c>
      <c r="AL34" s="13">
        <f>SUMIF(Ent_Dados!$C$269:$C$514,Tabulação_Prod_Municipios!D204,Ent_Dados!$X$269:$X$514)</f>
        <v>4680</v>
      </c>
      <c r="AM34" s="16">
        <f>SUMIF(Ent_Dados!$C$269:$C$514,Tabulação_Prod_Municipios!D204,Ent_Dados!$Y$269:$Y$514)</f>
        <v>3348</v>
      </c>
      <c r="AN34" s="9"/>
      <c r="AO34" s="10">
        <v>24</v>
      </c>
      <c r="AP34" s="92" t="s">
        <v>24</v>
      </c>
      <c r="AQ34" s="13">
        <f>SUMIF(Ent_Dados!$C$9:$C$254,Tabulação_Prod_Municipios!D236,Ent_Dados!$X$9:$X$254)</f>
        <v>7000</v>
      </c>
      <c r="AR34" s="16">
        <f>SUMIF(Ent_Dados!$C$9:$C$254,Tabulação_Prod_Municipios!D236,Ent_Dados!$Y$9:$Y$254)</f>
        <v>1700</v>
      </c>
      <c r="AT34" s="10">
        <v>24</v>
      </c>
      <c r="AU34" s="92" t="s">
        <v>130</v>
      </c>
      <c r="AV34" s="13">
        <f>SUMIF(Ent_Dados!$C$269:$C$514,Tabulação_Prod_Municipios!D84,Ent_Dados!$J$269:$J$514)</f>
        <v>196</v>
      </c>
      <c r="AW34" s="16">
        <f>SUMIF(Ent_Dados!$C$269:$C$514,Tabulação_Prod_Municipios!D84,Ent_Dados!$K$269:$K$514)</f>
        <v>195</v>
      </c>
      <c r="AX34" s="9"/>
      <c r="AY34" s="10">
        <v>24</v>
      </c>
      <c r="AZ34" s="92" t="s">
        <v>267</v>
      </c>
      <c r="BA34" s="13">
        <f>SUMIF(Ent_Dados!$C$9:$C$254,Tabulação_Prod_Municipios!D234,Ent_Dados!$J$9:$J$254)</f>
        <v>124</v>
      </c>
      <c r="BB34" s="16">
        <f>SUMIF(Ent_Dados!$C$9:$C$254,Tabulação_Prod_Municipios!D234,Ent_Dados!$K$9:$K$254)</f>
        <v>100</v>
      </c>
      <c r="BD34" s="10">
        <v>24</v>
      </c>
      <c r="BE34" s="92" t="s">
        <v>285</v>
      </c>
      <c r="BF34" s="13">
        <f>SUMIF(Ent_Dados!$C$269:$C$514,Tabulação_Prod_Municipios!D254,Ent_Dados!$N$269:$N$514)</f>
        <v>1820</v>
      </c>
      <c r="BG34" s="16">
        <f>SUMIF(Ent_Dados!$C$269:$C$514,Tabulação_Prod_Municipios!D254,Ent_Dados!$O$269:$O$514)</f>
        <v>2550</v>
      </c>
      <c r="BH34" s="9"/>
      <c r="BI34" s="10">
        <v>24</v>
      </c>
      <c r="BJ34" s="92" t="s">
        <v>44</v>
      </c>
      <c r="BK34" s="13">
        <f>SUMIF(Ent_Dados!$C$9:$C$254,Tabulação_Prod_Municipios!D154,Ent_Dados!$N$9:$N$254)</f>
        <v>150</v>
      </c>
      <c r="BL34" s="16">
        <f>SUMIF(Ent_Dados!$C$9:$C$254,Tabulação_Prod_Municipios!D154,Ent_Dados!$O$9:$O$254)</f>
        <v>1100</v>
      </c>
      <c r="BN34" s="10">
        <v>24</v>
      </c>
      <c r="BO34" s="92" t="s">
        <v>106</v>
      </c>
      <c r="BP34" s="13">
        <f>SUMIF(Ent_Dados!$C$269:$C$514,Tabulação_Prod_Municipios!D55,Ent_Dados!$F$269:$F$514)</f>
        <v>0</v>
      </c>
      <c r="BQ34" s="16">
        <f>SUMIF(Ent_Dados!$C$269:$C$514,Tabulação_Prod_Municipios!D55,Ent_Dados!$G$269:$G$514)</f>
        <v>0</v>
      </c>
      <c r="BR34" s="9"/>
      <c r="BS34" s="10">
        <v>24</v>
      </c>
      <c r="BT34" s="92" t="s">
        <v>106</v>
      </c>
      <c r="BU34" s="13">
        <f>SUMIF(Ent_Dados!$C$9:$C$254,Tabulação_Prod_Municipios!D55,Ent_Dados!$F$9:$F$254)</f>
        <v>0</v>
      </c>
      <c r="BV34" s="16">
        <f>SUMIF(Ent_Dados!$C$9:$C$254,Tabulação_Prod_Municipios!D55,Ent_Dados!$G$9:$G$254)</f>
        <v>0</v>
      </c>
      <c r="BX34" s="10">
        <v>24</v>
      </c>
      <c r="BY34" s="92" t="s">
        <v>128</v>
      </c>
      <c r="BZ34" s="13">
        <f>SUMIF(Ent_Dados!$C$269:$C$514,Tabulação_Prod_Municipios!D82,Ent_Dados!$P$269:$P$514)</f>
        <v>0</v>
      </c>
      <c r="CA34" s="16">
        <f>SUMIF(Ent_Dados!$C$269:$C$514,Tabulação_Prod_Municipios!D82,Ent_Dados!$Q$269:$Q$514)</f>
        <v>39</v>
      </c>
      <c r="CB34" s="9"/>
      <c r="CC34" s="10">
        <v>24</v>
      </c>
      <c r="CD34" s="92" t="s">
        <v>128</v>
      </c>
      <c r="CE34" s="13">
        <f>SUMIF(Ent_Dados!$C$9:$C$254,Tabulação_Prod_Municipios!D82,Ent_Dados!$P$9:$P$254)</f>
        <v>0</v>
      </c>
      <c r="CF34" s="16">
        <f>SUMIF(Ent_Dados!$C$9:$C$254,Tabulação_Prod_Municipios!D82,Ent_Dados!$Q$9:$Q$254)</f>
        <v>30</v>
      </c>
      <c r="CH34" s="10">
        <v>24</v>
      </c>
      <c r="CI34" s="92" t="s">
        <v>76</v>
      </c>
      <c r="CJ34" s="13">
        <f>SUMIF(Ent_Dados!$C$269:$C$514,Tabulação_Prod_Municipios!D24,Ent_Dados!$AB$269:$AB$514)</f>
        <v>0</v>
      </c>
      <c r="CK34" s="16">
        <f>SUMIF(Ent_Dados!$C$269:$C$514,Tabulação_Prod_Municipios!D24,Ent_Dados!$AC$269:$AC$514)</f>
        <v>0</v>
      </c>
      <c r="CL34" s="9"/>
      <c r="CM34" s="10">
        <v>24</v>
      </c>
      <c r="CN34" s="92" t="s">
        <v>76</v>
      </c>
      <c r="CO34" s="13">
        <f>SUMIF(Ent_Dados!$C$9:$C$254,Tabulação_Prod_Municipios!D24,Ent_Dados!$AB$9:$AB$254)</f>
        <v>0</v>
      </c>
      <c r="CP34" s="16">
        <f>SUMIF(Ent_Dados!$C$9:$C$254,Tabulação_Prod_Municipios!D24,Ent_Dados!$AC$9:$AC$254)</f>
        <v>0</v>
      </c>
      <c r="CR34" s="10">
        <v>24</v>
      </c>
      <c r="CS34" s="92" t="s">
        <v>106</v>
      </c>
      <c r="CT34" s="13">
        <f>SUMIF(Ent_Dados!$C$269:$C$514,Tabulação_Prod_Municipios!D55,Ent_Dados!$L$269:$L$514)</f>
        <v>1120390</v>
      </c>
      <c r="CU34" s="16">
        <f>SUMIF(Ent_Dados!$C$269:$C$514,Tabulação_Prod_Municipios!D55,Ent_Dados!$M$269:$M$514)</f>
        <v>1065081</v>
      </c>
      <c r="CV34" s="9"/>
      <c r="CW34" s="10">
        <v>24</v>
      </c>
      <c r="CX34" s="92" t="s">
        <v>22</v>
      </c>
      <c r="CY34" s="13">
        <f>SUMIF(Ent_Dados!$C$9:$C$254,Tabulação_Prod_Municipios!D189,Ent_Dados!$L$9:$L$254)</f>
        <v>14500</v>
      </c>
      <c r="CZ34" s="16">
        <f>SUMIF(Ent_Dados!$C$9:$C$254,Tabulação_Prod_Municipios!D189,Ent_Dados!$M$9:$M$254)</f>
        <v>14560</v>
      </c>
      <c r="DB34" s="10">
        <v>24</v>
      </c>
      <c r="DC34" s="92" t="s">
        <v>108</v>
      </c>
      <c r="DD34" s="13">
        <f>SUMIF(Ent_Dados!$C$269:$C$514,Tabulação_Prod_Municipios!D58,Ent_Dados!$R$269:$R$514)</f>
        <v>2160</v>
      </c>
      <c r="DE34" s="16">
        <f>SUMIF(Ent_Dados!$C$269:$C$514,Tabulação_Prod_Municipios!D58,Ent_Dados!$S$269:$S$514)</f>
        <v>2160</v>
      </c>
      <c r="DF34" s="9"/>
      <c r="DG34" s="10">
        <v>24</v>
      </c>
      <c r="DH34" s="92" t="s">
        <v>239</v>
      </c>
      <c r="DI34" s="13">
        <f>SUMIF(Ent_Dados!$C$9:$C$254,Tabulação_Prod_Municipios!D204,Ent_Dados!$R$9:$R$254)</f>
        <v>150</v>
      </c>
      <c r="DJ34" s="16">
        <f>SUMIF(Ent_Dados!$C$9:$C$254,Tabulação_Prod_Municipios!D204,Ent_Dados!$S$9:$S$254)</f>
        <v>150</v>
      </c>
      <c r="DL34" s="10">
        <v>24</v>
      </c>
      <c r="DM34" s="92" t="s">
        <v>108</v>
      </c>
      <c r="DN34" s="13">
        <f>SUMIF(Ent_Dados!$C$269:$C$514,Tabulação_Prod_Municipios!D58,Ent_Dados!$Z$269:$Z$514)</f>
        <v>0</v>
      </c>
      <c r="DO34" s="16">
        <f>SUMIF(Ent_Dados!$C$269:$C$514,Tabulação_Prod_Municipios!D58,Ent_Dados!$AA$269:$AA$514)</f>
        <v>4680</v>
      </c>
      <c r="DP34" s="9"/>
      <c r="DQ34" s="10">
        <v>24</v>
      </c>
      <c r="DR34" s="92" t="s">
        <v>108</v>
      </c>
      <c r="DS34" s="13">
        <f>SUMIF(Ent_Dados!$C$9:$C$254,Tabulação_Prod_Municipios!D58,Ent_Dados!$Z$9:$Z$254)</f>
        <v>0</v>
      </c>
      <c r="DT34" s="16">
        <f>SUMIF(Ent_Dados!$C$9:$C$254,Tabulação_Prod_Municipios!D58,Ent_Dados!$AA$9:$AA$254)</f>
        <v>52</v>
      </c>
      <c r="DV34" s="10">
        <v>24</v>
      </c>
      <c r="DW34" s="92" t="s">
        <v>231</v>
      </c>
      <c r="DX34" s="13">
        <f>SUMIF(Ent_Dados!$C$269:$C$514,Tabulação_Prod_Municipios!D195,Ent_Dados!$D$269:$D$514)</f>
        <v>0</v>
      </c>
      <c r="DY34" s="16">
        <f>SUMIF(Ent_Dados!$C$269:$C$514,Tabulação_Prod_Municipios!D195,Ent_Dados!$E$269:$E$514)</f>
        <v>0</v>
      </c>
      <c r="DZ34" s="9"/>
      <c r="EA34" s="10">
        <v>24</v>
      </c>
      <c r="EB34" s="92" t="s">
        <v>164</v>
      </c>
      <c r="EC34" s="13">
        <f>SUMIF(Ent_Dados!$C$9:$C$254,Tabulação_Prod_Municipios!D119,Ent_Dados!$D$9:$D$254)</f>
        <v>0</v>
      </c>
      <c r="ED34" s="16">
        <f>SUMIF(Ent_Dados!$C$9:$C$254,Tabulação_Prod_Municipios!D119,Ent_Dados!$E$9:$E$254)</f>
        <v>0</v>
      </c>
      <c r="EF34" s="10">
        <v>24</v>
      </c>
      <c r="EG34" s="92" t="s">
        <v>86</v>
      </c>
      <c r="EH34" s="13"/>
      <c r="EI34" s="16"/>
      <c r="EJ34" s="9"/>
      <c r="EK34" s="10">
        <v>24</v>
      </c>
      <c r="EL34" s="92" t="s">
        <v>86</v>
      </c>
      <c r="EM34" s="13"/>
      <c r="EN34" s="16"/>
    </row>
    <row r="35" spans="1:144" ht="13.5" customHeight="1" x14ac:dyDescent="0.2">
      <c r="A35" s="14"/>
      <c r="B35" s="91">
        <v>27</v>
      </c>
      <c r="C35" s="92" t="s">
        <v>87</v>
      </c>
      <c r="D35" s="12" t="s">
        <v>356</v>
      </c>
      <c r="E35" s="14"/>
      <c r="F35" s="10">
        <v>25</v>
      </c>
      <c r="G35" s="92" t="s">
        <v>25</v>
      </c>
      <c r="H35" s="13">
        <f>SUMIF(Ent_Dados!$C$269:$C$514,Tabulação_Prod_Municipios!D253,Ent_Dados!$F$269:$F$514)+SUMIF(Ent_Dados!$C$269:$C$514,Tabulação_Prod_Municipios!D253,Ent_Dados!$H$269:$H$514)+SUMIF(Ent_Dados!$C$269:$C$514,Tabulação_Prod_Municipios!D253,Ent_Dados!$J$269:$J$514)+SUMIF(Ent_Dados!$C$269:$C$514,Tabulação_Prod_Municipios!D253,Ent_Dados!$N$269:$N$514)+SUMIF(Ent_Dados!$C$269:$C$514,Tabulação_Prod_Municipios!D253,Ent_Dados!$P$269:$P$514)+SUMIF(Ent_Dados!$C$269:$C$514,Tabulação_Prod_Municipios!D253,Ent_Dados!$T$269:$T$514)+SUMIF(Ent_Dados!$C$269:$C$514,Tabulação_Prod_Municipios!D253,Ent_Dados!$V$269:$V$514)+SUMIF(Ent_Dados!$C$269:$C$514,Tabulação_Prod_Municipios!D253,Ent_Dados!$X$269:$X$514)+SUMIF(Ent_Dados!$C$269:$C$514,Tabulação_Prod_Municipios!D253,Ent_Dados!$AB$269:$AB$514)</f>
        <v>160343</v>
      </c>
      <c r="I35" s="16">
        <f>SUMIF(Ent_Dados!$C$269:$C$514,Tabulação_Prod_Municipios!D253,Ent_Dados!$G$269:$G$514)+SUMIF(Ent_Dados!$C$269:$C$514,Tabulação_Prod_Municipios!D253,Ent_Dados!$I$269:$I$514)+SUMIF(Ent_Dados!$C$269:$C$514,Tabulação_Prod_Municipios!D253,Ent_Dados!$K$269:$K$514)+SUMIF(Ent_Dados!$C$269:$C$514,Tabulação_Prod_Municipios!D253,Ent_Dados!$O$269:$O$514)+SUMIF(Ent_Dados!$C$269:$C$514,Tabulação_Prod_Municipios!D253,Ent_Dados!$Q$269:$Q$514)+SUMIF(Ent_Dados!$C$269:$C$514,Tabulação_Prod_Municipios!D253,Ent_Dados!$U$269:$U$514)+SUMIF(Ent_Dados!$C$269:$C$514,Tabulação_Prod_Municipios!D253,Ent_Dados!$W$269:$W$514)+SUMIF(Ent_Dados!$C$269:$C$514,Tabulação_Prod_Municipios!D253,Ent_Dados!$Y$269:$Y$514)+SUMIF(Ent_Dados!$C$269:$C$514,Tabulação_Prod_Municipios!D253,Ent_Dados!$AC$269:$AC$514)</f>
        <v>184248</v>
      </c>
      <c r="J35" s="9"/>
      <c r="K35" s="10">
        <v>25</v>
      </c>
      <c r="L35" s="92" t="s">
        <v>208</v>
      </c>
      <c r="M35" s="13">
        <f>SUMIF(Ent_Dados!$C$9:$C$254,Tabulação_Prod_Municipios!D168,Ent_Dados!$F$9:$F$254)+SUMIF(Ent_Dados!$C$9:$C$254,Tabulação_Prod_Municipios!D168,Ent_Dados!$H$9:$H$254)+SUMIF(Ent_Dados!$C$9:$C$254,Tabulação_Prod_Municipios!D168,Ent_Dados!$J$9:$J$254)+SUMIF(Ent_Dados!$C$9:$C$254,Tabulação_Prod_Municipios!D168,Ent_Dados!$N$9:$N$254)+SUMIF(Ent_Dados!$C$9:$C$254,Tabulação_Prod_Municipios!D168,Ent_Dados!$P$9:$P$254)+SUMIF(Ent_Dados!$C$9:$C$254,Tabulação_Prod_Municipios!D168,Ent_Dados!$T$9:$T$254)+SUMIF(Ent_Dados!$C$9:$C$254,Tabulação_Prod_Municipios!D168,Ent_Dados!$V$9:$V$254)+SUMIF(Ent_Dados!$C$9:$C$254,Tabulação_Prod_Municipios!D168,Ent_Dados!$X$9:$X$254)+SUMIF(Ent_Dados!$C$9:$C$254,Tabulação_Prod_Municipios!D168,Ent_Dados!$AB$9:$AB$254)</f>
        <v>59640</v>
      </c>
      <c r="N35" s="16">
        <f>SUMIF(Ent_Dados!$C$9:$C$254,Tabulação_Prod_Municipios!D168,Ent_Dados!$G$9:$G$254)+SUMIF(Ent_Dados!$C$9:$C$254,Tabulação_Prod_Municipios!D168,Ent_Dados!$I$9:$I$254)+SUMIF(Ent_Dados!$C$9:$C$254,Tabulação_Prod_Municipios!D168,Ent_Dados!$K$9:$K$254)+SUMIF(Ent_Dados!$C$9:$C$254,Tabulação_Prod_Municipios!D168,Ent_Dados!$O$9:$O$254)+SUMIF(Ent_Dados!$C$9:$C$254,Tabulação_Prod_Municipios!D168,Ent_Dados!$Q$9:$Q$254)+SUMIF(Ent_Dados!$C$9:$C$254,Tabulação_Prod_Municipios!D168,Ent_Dados!$U$9:$U$254)+SUMIF(Ent_Dados!$C$9:$C$254,Tabulação_Prod_Municipios!D168,Ent_Dados!$W$9:$W$254)+SUMIF(Ent_Dados!$C$9:$C$254,Tabulação_Prod_Municipios!D168,Ent_Dados!$Y$9:$Y$254)+SUMIF(Ent_Dados!$C$9:$C$254,Tabulação_Prod_Municipios!D168,Ent_Dados!$AC$9:$AC$254)</f>
        <v>46083</v>
      </c>
      <c r="O35" s="14"/>
      <c r="P35" s="10">
        <v>25</v>
      </c>
      <c r="Q35" s="92" t="s">
        <v>219</v>
      </c>
      <c r="R35" s="13">
        <f>SUMIF(Ent_Dados!$C$269:$C$514,Tabulação_Prod_Municipios!D179,Ent_Dados!$V$269:$V$514)</f>
        <v>78120</v>
      </c>
      <c r="S35" s="16">
        <f>SUMIF(Ent_Dados!$C$269:$C$514,Tabulação_Prod_Municipios!D179,Ent_Dados!$W$269:$W$514)</f>
        <v>105400</v>
      </c>
      <c r="T35" s="9"/>
      <c r="U35" s="10">
        <v>25</v>
      </c>
      <c r="V35" s="92" t="s">
        <v>260</v>
      </c>
      <c r="W35" s="13">
        <f>SUMIF(Ent_Dados!$C$9:$C$254,Tabulação_Prod_Municipios!D227,Ent_Dados!$V$9:$V$254)</f>
        <v>34300</v>
      </c>
      <c r="X35" s="16">
        <f>SUMIF(Ent_Dados!$C$9:$C$254,Tabulação_Prod_Municipios!D227,Ent_Dados!$W$9:$W$254)</f>
        <v>35000</v>
      </c>
      <c r="Y35" s="2"/>
      <c r="Z35" s="10">
        <v>25</v>
      </c>
      <c r="AA35" s="92" t="s">
        <v>147</v>
      </c>
      <c r="AB35" s="13">
        <f>SUMIF(Ent_Dados!$C$269:$C$514,Tabulação_Prod_Municipios!D101,Ent_Dados!$T$269:$T$514)</f>
        <v>50200</v>
      </c>
      <c r="AC35" s="16">
        <f>SUMIF(Ent_Dados!$C$269:$C$514,Tabulação_Prod_Municipios!D101,Ent_Dados!$U$269:$U$514)</f>
        <v>42250</v>
      </c>
      <c r="AD35" s="9"/>
      <c r="AE35" s="10">
        <v>25</v>
      </c>
      <c r="AF35" s="92" t="s">
        <v>260</v>
      </c>
      <c r="AG35" s="13">
        <f>SUMIF(Ent_Dados!$C$9:$C$254,Tabulação_Prod_Municipios!D227,Ent_Dados!$T$9:$T$254)</f>
        <v>6700</v>
      </c>
      <c r="AH35" s="16">
        <f>SUMIF(Ent_Dados!$C$9:$C$254,Tabulação_Prod_Municipios!D227,Ent_Dados!$U$9:$U$254)</f>
        <v>7900</v>
      </c>
      <c r="AJ35" s="10">
        <v>25</v>
      </c>
      <c r="AK35" s="92" t="s">
        <v>275</v>
      </c>
      <c r="AL35" s="13">
        <f>SUMIF(Ent_Dados!$C$269:$C$514,Tabulação_Prod_Municipios!D243,Ent_Dados!$X$269:$X$514)</f>
        <v>3360</v>
      </c>
      <c r="AM35" s="16">
        <f>SUMIF(Ent_Dados!$C$269:$C$514,Tabulação_Prod_Municipios!D243,Ent_Dados!$Y$269:$Y$514)</f>
        <v>3200</v>
      </c>
      <c r="AN35" s="9"/>
      <c r="AO35" s="10">
        <v>25</v>
      </c>
      <c r="AP35" s="92" t="s">
        <v>23</v>
      </c>
      <c r="AQ35" s="13">
        <f>SUMIF(Ent_Dados!$C$9:$C$254,Tabulação_Prod_Municipios!D214,Ent_Dados!$X$9:$X$254)</f>
        <v>10000</v>
      </c>
      <c r="AR35" s="16">
        <f>SUMIF(Ent_Dados!$C$9:$C$254,Tabulação_Prod_Municipios!D214,Ent_Dados!$Y$9:$Y$254)</f>
        <v>1500</v>
      </c>
      <c r="AT35" s="10">
        <v>25</v>
      </c>
      <c r="AU35" s="92" t="s">
        <v>219</v>
      </c>
      <c r="AV35" s="13">
        <f>SUMIF(Ent_Dados!$C$269:$C$514,Tabulação_Prod_Municipios!D179,Ent_Dados!$J$269:$J$514)</f>
        <v>165</v>
      </c>
      <c r="AW35" s="16">
        <f>SUMIF(Ent_Dados!$C$269:$C$514,Tabulação_Prod_Municipios!D179,Ent_Dados!$K$269:$K$514)</f>
        <v>193</v>
      </c>
      <c r="AX35" s="9"/>
      <c r="AY35" s="10">
        <v>25</v>
      </c>
      <c r="AZ35" s="92" t="s">
        <v>201</v>
      </c>
      <c r="BA35" s="13">
        <f>SUMIF(Ent_Dados!$C$9:$C$254,Tabulação_Prod_Municipios!D161,Ent_Dados!$J$9:$J$254)</f>
        <v>100</v>
      </c>
      <c r="BB35" s="16">
        <f>SUMIF(Ent_Dados!$C$9:$C$254,Tabulação_Prod_Municipios!D161,Ent_Dados!$K$9:$K$254)</f>
        <v>100</v>
      </c>
      <c r="BD35" s="10">
        <v>25</v>
      </c>
      <c r="BE35" s="92" t="s">
        <v>192</v>
      </c>
      <c r="BF35" s="13">
        <f>SUMIF(Ent_Dados!$C$269:$C$514,Tabulação_Prod_Municipios!D150,Ent_Dados!$N$269:$N$514)</f>
        <v>2030</v>
      </c>
      <c r="BG35" s="16">
        <f>SUMIF(Ent_Dados!$C$269:$C$514,Tabulação_Prod_Municipios!D150,Ent_Dados!$O$269:$O$514)</f>
        <v>2187</v>
      </c>
      <c r="BH35" s="9"/>
      <c r="BI35" s="10">
        <v>25</v>
      </c>
      <c r="BJ35" s="92" t="s">
        <v>208</v>
      </c>
      <c r="BK35" s="13">
        <f>SUMIF(Ent_Dados!$C$9:$C$254,Tabulação_Prod_Municipios!D168,Ent_Dados!$N$9:$N$254)</f>
        <v>4320</v>
      </c>
      <c r="BL35" s="16">
        <f>SUMIF(Ent_Dados!$C$9:$C$254,Tabulação_Prod_Municipios!D168,Ent_Dados!$O$9:$O$254)</f>
        <v>1010</v>
      </c>
      <c r="BN35" s="10">
        <v>25</v>
      </c>
      <c r="BO35" s="92" t="s">
        <v>24</v>
      </c>
      <c r="BP35" s="13">
        <f>SUMIF(Ent_Dados!$C$269:$C$514,Tabulação_Prod_Municipios!D236,Ent_Dados!$F$269:$F$514)</f>
        <v>0</v>
      </c>
      <c r="BQ35" s="16">
        <f>SUMIF(Ent_Dados!$C$269:$C$514,Tabulação_Prod_Municipios!D236,Ent_Dados!$G$269:$G$514)</f>
        <v>0</v>
      </c>
      <c r="BR35" s="9"/>
      <c r="BS35" s="10">
        <v>25</v>
      </c>
      <c r="BT35" s="92" t="s">
        <v>24</v>
      </c>
      <c r="BU35" s="13">
        <f>SUMIF(Ent_Dados!$C$9:$C$254,Tabulação_Prod_Municipios!D236,Ent_Dados!$F$9:$F$254)</f>
        <v>0</v>
      </c>
      <c r="BV35" s="16">
        <f>SUMIF(Ent_Dados!$C$9:$C$254,Tabulação_Prod_Municipios!D236,Ent_Dados!$G$9:$G$254)</f>
        <v>0</v>
      </c>
      <c r="BX35" s="10">
        <v>25</v>
      </c>
      <c r="BY35" s="92" t="s">
        <v>21</v>
      </c>
      <c r="BZ35" s="13">
        <f>SUMIF(Ent_Dados!$C$269:$C$514,Tabulação_Prod_Municipios!D158,Ent_Dados!$P$269:$P$514)</f>
        <v>597</v>
      </c>
      <c r="CA35" s="16">
        <f>SUMIF(Ent_Dados!$C$269:$C$514,Tabulação_Prod_Municipios!D158,Ent_Dados!$Q$269:$Q$514)</f>
        <v>0</v>
      </c>
      <c r="CB35" s="9"/>
      <c r="CC35" s="10">
        <v>25</v>
      </c>
      <c r="CD35" s="92" t="s">
        <v>21</v>
      </c>
      <c r="CE35" s="13">
        <f>SUMIF(Ent_Dados!$C$9:$C$254,Tabulação_Prod_Municipios!D158,Ent_Dados!$P$9:$P$254)</f>
        <v>520</v>
      </c>
      <c r="CF35" s="16">
        <f>SUMIF(Ent_Dados!$C$9:$C$254,Tabulação_Prod_Municipios!D158,Ent_Dados!$Q$9:$Q$254)</f>
        <v>0</v>
      </c>
      <c r="CH35" s="10">
        <v>25</v>
      </c>
      <c r="CI35" s="92" t="s">
        <v>77</v>
      </c>
      <c r="CJ35" s="13">
        <f>SUMIF(Ent_Dados!$C$269:$C$514,Tabulação_Prod_Municipios!D25,Ent_Dados!$AB$269:$AB$514)</f>
        <v>0</v>
      </c>
      <c r="CK35" s="16">
        <f>SUMIF(Ent_Dados!$C$269:$C$514,Tabulação_Prod_Municipios!D25,Ent_Dados!$AC$269:$AC$514)</f>
        <v>0</v>
      </c>
      <c r="CL35" s="9"/>
      <c r="CM35" s="10">
        <v>25</v>
      </c>
      <c r="CN35" s="92" t="s">
        <v>77</v>
      </c>
      <c r="CO35" s="13">
        <f>SUMIF(Ent_Dados!$C$9:$C$254,Tabulação_Prod_Municipios!D25,Ent_Dados!$AB$9:$AB$254)</f>
        <v>0</v>
      </c>
      <c r="CP35" s="16">
        <f>SUMIF(Ent_Dados!$C$9:$C$254,Tabulação_Prod_Municipios!D25,Ent_Dados!$AC$9:$AC$254)</f>
        <v>0</v>
      </c>
      <c r="CR35" s="10">
        <v>25</v>
      </c>
      <c r="CS35" s="92" t="s">
        <v>176</v>
      </c>
      <c r="CT35" s="13">
        <f>SUMIF(Ent_Dados!$C$269:$C$514,Tabulação_Prod_Municipios!D132,Ent_Dados!$L$269:$L$514)</f>
        <v>1129505</v>
      </c>
      <c r="CU35" s="16">
        <f>SUMIF(Ent_Dados!$C$269:$C$514,Tabulação_Prod_Municipios!D132,Ent_Dados!$M$269:$M$514)</f>
        <v>1062171</v>
      </c>
      <c r="CV35" s="9"/>
      <c r="CW35" s="10">
        <v>25</v>
      </c>
      <c r="CX35" s="92" t="s">
        <v>268</v>
      </c>
      <c r="CY35" s="13">
        <f>SUMIF(Ent_Dados!$C$9:$C$254,Tabulação_Prod_Municipios!D235,Ent_Dados!$L$9:$L$254)</f>
        <v>14000</v>
      </c>
      <c r="CZ35" s="16">
        <f>SUMIF(Ent_Dados!$C$9:$C$254,Tabulação_Prod_Municipios!D235,Ent_Dados!$M$9:$M$254)</f>
        <v>14000</v>
      </c>
      <c r="DB35" s="10">
        <v>25</v>
      </c>
      <c r="DC35" s="92" t="s">
        <v>19</v>
      </c>
      <c r="DD35" s="13">
        <f>SUMIF(Ent_Dados!$C$269:$C$514,Tabulação_Prod_Municipios!D63,Ent_Dados!$R$269:$R$514)</f>
        <v>3040</v>
      </c>
      <c r="DE35" s="16">
        <f>SUMIF(Ent_Dados!$C$269:$C$514,Tabulação_Prod_Municipios!D63,Ent_Dados!$S$269:$S$514)</f>
        <v>2000</v>
      </c>
      <c r="DF35" s="9"/>
      <c r="DG35" s="10">
        <v>25</v>
      </c>
      <c r="DH35" s="92" t="s">
        <v>6</v>
      </c>
      <c r="DI35" s="13">
        <f>SUMIF(Ent_Dados!$C$9:$C$254,Tabulação_Prod_Municipios!D69,Ent_Dados!$R$9:$R$254)</f>
        <v>150</v>
      </c>
      <c r="DJ35" s="16">
        <f>SUMIF(Ent_Dados!$C$9:$C$254,Tabulação_Prod_Municipios!D69,Ent_Dados!$S$9:$S$254)</f>
        <v>150</v>
      </c>
      <c r="DL35" s="10">
        <v>25</v>
      </c>
      <c r="DM35" s="92" t="s">
        <v>287</v>
      </c>
      <c r="DN35" s="13">
        <f>SUMIF(Ent_Dados!$C$269:$C$514,Tabulação_Prod_Municipios!D256,Ent_Dados!$Z$269:$Z$514)</f>
        <v>3720</v>
      </c>
      <c r="DO35" s="16">
        <f>SUMIF(Ent_Dados!$C$269:$C$514,Tabulação_Prod_Municipios!D256,Ent_Dados!$AA$269:$AA$514)</f>
        <v>3720</v>
      </c>
      <c r="DP35" s="9"/>
      <c r="DQ35" s="10">
        <v>25</v>
      </c>
      <c r="DR35" s="92" t="s">
        <v>228</v>
      </c>
      <c r="DS35" s="13">
        <f>SUMIF(Ent_Dados!$C$9:$C$254,Tabulação_Prod_Municipios!D191,Ent_Dados!$Z$9:$Z$254)</f>
        <v>40</v>
      </c>
      <c r="DT35" s="16">
        <f>SUMIF(Ent_Dados!$C$9:$C$254,Tabulação_Prod_Municipios!D191,Ent_Dados!$AA$9:$AA$254)</f>
        <v>40</v>
      </c>
      <c r="DV35" s="10">
        <v>25</v>
      </c>
      <c r="DW35" s="92" t="s">
        <v>164</v>
      </c>
      <c r="DX35" s="13">
        <f>SUMIF(Ent_Dados!$C$269:$C$514,Tabulação_Prod_Municipios!D119,Ent_Dados!$D$269:$D$514)</f>
        <v>0</v>
      </c>
      <c r="DY35" s="16">
        <f>SUMIF(Ent_Dados!$C$269:$C$514,Tabulação_Prod_Municipios!D119,Ent_Dados!$E$269:$E$514)</f>
        <v>0</v>
      </c>
      <c r="DZ35" s="9"/>
      <c r="EA35" s="10">
        <v>25</v>
      </c>
      <c r="EB35" s="92" t="s">
        <v>231</v>
      </c>
      <c r="EC35" s="13">
        <f>SUMIF(Ent_Dados!$C$9:$C$254,Tabulação_Prod_Municipios!D195,Ent_Dados!$D$9:$D$254)</f>
        <v>0</v>
      </c>
      <c r="ED35" s="16">
        <f>SUMIF(Ent_Dados!$C$9:$C$254,Tabulação_Prod_Municipios!D195,Ent_Dados!$E$9:$E$254)</f>
        <v>0</v>
      </c>
      <c r="EF35" s="10">
        <v>25</v>
      </c>
      <c r="EG35" s="92" t="s">
        <v>87</v>
      </c>
      <c r="EH35" s="13"/>
      <c r="EI35" s="16"/>
      <c r="EJ35" s="9"/>
      <c r="EK35" s="10">
        <v>25</v>
      </c>
      <c r="EL35" s="92" t="s">
        <v>87</v>
      </c>
      <c r="EM35" s="13"/>
      <c r="EN35" s="16"/>
    </row>
    <row r="36" spans="1:144" ht="13.5" customHeight="1" x14ac:dyDescent="0.2">
      <c r="A36" s="14"/>
      <c r="B36" s="91">
        <v>28</v>
      </c>
      <c r="C36" s="92" t="s">
        <v>88</v>
      </c>
      <c r="D36" s="12" t="s">
        <v>357</v>
      </c>
      <c r="E36" s="14"/>
      <c r="F36" s="10">
        <v>26</v>
      </c>
      <c r="G36" s="92" t="s">
        <v>219</v>
      </c>
      <c r="H36" s="13">
        <f>SUMIF(Ent_Dados!$C$269:$C$514,Tabulação_Prod_Municipios!D179,Ent_Dados!$F$269:$F$514)+SUMIF(Ent_Dados!$C$269:$C$514,Tabulação_Prod_Municipios!D179,Ent_Dados!$H$269:$H$514)+SUMIF(Ent_Dados!$C$269:$C$514,Tabulação_Prod_Municipios!D179,Ent_Dados!$J$269:$J$514)+SUMIF(Ent_Dados!$C$269:$C$514,Tabulação_Prod_Municipios!D179,Ent_Dados!$N$269:$N$514)+SUMIF(Ent_Dados!$C$269:$C$514,Tabulação_Prod_Municipios!D179,Ent_Dados!$P$269:$P$514)+SUMIF(Ent_Dados!$C$269:$C$514,Tabulação_Prod_Municipios!D179,Ent_Dados!$T$269:$T$514)+SUMIF(Ent_Dados!$C$269:$C$514,Tabulação_Prod_Municipios!D179,Ent_Dados!$V$269:$V$514)+SUMIF(Ent_Dados!$C$269:$C$514,Tabulação_Prod_Municipios!D179,Ent_Dados!$X$269:$X$514)+SUMIF(Ent_Dados!$C$269:$C$514,Tabulação_Prod_Municipios!D179,Ent_Dados!$AB$269:$AB$514)</f>
        <v>123561</v>
      </c>
      <c r="I36" s="16">
        <f>SUMIF(Ent_Dados!$C$269:$C$514,Tabulação_Prod_Municipios!D179,Ent_Dados!$G$269:$G$514)+SUMIF(Ent_Dados!$C$269:$C$514,Tabulação_Prod_Municipios!D179,Ent_Dados!$I$269:$I$514)+SUMIF(Ent_Dados!$C$269:$C$514,Tabulação_Prod_Municipios!D179,Ent_Dados!$K$269:$K$514)+SUMIF(Ent_Dados!$C$269:$C$514,Tabulação_Prod_Municipios!D179,Ent_Dados!$O$269:$O$514)+SUMIF(Ent_Dados!$C$269:$C$514,Tabulação_Prod_Municipios!D179,Ent_Dados!$Q$269:$Q$514)+SUMIF(Ent_Dados!$C$269:$C$514,Tabulação_Prod_Municipios!D179,Ent_Dados!$U$269:$U$514)+SUMIF(Ent_Dados!$C$269:$C$514,Tabulação_Prod_Municipios!D179,Ent_Dados!$W$269:$W$514)+SUMIF(Ent_Dados!$C$269:$C$514,Tabulação_Prod_Municipios!D179,Ent_Dados!$Y$269:$Y$514)+SUMIF(Ent_Dados!$C$269:$C$514,Tabulação_Prod_Municipios!D179,Ent_Dados!$AC$269:$AC$514)</f>
        <v>151067</v>
      </c>
      <c r="J36" s="9"/>
      <c r="K36" s="10">
        <v>26</v>
      </c>
      <c r="L36" s="92" t="s">
        <v>25</v>
      </c>
      <c r="M36" s="13">
        <f>SUMIF(Ent_Dados!$C$9:$C$254,Tabulação_Prod_Municipios!D253,Ent_Dados!$F$9:$F$254)+SUMIF(Ent_Dados!$C$9:$C$254,Tabulação_Prod_Municipios!D253,Ent_Dados!$H$9:$H$254)+SUMIF(Ent_Dados!$C$9:$C$254,Tabulação_Prod_Municipios!D253,Ent_Dados!$J$9:$J$254)+SUMIF(Ent_Dados!$C$9:$C$254,Tabulação_Prod_Municipios!D253,Ent_Dados!$N$9:$N$254)+SUMIF(Ent_Dados!$C$9:$C$254,Tabulação_Prod_Municipios!D253,Ent_Dados!$P$9:$P$254)+SUMIF(Ent_Dados!$C$9:$C$254,Tabulação_Prod_Municipios!D253,Ent_Dados!$T$9:$T$254)+SUMIF(Ent_Dados!$C$9:$C$254,Tabulação_Prod_Municipios!D253,Ent_Dados!$V$9:$V$254)+SUMIF(Ent_Dados!$C$9:$C$254,Tabulação_Prod_Municipios!D253,Ent_Dados!$X$9:$X$254)+SUMIF(Ent_Dados!$C$9:$C$254,Tabulação_Prod_Municipios!D253,Ent_Dados!$AB$9:$AB$254)</f>
        <v>46414</v>
      </c>
      <c r="N36" s="16">
        <f>SUMIF(Ent_Dados!$C$9:$C$254,Tabulação_Prod_Municipios!D253,Ent_Dados!$G$9:$G$254)+SUMIF(Ent_Dados!$C$9:$C$254,Tabulação_Prod_Municipios!D253,Ent_Dados!$I$9:$I$254)+SUMIF(Ent_Dados!$C$9:$C$254,Tabulação_Prod_Municipios!D253,Ent_Dados!$K$9:$K$254)+SUMIF(Ent_Dados!$C$9:$C$254,Tabulação_Prod_Municipios!D253,Ent_Dados!$O$9:$O$254)+SUMIF(Ent_Dados!$C$9:$C$254,Tabulação_Prod_Municipios!D253,Ent_Dados!$Q$9:$Q$254)+SUMIF(Ent_Dados!$C$9:$C$254,Tabulação_Prod_Municipios!D253,Ent_Dados!$U$9:$U$254)+SUMIF(Ent_Dados!$C$9:$C$254,Tabulação_Prod_Municipios!D253,Ent_Dados!$W$9:$W$254)+SUMIF(Ent_Dados!$C$9:$C$254,Tabulação_Prod_Municipios!D253,Ent_Dados!$Y$9:$Y$254)+SUMIF(Ent_Dados!$C$9:$C$254,Tabulação_Prod_Municipios!D253,Ent_Dados!$AC$9:$AC$254)</f>
        <v>45850</v>
      </c>
      <c r="O36" s="14"/>
      <c r="P36" s="10">
        <v>26</v>
      </c>
      <c r="Q36" s="92" t="s">
        <v>260</v>
      </c>
      <c r="R36" s="13">
        <f>SUMIF(Ent_Dados!$C$269:$C$514,Tabulação_Prod_Municipios!D227,Ent_Dados!$V$269:$V$514)</f>
        <v>101185</v>
      </c>
      <c r="S36" s="16">
        <f>SUMIF(Ent_Dados!$C$269:$C$514,Tabulação_Prod_Municipios!D227,Ent_Dados!$W$269:$W$514)</f>
        <v>105000</v>
      </c>
      <c r="T36" s="9"/>
      <c r="U36" s="10">
        <v>26</v>
      </c>
      <c r="V36" s="92" t="s">
        <v>208</v>
      </c>
      <c r="W36" s="13">
        <f>SUMIF(Ent_Dados!$C$9:$C$254,Tabulação_Prod_Municipios!D168,Ent_Dados!$V$9:$V$254)</f>
        <v>45000</v>
      </c>
      <c r="X36" s="16">
        <f>SUMIF(Ent_Dados!$C$9:$C$254,Tabulação_Prod_Municipios!D168,Ent_Dados!$W$9:$W$254)</f>
        <v>33300</v>
      </c>
      <c r="Y36" s="2"/>
      <c r="Z36" s="10">
        <v>26</v>
      </c>
      <c r="AA36" s="92" t="s">
        <v>249</v>
      </c>
      <c r="AB36" s="13">
        <f>SUMIF(Ent_Dados!$C$269:$C$514,Tabulação_Prod_Municipios!D216,Ent_Dados!$T$269:$T$514)</f>
        <v>4050</v>
      </c>
      <c r="AC36" s="16">
        <f>SUMIF(Ent_Dados!$C$269:$C$514,Tabulação_Prod_Municipios!D216,Ent_Dados!$U$269:$U$514)</f>
        <v>40950</v>
      </c>
      <c r="AD36" s="9"/>
      <c r="AE36" s="10">
        <v>26</v>
      </c>
      <c r="AF36" s="92" t="s">
        <v>25</v>
      </c>
      <c r="AG36" s="13">
        <f>SUMIF(Ent_Dados!$C$9:$C$254,Tabulação_Prod_Municipios!D253,Ent_Dados!$T$9:$T$254)</f>
        <v>8600</v>
      </c>
      <c r="AH36" s="16">
        <f>SUMIF(Ent_Dados!$C$9:$C$254,Tabulação_Prod_Municipios!D253,Ent_Dados!$U$9:$U$254)</f>
        <v>7800</v>
      </c>
      <c r="AJ36" s="10">
        <v>26</v>
      </c>
      <c r="AK36" s="92" t="s">
        <v>70</v>
      </c>
      <c r="AL36" s="13">
        <f>SUMIF(Ent_Dados!$C$269:$C$514,Tabulação_Prod_Municipios!D18,Ent_Dados!$X$269:$X$514)</f>
        <v>460</v>
      </c>
      <c r="AM36" s="16">
        <f>SUMIF(Ent_Dados!$C$269:$C$514,Tabulação_Prod_Municipios!D18,Ent_Dados!$Y$269:$Y$514)</f>
        <v>3075</v>
      </c>
      <c r="AN36" s="9"/>
      <c r="AO36" s="10">
        <v>26</v>
      </c>
      <c r="AP36" s="92" t="s">
        <v>36</v>
      </c>
      <c r="AQ36" s="13">
        <f>SUMIF(Ent_Dados!$C$9:$C$254,Tabulação_Prod_Municipios!D193,Ent_Dados!$X$9:$X$254)</f>
        <v>5000</v>
      </c>
      <c r="AR36" s="16">
        <f>SUMIF(Ent_Dados!$C$9:$C$254,Tabulação_Prod_Municipios!D193,Ent_Dados!$Y$9:$Y$254)</f>
        <v>1500</v>
      </c>
      <c r="AT36" s="10">
        <v>26</v>
      </c>
      <c r="AU36" s="92" t="s">
        <v>199</v>
      </c>
      <c r="AV36" s="13">
        <f>SUMIF(Ent_Dados!$C$269:$C$514,Tabulação_Prod_Municipios!D159,Ent_Dados!$J$269:$J$514)</f>
        <v>397</v>
      </c>
      <c r="AW36" s="16">
        <f>SUMIF(Ent_Dados!$C$269:$C$514,Tabulação_Prod_Municipios!D159,Ent_Dados!$K$269:$K$514)</f>
        <v>190</v>
      </c>
      <c r="AX36" s="9"/>
      <c r="AY36" s="10">
        <v>26</v>
      </c>
      <c r="AZ36" s="92" t="s">
        <v>226</v>
      </c>
      <c r="BA36" s="13">
        <f>SUMIF(Ent_Dados!$C$9:$C$254,Tabulação_Prod_Municipios!D187,Ent_Dados!$J$9:$J$254)</f>
        <v>80</v>
      </c>
      <c r="BB36" s="16">
        <f>SUMIF(Ent_Dados!$C$9:$C$254,Tabulação_Prod_Municipios!D187,Ent_Dados!$K$9:$K$254)</f>
        <v>100</v>
      </c>
      <c r="BD36" s="10">
        <v>26</v>
      </c>
      <c r="BE36" s="92" t="s">
        <v>47</v>
      </c>
      <c r="BF36" s="13">
        <f>SUMIF(Ent_Dados!$C$269:$C$514,Tabulação_Prod_Municipios!D190,Ent_Dados!$N$269:$N$514)</f>
        <v>3000</v>
      </c>
      <c r="BG36" s="16">
        <f>SUMIF(Ent_Dados!$C$269:$C$514,Tabulação_Prod_Municipios!D190,Ent_Dados!$O$269:$O$514)</f>
        <v>2120</v>
      </c>
      <c r="BH36" s="9"/>
      <c r="BI36" s="10">
        <v>26</v>
      </c>
      <c r="BJ36" s="92" t="s">
        <v>23</v>
      </c>
      <c r="BK36" s="13">
        <f>SUMIF(Ent_Dados!$C$9:$C$254,Tabulação_Prod_Municipios!D214,Ent_Dados!$N$9:$N$254)</f>
        <v>500</v>
      </c>
      <c r="BL36" s="16">
        <f>SUMIF(Ent_Dados!$C$9:$C$254,Tabulação_Prod_Municipios!D214,Ent_Dados!$O$9:$O$254)</f>
        <v>970</v>
      </c>
      <c r="BN36" s="10">
        <v>26</v>
      </c>
      <c r="BO36" s="92" t="s">
        <v>36</v>
      </c>
      <c r="BP36" s="13">
        <f>SUMIF(Ent_Dados!$C$269:$C$514,Tabulação_Prod_Municipios!D193,Ent_Dados!$F$269:$F$514)</f>
        <v>0</v>
      </c>
      <c r="BQ36" s="16">
        <f>SUMIF(Ent_Dados!$C$269:$C$514,Tabulação_Prod_Municipios!D193,Ent_Dados!$G$269:$G$514)</f>
        <v>0</v>
      </c>
      <c r="BR36" s="9"/>
      <c r="BS36" s="10">
        <v>26</v>
      </c>
      <c r="BT36" s="92" t="s">
        <v>36</v>
      </c>
      <c r="BU36" s="13">
        <f>SUMIF(Ent_Dados!$C$9:$C$254,Tabulação_Prod_Municipios!D193,Ent_Dados!$F$9:$F$254)</f>
        <v>0</v>
      </c>
      <c r="BV36" s="16">
        <f>SUMIF(Ent_Dados!$C$9:$C$254,Tabulação_Prod_Municipios!D193,Ent_Dados!$G$9:$G$254)</f>
        <v>0</v>
      </c>
      <c r="BX36" s="10">
        <v>26</v>
      </c>
      <c r="BY36" s="92" t="s">
        <v>172</v>
      </c>
      <c r="BZ36" s="13">
        <f>SUMIF(Ent_Dados!$C$269:$C$514,Tabulação_Prod_Municipios!D128,Ent_Dados!$P$269:$P$514)</f>
        <v>300</v>
      </c>
      <c r="CA36" s="16">
        <f>SUMIF(Ent_Dados!$C$269:$C$514,Tabulação_Prod_Municipios!D128,Ent_Dados!$Q$269:$Q$514)</f>
        <v>0</v>
      </c>
      <c r="CB36" s="9"/>
      <c r="CC36" s="10">
        <v>26</v>
      </c>
      <c r="CD36" s="92" t="s">
        <v>172</v>
      </c>
      <c r="CE36" s="13">
        <f>SUMIF(Ent_Dados!$C$9:$C$254,Tabulação_Prod_Municipios!D128,Ent_Dados!$P$9:$P$254)</f>
        <v>250</v>
      </c>
      <c r="CF36" s="16">
        <f>SUMIF(Ent_Dados!$C$9:$C$254,Tabulação_Prod_Municipios!D128,Ent_Dados!$Q$9:$Q$254)</f>
        <v>0</v>
      </c>
      <c r="CH36" s="10">
        <v>26</v>
      </c>
      <c r="CI36" s="92" t="s">
        <v>78</v>
      </c>
      <c r="CJ36" s="13">
        <f>SUMIF(Ent_Dados!$C$269:$C$514,Tabulação_Prod_Municipios!D26,Ent_Dados!$AB$269:$AB$514)</f>
        <v>0</v>
      </c>
      <c r="CK36" s="16">
        <f>SUMIF(Ent_Dados!$C$269:$C$514,Tabulação_Prod_Municipios!D26,Ent_Dados!$AC$269:$AC$514)</f>
        <v>0</v>
      </c>
      <c r="CL36" s="9"/>
      <c r="CM36" s="10">
        <v>26</v>
      </c>
      <c r="CN36" s="92" t="s">
        <v>78</v>
      </c>
      <c r="CO36" s="13">
        <f>SUMIF(Ent_Dados!$C$9:$C$254,Tabulação_Prod_Municipios!D26,Ent_Dados!$AB$9:$AB$254)</f>
        <v>0</v>
      </c>
      <c r="CP36" s="16">
        <f>SUMIF(Ent_Dados!$C$9:$C$254,Tabulação_Prod_Municipios!D26,Ent_Dados!$AC$9:$AC$254)</f>
        <v>0</v>
      </c>
      <c r="CR36" s="10">
        <v>26</v>
      </c>
      <c r="CS36" s="92" t="s">
        <v>193</v>
      </c>
      <c r="CT36" s="13">
        <f>SUMIF(Ent_Dados!$C$269:$C$514,Tabulação_Prod_Municipios!D151,Ent_Dados!$L$269:$L$514)</f>
        <v>1072500</v>
      </c>
      <c r="CU36" s="16">
        <f>SUMIF(Ent_Dados!$C$269:$C$514,Tabulação_Prod_Municipios!D151,Ent_Dados!$M$269:$M$514)</f>
        <v>991340</v>
      </c>
      <c r="CV36" s="9"/>
      <c r="CW36" s="10">
        <v>26</v>
      </c>
      <c r="CX36" s="92" t="s">
        <v>106</v>
      </c>
      <c r="CY36" s="13">
        <f>SUMIF(Ent_Dados!$C$9:$C$254,Tabulação_Prod_Municipios!D55,Ent_Dados!$L$9:$L$254)</f>
        <v>13940</v>
      </c>
      <c r="CZ36" s="16">
        <f>SUMIF(Ent_Dados!$C$9:$C$254,Tabulação_Prod_Municipios!D55,Ent_Dados!$M$9:$M$254)</f>
        <v>13940</v>
      </c>
      <c r="DB36" s="10">
        <v>26</v>
      </c>
      <c r="DC36" s="92" t="s">
        <v>6</v>
      </c>
      <c r="DD36" s="13">
        <f>SUMIF(Ent_Dados!$C$269:$C$514,Tabulação_Prod_Municipios!D69,Ent_Dados!$R$269:$R$514)</f>
        <v>2250</v>
      </c>
      <c r="DE36" s="16">
        <f>SUMIF(Ent_Dados!$C$269:$C$514,Tabulação_Prod_Municipios!D69,Ent_Dados!$S$269:$S$514)</f>
        <v>2000</v>
      </c>
      <c r="DF36" s="9"/>
      <c r="DG36" s="10">
        <v>26</v>
      </c>
      <c r="DH36" s="92" t="s">
        <v>20</v>
      </c>
      <c r="DI36" s="13">
        <f>SUMIF(Ent_Dados!$C$9:$C$254,Tabulação_Prod_Municipios!D121,Ent_Dados!$R$9:$R$254)</f>
        <v>150</v>
      </c>
      <c r="DJ36" s="16">
        <f>SUMIF(Ent_Dados!$C$9:$C$254,Tabulação_Prod_Municipios!D121,Ent_Dados!$S$9:$S$254)</f>
        <v>150</v>
      </c>
      <c r="DL36" s="10">
        <v>26</v>
      </c>
      <c r="DM36" s="92" t="s">
        <v>65</v>
      </c>
      <c r="DN36" s="13">
        <f>SUMIF(Ent_Dados!$C$269:$C$514,Tabulação_Prod_Municipios!D12,Ent_Dados!$Z$269:$Z$514)</f>
        <v>3280</v>
      </c>
      <c r="DO36" s="16">
        <f>SUMIF(Ent_Dados!$C$269:$C$514,Tabulação_Prod_Municipios!D12,Ent_Dados!$AA$269:$AA$514)</f>
        <v>3040</v>
      </c>
      <c r="DP36" s="9"/>
      <c r="DQ36" s="10">
        <v>26</v>
      </c>
      <c r="DR36" s="92" t="s">
        <v>287</v>
      </c>
      <c r="DS36" s="13">
        <f>SUMIF(Ent_Dados!$C$9:$C$254,Tabulação_Prod_Municipios!D256,Ent_Dados!$Z$9:$Z$254)</f>
        <v>40</v>
      </c>
      <c r="DT36" s="16">
        <f>SUMIF(Ent_Dados!$C$9:$C$254,Tabulação_Prod_Municipios!D256,Ent_Dados!$AA$9:$AA$254)</f>
        <v>40</v>
      </c>
      <c r="DV36" s="10">
        <v>26</v>
      </c>
      <c r="DW36" s="92" t="s">
        <v>241</v>
      </c>
      <c r="DX36" s="13">
        <f>SUMIF(Ent_Dados!$C$269:$C$514,Tabulação_Prod_Municipios!D206,Ent_Dados!$D$269:$D$514)</f>
        <v>0</v>
      </c>
      <c r="DY36" s="16">
        <f>SUMIF(Ent_Dados!$C$269:$C$514,Tabulação_Prod_Municipios!D206,Ent_Dados!$E$269:$E$514)</f>
        <v>0</v>
      </c>
      <c r="DZ36" s="9"/>
      <c r="EA36" s="10">
        <v>26</v>
      </c>
      <c r="EB36" s="92" t="s">
        <v>241</v>
      </c>
      <c r="EC36" s="13">
        <f>SUMIF(Ent_Dados!$C$9:$C$254,Tabulação_Prod_Municipios!D206,Ent_Dados!$D$9:$D$254)</f>
        <v>0</v>
      </c>
      <c r="ED36" s="16">
        <f>SUMIF(Ent_Dados!$C$9:$C$254,Tabulação_Prod_Municipios!D206,Ent_Dados!$E$9:$E$254)</f>
        <v>0</v>
      </c>
      <c r="EF36" s="10">
        <v>26</v>
      </c>
      <c r="EG36" s="92" t="s">
        <v>88</v>
      </c>
      <c r="EH36" s="13"/>
      <c r="EI36" s="16"/>
      <c r="EJ36" s="9"/>
      <c r="EK36" s="10">
        <v>26</v>
      </c>
      <c r="EL36" s="92" t="s">
        <v>88</v>
      </c>
      <c r="EM36" s="13"/>
      <c r="EN36" s="16"/>
    </row>
    <row r="37" spans="1:144" ht="13.5" customHeight="1" x14ac:dyDescent="0.2">
      <c r="A37" s="14"/>
      <c r="B37" s="91">
        <v>29</v>
      </c>
      <c r="C37" s="92" t="s">
        <v>89</v>
      </c>
      <c r="D37" s="12" t="s">
        <v>358</v>
      </c>
      <c r="E37" s="14"/>
      <c r="F37" s="10">
        <v>27</v>
      </c>
      <c r="G37" s="92" t="s">
        <v>208</v>
      </c>
      <c r="H37" s="13">
        <f>SUMIF(Ent_Dados!$C$269:$C$514,Tabulação_Prod_Municipios!D168,Ent_Dados!$F$269:$F$514)+SUMIF(Ent_Dados!$C$269:$C$514,Tabulação_Prod_Municipios!D168,Ent_Dados!$H$269:$H$514)+SUMIF(Ent_Dados!$C$269:$C$514,Tabulação_Prod_Municipios!D168,Ent_Dados!$J$269:$J$514)+SUMIF(Ent_Dados!$C$269:$C$514,Tabulação_Prod_Municipios!D168,Ent_Dados!$N$269:$N$514)+SUMIF(Ent_Dados!$C$269:$C$514,Tabulação_Prod_Municipios!D168,Ent_Dados!$P$269:$P$514)+SUMIF(Ent_Dados!$C$269:$C$514,Tabulação_Prod_Municipios!D168,Ent_Dados!$T$269:$T$514)+SUMIF(Ent_Dados!$C$269:$C$514,Tabulação_Prod_Municipios!D168,Ent_Dados!$V$269:$V$514)+SUMIF(Ent_Dados!$C$269:$C$514,Tabulação_Prod_Municipios!D168,Ent_Dados!$X$269:$X$514)+SUMIF(Ent_Dados!$C$269:$C$514,Tabulação_Prod_Municipios!D168,Ent_Dados!$AB$269:$AB$514)</f>
        <v>219174</v>
      </c>
      <c r="I37" s="16">
        <f>SUMIF(Ent_Dados!$C$269:$C$514,Tabulação_Prod_Municipios!D168,Ent_Dados!$G$269:$G$514)+SUMIF(Ent_Dados!$C$269:$C$514,Tabulação_Prod_Municipios!D168,Ent_Dados!$I$269:$I$514)+SUMIF(Ent_Dados!$C$269:$C$514,Tabulação_Prod_Municipios!D168,Ent_Dados!$K$269:$K$514)+SUMIF(Ent_Dados!$C$269:$C$514,Tabulação_Prod_Municipios!D168,Ent_Dados!$O$269:$O$514)+SUMIF(Ent_Dados!$C$269:$C$514,Tabulação_Prod_Municipios!D168,Ent_Dados!$Q$269:$Q$514)+SUMIF(Ent_Dados!$C$269:$C$514,Tabulação_Prod_Municipios!D168,Ent_Dados!$U$269:$U$514)+SUMIF(Ent_Dados!$C$269:$C$514,Tabulação_Prod_Municipios!D168,Ent_Dados!$W$269:$W$514)+SUMIF(Ent_Dados!$C$269:$C$514,Tabulação_Prod_Municipios!D168,Ent_Dados!$Y$269:$Y$514)+SUMIF(Ent_Dados!$C$269:$C$514,Tabulação_Prod_Municipios!D168,Ent_Dados!$AC$269:$AC$514)</f>
        <v>133529</v>
      </c>
      <c r="J37" s="9"/>
      <c r="K37" s="10">
        <v>27</v>
      </c>
      <c r="L37" s="92" t="s">
        <v>108</v>
      </c>
      <c r="M37" s="13">
        <f>SUMIF(Ent_Dados!$C$9:$C$254,Tabulação_Prod_Municipios!D58,Ent_Dados!$F$9:$F$254)+SUMIF(Ent_Dados!$C$9:$C$254,Tabulação_Prod_Municipios!D58,Ent_Dados!$H$9:$H$254)+SUMIF(Ent_Dados!$C$9:$C$254,Tabulação_Prod_Municipios!D58,Ent_Dados!$J$9:$J$254)+SUMIF(Ent_Dados!$C$9:$C$254,Tabulação_Prod_Municipios!D58,Ent_Dados!$N$9:$N$254)+SUMIF(Ent_Dados!$C$9:$C$254,Tabulação_Prod_Municipios!D58,Ent_Dados!$P$9:$P$254)+SUMIF(Ent_Dados!$C$9:$C$254,Tabulação_Prod_Municipios!D58,Ent_Dados!$T$9:$T$254)+SUMIF(Ent_Dados!$C$9:$C$254,Tabulação_Prod_Municipios!D58,Ent_Dados!$V$9:$V$254)+SUMIF(Ent_Dados!$C$9:$C$254,Tabulação_Prod_Municipios!D58,Ent_Dados!$X$9:$X$254)+SUMIF(Ent_Dados!$C$9:$C$254,Tabulação_Prod_Municipios!D58,Ent_Dados!$AB$9:$AB$254)</f>
        <v>36720</v>
      </c>
      <c r="N37" s="16">
        <f>SUMIF(Ent_Dados!$C$9:$C$254,Tabulação_Prod_Municipios!D58,Ent_Dados!$G$9:$G$254)+SUMIF(Ent_Dados!$C$9:$C$254,Tabulação_Prod_Municipios!D58,Ent_Dados!$I$9:$I$254)+SUMIF(Ent_Dados!$C$9:$C$254,Tabulação_Prod_Municipios!D58,Ent_Dados!$K$9:$K$254)+SUMIF(Ent_Dados!$C$9:$C$254,Tabulação_Prod_Municipios!D58,Ent_Dados!$O$9:$O$254)+SUMIF(Ent_Dados!$C$9:$C$254,Tabulação_Prod_Municipios!D58,Ent_Dados!$Q$9:$Q$254)+SUMIF(Ent_Dados!$C$9:$C$254,Tabulação_Prod_Municipios!D58,Ent_Dados!$U$9:$U$254)+SUMIF(Ent_Dados!$C$9:$C$254,Tabulação_Prod_Municipios!D58,Ent_Dados!$W$9:$W$254)+SUMIF(Ent_Dados!$C$9:$C$254,Tabulação_Prod_Municipios!D58,Ent_Dados!$Y$9:$Y$254)+SUMIF(Ent_Dados!$C$9:$C$254,Tabulação_Prod_Municipios!D58,Ent_Dados!$AC$9:$AC$254)</f>
        <v>38020</v>
      </c>
      <c r="O37" s="14"/>
      <c r="P37" s="10">
        <v>27</v>
      </c>
      <c r="Q37" s="92" t="s">
        <v>198</v>
      </c>
      <c r="R37" s="13">
        <f>SUMIF(Ent_Dados!$C$269:$C$514,Tabulação_Prod_Municipios!D157,Ent_Dados!$V$269:$V$514)</f>
        <v>72531</v>
      </c>
      <c r="S37" s="16">
        <f>SUMIF(Ent_Dados!$C$269:$C$514,Tabulação_Prod_Municipios!D157,Ent_Dados!$W$269:$W$514)</f>
        <v>103680</v>
      </c>
      <c r="T37" s="9"/>
      <c r="U37" s="10">
        <v>27</v>
      </c>
      <c r="V37" s="92" t="s">
        <v>198</v>
      </c>
      <c r="W37" s="13">
        <f>SUMIF(Ent_Dados!$C$9:$C$254,Tabulação_Prod_Municipios!D157,Ent_Dados!$V$9:$V$254)</f>
        <v>31812</v>
      </c>
      <c r="X37" s="16">
        <f>SUMIF(Ent_Dados!$C$9:$C$254,Tabulação_Prod_Municipios!D157,Ent_Dados!$W$9:$W$254)</f>
        <v>32000</v>
      </c>
      <c r="Y37" s="2"/>
      <c r="Z37" s="10">
        <v>27</v>
      </c>
      <c r="AA37" s="92" t="s">
        <v>222</v>
      </c>
      <c r="AB37" s="13">
        <f>SUMIF(Ent_Dados!$C$269:$C$514,Tabulação_Prod_Municipios!D182,Ent_Dados!$T$269:$T$514)</f>
        <v>53000</v>
      </c>
      <c r="AC37" s="16">
        <f>SUMIF(Ent_Dados!$C$269:$C$514,Tabulação_Prod_Municipios!D182,Ent_Dados!$U$269:$U$514)</f>
        <v>36300</v>
      </c>
      <c r="AD37" s="9"/>
      <c r="AE37" s="10">
        <v>27</v>
      </c>
      <c r="AF37" s="92" t="s">
        <v>239</v>
      </c>
      <c r="AG37" s="13">
        <f>SUMIF(Ent_Dados!$C$9:$C$254,Tabulação_Prod_Municipios!D204,Ent_Dados!$T$9:$T$254)</f>
        <v>11700</v>
      </c>
      <c r="AH37" s="16">
        <f>SUMIF(Ent_Dados!$C$9:$C$254,Tabulação_Prod_Municipios!D204,Ent_Dados!$U$9:$U$254)</f>
        <v>6875</v>
      </c>
      <c r="AJ37" s="10">
        <v>27</v>
      </c>
      <c r="AK37" s="92" t="s">
        <v>18</v>
      </c>
      <c r="AL37" s="13">
        <f>SUMIF(Ent_Dados!$C$269:$C$514,Tabulação_Prod_Municipios!D107,Ent_Dados!$X$269:$X$514)</f>
        <v>3000</v>
      </c>
      <c r="AM37" s="16">
        <f>SUMIF(Ent_Dados!$C$269:$C$514,Tabulação_Prod_Municipios!D107,Ent_Dados!$Y$269:$Y$514)</f>
        <v>3000</v>
      </c>
      <c r="AN37" s="9"/>
      <c r="AO37" s="10">
        <v>27</v>
      </c>
      <c r="AP37" s="92" t="s">
        <v>178</v>
      </c>
      <c r="AQ37" s="13">
        <f>SUMIF(Ent_Dados!$C$9:$C$254,Tabulação_Prod_Municipios!D134,Ent_Dados!$X$9:$X$254)</f>
        <v>4500</v>
      </c>
      <c r="AR37" s="16">
        <f>SUMIF(Ent_Dados!$C$9:$C$254,Tabulação_Prod_Municipios!D134,Ent_Dados!$Y$9:$Y$254)</f>
        <v>1500</v>
      </c>
      <c r="AT37" s="10">
        <v>27</v>
      </c>
      <c r="AU37" s="92" t="s">
        <v>267</v>
      </c>
      <c r="AV37" s="13">
        <f>SUMIF(Ent_Dados!$C$269:$C$514,Tabulação_Prod_Municipios!D234,Ent_Dados!$J$269:$J$514)</f>
        <v>225</v>
      </c>
      <c r="AW37" s="16">
        <f>SUMIF(Ent_Dados!$C$269:$C$514,Tabulação_Prod_Municipios!D234,Ent_Dados!$K$269:$K$514)</f>
        <v>180</v>
      </c>
      <c r="AX37" s="9"/>
      <c r="AY37" s="10">
        <v>27</v>
      </c>
      <c r="AZ37" s="92" t="s">
        <v>199</v>
      </c>
      <c r="BA37" s="13">
        <f>SUMIF(Ent_Dados!$C$9:$C$254,Tabulação_Prod_Municipios!D159,Ent_Dados!$J$9:$J$254)</f>
        <v>180</v>
      </c>
      <c r="BB37" s="16">
        <f>SUMIF(Ent_Dados!$C$9:$C$254,Tabulação_Prod_Municipios!D159,Ent_Dados!$K$9:$K$254)</f>
        <v>90</v>
      </c>
      <c r="BD37" s="10">
        <v>27</v>
      </c>
      <c r="BE37" s="92" t="s">
        <v>208</v>
      </c>
      <c r="BF37" s="13">
        <f>SUMIF(Ent_Dados!$C$269:$C$514,Tabulação_Prod_Municipios!D168,Ent_Dados!$N$269:$N$514)</f>
        <v>9514</v>
      </c>
      <c r="BG37" s="16">
        <f>SUMIF(Ent_Dados!$C$269:$C$514,Tabulação_Prod_Municipios!D168,Ent_Dados!$O$269:$O$514)</f>
        <v>1995</v>
      </c>
      <c r="BH37" s="9"/>
      <c r="BI37" s="10">
        <v>27</v>
      </c>
      <c r="BJ37" s="92" t="s">
        <v>270</v>
      </c>
      <c r="BK37" s="13">
        <f>SUMIF(Ent_Dados!$C$9:$C$254,Tabulação_Prod_Municipios!D238,Ent_Dados!$N$9:$N$254)</f>
        <v>592</v>
      </c>
      <c r="BL37" s="16">
        <f>SUMIF(Ent_Dados!$C$9:$C$254,Tabulação_Prod_Municipios!D238,Ent_Dados!$O$9:$O$254)</f>
        <v>927</v>
      </c>
      <c r="BN37" s="10">
        <v>27</v>
      </c>
      <c r="BO37" s="92" t="s">
        <v>137</v>
      </c>
      <c r="BP37" s="13">
        <f>SUMIF(Ent_Dados!$C$269:$C$514,Tabulação_Prod_Municipios!D91,Ent_Dados!$F$269:$F$514)</f>
        <v>0</v>
      </c>
      <c r="BQ37" s="16">
        <f>SUMIF(Ent_Dados!$C$269:$C$514,Tabulação_Prod_Municipios!D91,Ent_Dados!$G$269:$G$514)</f>
        <v>0</v>
      </c>
      <c r="BR37" s="9"/>
      <c r="BS37" s="10">
        <v>27</v>
      </c>
      <c r="BT37" s="92" t="s">
        <v>137</v>
      </c>
      <c r="BU37" s="13">
        <f>SUMIF(Ent_Dados!$C$9:$C$254,Tabulação_Prod_Municipios!D91,Ent_Dados!$F$9:$F$254)</f>
        <v>0</v>
      </c>
      <c r="BV37" s="16">
        <f>SUMIF(Ent_Dados!$C$9:$C$254,Tabulação_Prod_Municipios!D91,Ent_Dados!$G$9:$G$254)</f>
        <v>0</v>
      </c>
      <c r="BX37" s="10">
        <v>27</v>
      </c>
      <c r="BY37" s="92" t="s">
        <v>5</v>
      </c>
      <c r="BZ37" s="13">
        <f>SUMIF(Ent_Dados!$C$269:$C$514,Tabulação_Prod_Municipios!D138,Ent_Dados!$P$269:$P$514)</f>
        <v>270</v>
      </c>
      <c r="CA37" s="16">
        <f>SUMIF(Ent_Dados!$C$269:$C$514,Tabulação_Prod_Municipios!D138,Ent_Dados!$Q$269:$Q$514)</f>
        <v>0</v>
      </c>
      <c r="CB37" s="9"/>
      <c r="CC37" s="10">
        <v>27</v>
      </c>
      <c r="CD37" s="92" t="s">
        <v>5</v>
      </c>
      <c r="CE37" s="13">
        <f>SUMIF(Ent_Dados!$C$9:$C$254,Tabulação_Prod_Municipios!D138,Ent_Dados!$P$9:$P$254)</f>
        <v>150</v>
      </c>
      <c r="CF37" s="16">
        <f>SUMIF(Ent_Dados!$C$9:$C$254,Tabulação_Prod_Municipios!D138,Ent_Dados!$Q$9:$Q$254)</f>
        <v>0</v>
      </c>
      <c r="CH37" s="10">
        <v>27</v>
      </c>
      <c r="CI37" s="92" t="s">
        <v>79</v>
      </c>
      <c r="CJ37" s="13">
        <f>SUMIF(Ent_Dados!$C$269:$C$514,Tabulação_Prod_Municipios!D27,Ent_Dados!$AB$269:$AB$514)</f>
        <v>0</v>
      </c>
      <c r="CK37" s="16">
        <f>SUMIF(Ent_Dados!$C$269:$C$514,Tabulação_Prod_Municipios!D27,Ent_Dados!$AC$269:$AC$514)</f>
        <v>0</v>
      </c>
      <c r="CL37" s="9"/>
      <c r="CM37" s="10">
        <v>27</v>
      </c>
      <c r="CN37" s="92" t="s">
        <v>79</v>
      </c>
      <c r="CO37" s="13">
        <f>SUMIF(Ent_Dados!$C$9:$C$254,Tabulação_Prod_Municipios!D27,Ent_Dados!$AB$9:$AB$254)</f>
        <v>0</v>
      </c>
      <c r="CP37" s="16">
        <f>SUMIF(Ent_Dados!$C$9:$C$254,Tabulação_Prod_Municipios!D27,Ent_Dados!$AC$9:$AC$254)</f>
        <v>0</v>
      </c>
      <c r="CR37" s="10">
        <v>27</v>
      </c>
      <c r="CS37" s="92" t="s">
        <v>164</v>
      </c>
      <c r="CT37" s="13">
        <f>SUMIF(Ent_Dados!$C$269:$C$514,Tabulação_Prod_Municipios!D119,Ent_Dados!$L$269:$L$514)</f>
        <v>840000</v>
      </c>
      <c r="CU37" s="16">
        <f>SUMIF(Ent_Dados!$C$269:$C$514,Tabulação_Prod_Municipios!D119,Ent_Dados!$M$269:$M$514)</f>
        <v>880000</v>
      </c>
      <c r="CV37" s="9"/>
      <c r="CW37" s="10">
        <v>27</v>
      </c>
      <c r="CX37" s="92" t="s">
        <v>193</v>
      </c>
      <c r="CY37" s="13">
        <f>SUMIF(Ent_Dados!$C$9:$C$254,Tabulação_Prod_Municipios!D151,Ent_Dados!$L$9:$L$254)</f>
        <v>14300</v>
      </c>
      <c r="CZ37" s="16">
        <f>SUMIF(Ent_Dados!$C$9:$C$254,Tabulação_Prod_Municipios!D151,Ent_Dados!$M$9:$M$254)</f>
        <v>13580</v>
      </c>
      <c r="DB37" s="10">
        <v>27</v>
      </c>
      <c r="DC37" s="92" t="s">
        <v>68</v>
      </c>
      <c r="DD37" s="13">
        <f>SUMIF(Ent_Dados!$C$269:$C$514,Tabulação_Prod_Municipios!D15,Ent_Dados!$R$269:$R$514)</f>
        <v>2070</v>
      </c>
      <c r="DE37" s="16">
        <f>SUMIF(Ent_Dados!$C$269:$C$514,Tabulação_Prod_Municipios!D15,Ent_Dados!$S$269:$S$514)</f>
        <v>1930</v>
      </c>
      <c r="DF37" s="9"/>
      <c r="DG37" s="10">
        <v>27</v>
      </c>
      <c r="DH37" s="92" t="s">
        <v>273</v>
      </c>
      <c r="DI37" s="13">
        <f>SUMIF(Ent_Dados!$C$9:$C$254,Tabulação_Prod_Municipios!D241,Ent_Dados!$R$9:$R$254)</f>
        <v>135</v>
      </c>
      <c r="DJ37" s="16">
        <f>SUMIF(Ent_Dados!$C$9:$C$254,Tabulação_Prod_Municipios!D241,Ent_Dados!$S$9:$S$254)</f>
        <v>145</v>
      </c>
      <c r="DL37" s="10">
        <v>27</v>
      </c>
      <c r="DM37" s="92" t="s">
        <v>228</v>
      </c>
      <c r="DN37" s="13">
        <f>SUMIF(Ent_Dados!$C$269:$C$514,Tabulação_Prod_Municipios!D191,Ent_Dados!$Z$269:$Z$514)</f>
        <v>2720</v>
      </c>
      <c r="DO37" s="16">
        <f>SUMIF(Ent_Dados!$C$269:$C$514,Tabulação_Prod_Municipios!D191,Ent_Dados!$AA$269:$AA$514)</f>
        <v>2720</v>
      </c>
      <c r="DP37" s="9"/>
      <c r="DQ37" s="10">
        <v>27</v>
      </c>
      <c r="DR37" s="92" t="s">
        <v>145</v>
      </c>
      <c r="DS37" s="13">
        <f>SUMIF(Ent_Dados!$C$9:$C$254,Tabulação_Prod_Municipios!D99,Ent_Dados!$Z$9:$Z$254)</f>
        <v>35</v>
      </c>
      <c r="DT37" s="16">
        <f>SUMIF(Ent_Dados!$C$9:$C$254,Tabulação_Prod_Municipios!D99,Ent_Dados!$AA$9:$AA$254)</f>
        <v>40</v>
      </c>
      <c r="DV37" s="10">
        <v>27</v>
      </c>
      <c r="DW37" s="92" t="s">
        <v>207</v>
      </c>
      <c r="DX37" s="13">
        <f>SUMIF(Ent_Dados!$C$269:$C$514,Tabulação_Prod_Municipios!D167,Ent_Dados!$D$269:$D$514)</f>
        <v>0</v>
      </c>
      <c r="DY37" s="16">
        <f>SUMIF(Ent_Dados!$C$269:$C$514,Tabulação_Prod_Municipios!D167,Ent_Dados!$E$269:$E$514)</f>
        <v>0</v>
      </c>
      <c r="DZ37" s="9"/>
      <c r="EA37" s="10">
        <v>27</v>
      </c>
      <c r="EB37" s="92" t="s">
        <v>207</v>
      </c>
      <c r="EC37" s="13">
        <f>SUMIF(Ent_Dados!$C$9:$C$254,Tabulação_Prod_Municipios!D167,Ent_Dados!$D$9:$D$254)</f>
        <v>0</v>
      </c>
      <c r="ED37" s="16">
        <f>SUMIF(Ent_Dados!$C$9:$C$254,Tabulação_Prod_Municipios!D167,Ent_Dados!$E$9:$E$254)</f>
        <v>0</v>
      </c>
      <c r="EF37" s="10">
        <v>27</v>
      </c>
      <c r="EG37" s="92" t="s">
        <v>89</v>
      </c>
      <c r="EH37" s="13"/>
      <c r="EI37" s="16"/>
      <c r="EJ37" s="9"/>
      <c r="EK37" s="10">
        <v>27</v>
      </c>
      <c r="EL37" s="92" t="s">
        <v>89</v>
      </c>
      <c r="EM37" s="13"/>
      <c r="EN37" s="16"/>
    </row>
    <row r="38" spans="1:144" ht="13.5" customHeight="1" x14ac:dyDescent="0.2">
      <c r="A38" s="14"/>
      <c r="B38" s="91">
        <v>30</v>
      </c>
      <c r="C38" s="92" t="s">
        <v>90</v>
      </c>
      <c r="D38" s="12" t="s">
        <v>359</v>
      </c>
      <c r="E38" s="14"/>
      <c r="F38" s="10">
        <v>28</v>
      </c>
      <c r="G38" s="92" t="s">
        <v>108</v>
      </c>
      <c r="H38" s="13">
        <f>SUMIF(Ent_Dados!$C$269:$C$514,Tabulação_Prod_Municipios!D58,Ent_Dados!$F$269:$F$514)+SUMIF(Ent_Dados!$C$269:$C$514,Tabulação_Prod_Municipios!D58,Ent_Dados!$H$269:$H$514)+SUMIF(Ent_Dados!$C$269:$C$514,Tabulação_Prod_Municipios!D58,Ent_Dados!$J$269:$J$514)+SUMIF(Ent_Dados!$C$269:$C$514,Tabulação_Prod_Municipios!D58,Ent_Dados!$N$269:$N$514)+SUMIF(Ent_Dados!$C$269:$C$514,Tabulação_Prod_Municipios!D58,Ent_Dados!$P$269:$P$514)+SUMIF(Ent_Dados!$C$269:$C$514,Tabulação_Prod_Municipios!D58,Ent_Dados!$T$269:$T$514)+SUMIF(Ent_Dados!$C$269:$C$514,Tabulação_Prod_Municipios!D58,Ent_Dados!$V$269:$V$514)+SUMIF(Ent_Dados!$C$269:$C$514,Tabulação_Prod_Municipios!D58,Ent_Dados!$X$269:$X$514)+SUMIF(Ent_Dados!$C$269:$C$514,Tabulação_Prod_Municipios!D58,Ent_Dados!$AB$269:$AB$514)</f>
        <v>142210</v>
      </c>
      <c r="I38" s="16">
        <f>SUMIF(Ent_Dados!$C$269:$C$514,Tabulação_Prod_Municipios!D58,Ent_Dados!$G$269:$G$514)+SUMIF(Ent_Dados!$C$269:$C$514,Tabulação_Prod_Municipios!D58,Ent_Dados!$I$269:$I$514)+SUMIF(Ent_Dados!$C$269:$C$514,Tabulação_Prod_Municipios!D58,Ent_Dados!$K$269:$K$514)+SUMIF(Ent_Dados!$C$269:$C$514,Tabulação_Prod_Municipios!D58,Ent_Dados!$O$269:$O$514)+SUMIF(Ent_Dados!$C$269:$C$514,Tabulação_Prod_Municipios!D58,Ent_Dados!$Q$269:$Q$514)+SUMIF(Ent_Dados!$C$269:$C$514,Tabulação_Prod_Municipios!D58,Ent_Dados!$U$269:$U$514)+SUMIF(Ent_Dados!$C$269:$C$514,Tabulação_Prod_Municipios!D58,Ent_Dados!$W$269:$W$514)+SUMIF(Ent_Dados!$C$269:$C$514,Tabulação_Prod_Municipios!D58,Ent_Dados!$Y$269:$Y$514)+SUMIF(Ent_Dados!$C$269:$C$514,Tabulação_Prod_Municipios!D58,Ent_Dados!$AC$269:$AC$514)</f>
        <v>129192</v>
      </c>
      <c r="J38" s="9"/>
      <c r="K38" s="10">
        <v>28</v>
      </c>
      <c r="L38" s="92" t="s">
        <v>219</v>
      </c>
      <c r="M38" s="13">
        <f>SUMIF(Ent_Dados!$C$9:$C$254,Tabulação_Prod_Municipios!D179,Ent_Dados!$F$9:$F$254)+SUMIF(Ent_Dados!$C$9:$C$254,Tabulação_Prod_Municipios!D179,Ent_Dados!$H$9:$H$254)+SUMIF(Ent_Dados!$C$9:$C$254,Tabulação_Prod_Municipios!D179,Ent_Dados!$J$9:$J$254)+SUMIF(Ent_Dados!$C$9:$C$254,Tabulação_Prod_Municipios!D179,Ent_Dados!$N$9:$N$254)+SUMIF(Ent_Dados!$C$9:$C$254,Tabulação_Prod_Municipios!D179,Ent_Dados!$P$9:$P$254)+SUMIF(Ent_Dados!$C$9:$C$254,Tabulação_Prod_Municipios!D179,Ent_Dados!$T$9:$T$254)+SUMIF(Ent_Dados!$C$9:$C$254,Tabulação_Prod_Municipios!D179,Ent_Dados!$V$9:$V$254)+SUMIF(Ent_Dados!$C$9:$C$254,Tabulação_Prod_Municipios!D179,Ent_Dados!$X$9:$X$254)+SUMIF(Ent_Dados!$C$9:$C$254,Tabulação_Prod_Municipios!D179,Ent_Dados!$AB$9:$AB$254)</f>
        <v>37226</v>
      </c>
      <c r="N38" s="16">
        <f>SUMIF(Ent_Dados!$C$9:$C$254,Tabulação_Prod_Municipios!D179,Ent_Dados!$G$9:$G$254)+SUMIF(Ent_Dados!$C$9:$C$254,Tabulação_Prod_Municipios!D179,Ent_Dados!$I$9:$I$254)+SUMIF(Ent_Dados!$C$9:$C$254,Tabulação_Prod_Municipios!D179,Ent_Dados!$K$9:$K$254)+SUMIF(Ent_Dados!$C$9:$C$254,Tabulação_Prod_Municipios!D179,Ent_Dados!$O$9:$O$254)+SUMIF(Ent_Dados!$C$9:$C$254,Tabulação_Prod_Municipios!D179,Ent_Dados!$Q$9:$Q$254)+SUMIF(Ent_Dados!$C$9:$C$254,Tabulação_Prod_Municipios!D179,Ent_Dados!$U$9:$U$254)+SUMIF(Ent_Dados!$C$9:$C$254,Tabulação_Prod_Municipios!D179,Ent_Dados!$W$9:$W$254)+SUMIF(Ent_Dados!$C$9:$C$254,Tabulação_Prod_Municipios!D179,Ent_Dados!$Y$9:$Y$254)+SUMIF(Ent_Dados!$C$9:$C$254,Tabulação_Prod_Municipios!D179,Ent_Dados!$AC$9:$AC$254)</f>
        <v>37430</v>
      </c>
      <c r="O38" s="14"/>
      <c r="P38" s="10">
        <v>28</v>
      </c>
      <c r="Q38" s="92" t="s">
        <v>108</v>
      </c>
      <c r="R38" s="13">
        <f>SUMIF(Ent_Dados!$C$269:$C$514,Tabulação_Prod_Municipios!D58,Ent_Dados!$V$269:$V$514)</f>
        <v>96000</v>
      </c>
      <c r="S38" s="16">
        <f>SUMIF(Ent_Dados!$C$269:$C$514,Tabulação_Prod_Municipios!D58,Ent_Dados!$W$269:$W$514)</f>
        <v>99000</v>
      </c>
      <c r="T38" s="9"/>
      <c r="U38" s="10">
        <v>28</v>
      </c>
      <c r="V38" s="92" t="s">
        <v>219</v>
      </c>
      <c r="W38" s="13">
        <f>SUMIF(Ent_Dados!$C$9:$C$254,Tabulação_Prod_Municipios!D179,Ent_Dados!$V$9:$V$254)</f>
        <v>31000</v>
      </c>
      <c r="X38" s="16">
        <f>SUMIF(Ent_Dados!$C$9:$C$254,Tabulação_Prod_Municipios!D179,Ent_Dados!$W$9:$W$254)</f>
        <v>31000</v>
      </c>
      <c r="Y38" s="2"/>
      <c r="Z38" s="10">
        <v>28</v>
      </c>
      <c r="AA38" s="92" t="s">
        <v>66</v>
      </c>
      <c r="AB38" s="13">
        <f>SUMIF(Ent_Dados!$C$269:$C$514,Tabulação_Prod_Municipios!D13,Ent_Dados!$T$269:$T$514)</f>
        <v>67800</v>
      </c>
      <c r="AC38" s="16">
        <f>SUMIF(Ent_Dados!$C$269:$C$514,Tabulação_Prod_Municipios!D13,Ent_Dados!$U$269:$U$514)</f>
        <v>30900</v>
      </c>
      <c r="AD38" s="9"/>
      <c r="AE38" s="10">
        <v>28</v>
      </c>
      <c r="AF38" s="92" t="s">
        <v>169</v>
      </c>
      <c r="AG38" s="13">
        <f>SUMIF(Ent_Dados!$C$9:$C$254,Tabulação_Prod_Municipios!D125,Ent_Dados!$T$9:$T$254)</f>
        <v>8600</v>
      </c>
      <c r="AH38" s="16">
        <f>SUMIF(Ent_Dados!$C$9:$C$254,Tabulação_Prod_Municipios!D125,Ent_Dados!$U$9:$U$254)</f>
        <v>6125</v>
      </c>
      <c r="AJ38" s="10">
        <v>28</v>
      </c>
      <c r="AK38" s="92" t="s">
        <v>24</v>
      </c>
      <c r="AL38" s="13">
        <f>SUMIF(Ent_Dados!$C$269:$C$514,Tabulação_Prod_Municipios!D236,Ent_Dados!$X$269:$X$514)</f>
        <v>30100</v>
      </c>
      <c r="AM38" s="16">
        <f>SUMIF(Ent_Dados!$C$269:$C$514,Tabulação_Prod_Municipios!D236,Ent_Dados!$Y$269:$Y$514)</f>
        <v>2550</v>
      </c>
      <c r="AN38" s="9"/>
      <c r="AO38" s="10">
        <v>28</v>
      </c>
      <c r="AP38" s="92" t="s">
        <v>70</v>
      </c>
      <c r="AQ38" s="13">
        <f>SUMIF(Ent_Dados!$C$9:$C$254,Tabulação_Prod_Municipios!D18,Ent_Dados!$X$9:$X$254)</f>
        <v>160</v>
      </c>
      <c r="AR38" s="16">
        <f>SUMIF(Ent_Dados!$C$9:$C$254,Tabulação_Prod_Municipios!D18,Ent_Dados!$Y$9:$Y$254)</f>
        <v>1500</v>
      </c>
      <c r="AT38" s="10">
        <v>28</v>
      </c>
      <c r="AU38" s="92" t="s">
        <v>231</v>
      </c>
      <c r="AV38" s="13">
        <f>SUMIF(Ent_Dados!$C$269:$C$514,Tabulação_Prod_Municipios!D195,Ent_Dados!$J$269:$J$514)</f>
        <v>252</v>
      </c>
      <c r="AW38" s="16">
        <f>SUMIF(Ent_Dados!$C$269:$C$514,Tabulação_Prod_Municipios!D195,Ent_Dados!$K$269:$K$514)</f>
        <v>170</v>
      </c>
      <c r="AX38" s="9"/>
      <c r="AY38" s="10">
        <v>28</v>
      </c>
      <c r="AZ38" s="92" t="s">
        <v>171</v>
      </c>
      <c r="BA38" s="13">
        <f>SUMIF(Ent_Dados!$C$9:$C$254,Tabulação_Prod_Municipios!D127,Ent_Dados!$J$9:$J$254)</f>
        <v>87</v>
      </c>
      <c r="BB38" s="16">
        <f>SUMIF(Ent_Dados!$C$9:$C$254,Tabulação_Prod_Municipios!D127,Ent_Dados!$K$9:$K$254)</f>
        <v>87</v>
      </c>
      <c r="BD38" s="10">
        <v>28</v>
      </c>
      <c r="BE38" s="92" t="s">
        <v>185</v>
      </c>
      <c r="BF38" s="13">
        <f>SUMIF(Ent_Dados!$C$269:$C$514,Tabulação_Prod_Municipios!D142,Ent_Dados!$N$269:$N$514)</f>
        <v>1208</v>
      </c>
      <c r="BG38" s="16">
        <f>SUMIF(Ent_Dados!$C$269:$C$514,Tabulação_Prod_Municipios!D142,Ent_Dados!$O$269:$O$514)</f>
        <v>1856</v>
      </c>
      <c r="BH38" s="9"/>
      <c r="BI38" s="10">
        <v>28</v>
      </c>
      <c r="BJ38" s="92" t="s">
        <v>285</v>
      </c>
      <c r="BK38" s="13">
        <f>SUMIF(Ent_Dados!$C$9:$C$254,Tabulação_Prod_Municipios!D254,Ent_Dados!$N$9:$N$254)</f>
        <v>700</v>
      </c>
      <c r="BL38" s="16">
        <f>SUMIF(Ent_Dados!$C$9:$C$254,Tabulação_Prod_Municipios!D254,Ent_Dados!$O$9:$O$254)</f>
        <v>850</v>
      </c>
      <c r="BN38" s="10">
        <v>28</v>
      </c>
      <c r="BO38" s="92" t="s">
        <v>23</v>
      </c>
      <c r="BP38" s="13">
        <f>SUMIF(Ent_Dados!$C$269:$C$514,Tabulação_Prod_Municipios!D214,Ent_Dados!$F$269:$F$514)</f>
        <v>0</v>
      </c>
      <c r="BQ38" s="16">
        <f>SUMIF(Ent_Dados!$C$269:$C$514,Tabulação_Prod_Municipios!D214,Ent_Dados!$G$269:$G$514)</f>
        <v>0</v>
      </c>
      <c r="BR38" s="9"/>
      <c r="BS38" s="10">
        <v>28</v>
      </c>
      <c r="BT38" s="92" t="s">
        <v>23</v>
      </c>
      <c r="BU38" s="13">
        <f>SUMIF(Ent_Dados!$C$9:$C$254,Tabulação_Prod_Municipios!D214,Ent_Dados!$F$9:$F$254)</f>
        <v>0</v>
      </c>
      <c r="BV38" s="16">
        <f>SUMIF(Ent_Dados!$C$9:$C$254,Tabulação_Prod_Municipios!D214,Ent_Dados!$G$9:$G$254)</f>
        <v>0</v>
      </c>
      <c r="BX38" s="10">
        <v>28</v>
      </c>
      <c r="BY38" s="92" t="s">
        <v>239</v>
      </c>
      <c r="BZ38" s="13">
        <f>SUMIF(Ent_Dados!$C$269:$C$514,Tabulação_Prod_Municipios!D204,Ent_Dados!$P$269:$P$514)</f>
        <v>0</v>
      </c>
      <c r="CA38" s="16">
        <f>SUMIF(Ent_Dados!$C$269:$C$514,Tabulação_Prod_Municipios!D204,Ent_Dados!$Q$269:$Q$514)</f>
        <v>0</v>
      </c>
      <c r="CB38" s="9"/>
      <c r="CC38" s="10">
        <v>28</v>
      </c>
      <c r="CD38" s="92" t="s">
        <v>239</v>
      </c>
      <c r="CE38" s="13">
        <f>SUMIF(Ent_Dados!$C$9:$C$254,Tabulação_Prod_Municipios!D204,Ent_Dados!$P$9:$P$254)</f>
        <v>0</v>
      </c>
      <c r="CF38" s="16">
        <f>SUMIF(Ent_Dados!$C$9:$C$254,Tabulação_Prod_Municipios!D204,Ent_Dados!$Q$9:$Q$254)</f>
        <v>0</v>
      </c>
      <c r="CH38" s="10">
        <v>28</v>
      </c>
      <c r="CI38" s="92" t="s">
        <v>80</v>
      </c>
      <c r="CJ38" s="13">
        <f>SUMIF(Ent_Dados!$C$269:$C$514,Tabulação_Prod_Municipios!D28,Ent_Dados!$AB$269:$AB$514)</f>
        <v>0</v>
      </c>
      <c r="CK38" s="16">
        <f>SUMIF(Ent_Dados!$C$269:$C$514,Tabulação_Prod_Municipios!D28,Ent_Dados!$AC$269:$AC$514)</f>
        <v>0</v>
      </c>
      <c r="CL38" s="9"/>
      <c r="CM38" s="10">
        <v>28</v>
      </c>
      <c r="CN38" s="92" t="s">
        <v>80</v>
      </c>
      <c r="CO38" s="13">
        <f>SUMIF(Ent_Dados!$C$9:$C$254,Tabulação_Prod_Municipios!D28,Ent_Dados!$AB$9:$AB$254)</f>
        <v>0</v>
      </c>
      <c r="CP38" s="16">
        <f>SUMIF(Ent_Dados!$C$9:$C$254,Tabulação_Prod_Municipios!D28,Ent_Dados!$AC$9:$AC$254)</f>
        <v>0</v>
      </c>
      <c r="CR38" s="10">
        <v>28</v>
      </c>
      <c r="CS38" s="92" t="s">
        <v>165</v>
      </c>
      <c r="CT38" s="13">
        <f>SUMIF(Ent_Dados!$C$269:$C$514,Tabulação_Prod_Municipios!D120,Ent_Dados!$L$269:$L$514)</f>
        <v>710500</v>
      </c>
      <c r="CU38" s="16">
        <f>SUMIF(Ent_Dados!$C$269:$C$514,Tabulação_Prod_Municipios!D120,Ent_Dados!$M$269:$M$514)</f>
        <v>802000</v>
      </c>
      <c r="CV38" s="9"/>
      <c r="CW38" s="10">
        <v>28</v>
      </c>
      <c r="CX38" s="92" t="s">
        <v>212</v>
      </c>
      <c r="CY38" s="13">
        <f>SUMIF(Ent_Dados!$C$9:$C$254,Tabulação_Prod_Municipios!D172,Ent_Dados!$L$9:$L$254)</f>
        <v>11279</v>
      </c>
      <c r="CZ38" s="16">
        <f>SUMIF(Ent_Dados!$C$9:$C$254,Tabulação_Prod_Municipios!D172,Ent_Dados!$M$9:$M$254)</f>
        <v>13000</v>
      </c>
      <c r="DB38" s="10">
        <v>28</v>
      </c>
      <c r="DC38" s="92" t="s">
        <v>2</v>
      </c>
      <c r="DD38" s="13">
        <f>SUMIF(Ent_Dados!$C$269:$C$514,Tabulação_Prod_Municipios!D208,Ent_Dados!$R$269:$R$514)</f>
        <v>2015</v>
      </c>
      <c r="DE38" s="16">
        <f>SUMIF(Ent_Dados!$C$269:$C$514,Tabulação_Prod_Municipios!D208,Ent_Dados!$S$269:$S$514)</f>
        <v>1870</v>
      </c>
      <c r="DF38" s="9"/>
      <c r="DG38" s="10">
        <v>28</v>
      </c>
      <c r="DH38" s="92" t="s">
        <v>73</v>
      </c>
      <c r="DI38" s="13">
        <f>SUMIF(Ent_Dados!$C$9:$C$254,Tabulação_Prod_Municipios!D21,Ent_Dados!$R$9:$R$254)</f>
        <v>140</v>
      </c>
      <c r="DJ38" s="16">
        <f>SUMIF(Ent_Dados!$C$9:$C$254,Tabulação_Prod_Municipios!D21,Ent_Dados!$S$9:$S$254)</f>
        <v>140</v>
      </c>
      <c r="DL38" s="10">
        <v>28</v>
      </c>
      <c r="DM38" s="92" t="s">
        <v>145</v>
      </c>
      <c r="DN38" s="13">
        <f>SUMIF(Ent_Dados!$C$269:$C$514,Tabulação_Prod_Municipios!D99,Ent_Dados!$Z$269:$Z$514)</f>
        <v>2100</v>
      </c>
      <c r="DO38" s="16">
        <f>SUMIF(Ent_Dados!$C$269:$C$514,Tabulação_Prod_Municipios!D99,Ent_Dados!$AA$269:$AA$514)</f>
        <v>2400</v>
      </c>
      <c r="DP38" s="9"/>
      <c r="DQ38" s="10">
        <v>28</v>
      </c>
      <c r="DR38" s="92" t="s">
        <v>65</v>
      </c>
      <c r="DS38" s="13">
        <f>SUMIF(Ent_Dados!$C$9:$C$254,Tabulação_Prod_Municipios!D12,Ent_Dados!$Z$9:$Z$254)</f>
        <v>38</v>
      </c>
      <c r="DT38" s="16">
        <f>SUMIF(Ent_Dados!$C$9:$C$254,Tabulação_Prod_Municipios!D12,Ent_Dados!$AA$9:$AA$254)</f>
        <v>35</v>
      </c>
      <c r="DV38" s="10">
        <v>28</v>
      </c>
      <c r="DW38" s="92" t="s">
        <v>253</v>
      </c>
      <c r="DX38" s="13">
        <f>SUMIF(Ent_Dados!$C$269:$C$514,Tabulação_Prod_Municipios!D220,Ent_Dados!$D$269:$D$514)</f>
        <v>0</v>
      </c>
      <c r="DY38" s="16">
        <f>SUMIF(Ent_Dados!$C$269:$C$514,Tabulação_Prod_Municipios!D220,Ent_Dados!$E$269:$E$514)</f>
        <v>0</v>
      </c>
      <c r="DZ38" s="9"/>
      <c r="EA38" s="10">
        <v>28</v>
      </c>
      <c r="EB38" s="92" t="s">
        <v>253</v>
      </c>
      <c r="EC38" s="13">
        <f>SUMIF(Ent_Dados!$C$9:$C$254,Tabulação_Prod_Municipios!D220,Ent_Dados!$D$9:$D$254)</f>
        <v>0</v>
      </c>
      <c r="ED38" s="16">
        <f>SUMIF(Ent_Dados!$C$9:$C$254,Tabulação_Prod_Municipios!D220,Ent_Dados!$E$9:$E$254)</f>
        <v>0</v>
      </c>
      <c r="EF38" s="10">
        <v>28</v>
      </c>
      <c r="EG38" s="92" t="s">
        <v>90</v>
      </c>
      <c r="EH38" s="13"/>
      <c r="EI38" s="16"/>
      <c r="EJ38" s="9"/>
      <c r="EK38" s="10">
        <v>28</v>
      </c>
      <c r="EL38" s="92" t="s">
        <v>90</v>
      </c>
      <c r="EM38" s="13"/>
      <c r="EN38" s="16"/>
    </row>
    <row r="39" spans="1:144" ht="13.5" customHeight="1" x14ac:dyDescent="0.2">
      <c r="A39" s="14"/>
      <c r="B39" s="91">
        <v>31</v>
      </c>
      <c r="C39" s="92" t="s">
        <v>91</v>
      </c>
      <c r="D39" s="12" t="s">
        <v>360</v>
      </c>
      <c r="E39" s="14"/>
      <c r="F39" s="10">
        <v>29</v>
      </c>
      <c r="G39" s="92" t="s">
        <v>147</v>
      </c>
      <c r="H39" s="13">
        <f>SUMIF(Ent_Dados!$C$269:$C$514,Tabulação_Prod_Municipios!D101,Ent_Dados!$F$269:$F$514)+SUMIF(Ent_Dados!$C$269:$C$514,Tabulação_Prod_Municipios!D101,Ent_Dados!$H$269:$H$514)+SUMIF(Ent_Dados!$C$269:$C$514,Tabulação_Prod_Municipios!D101,Ent_Dados!$J$269:$J$514)+SUMIF(Ent_Dados!$C$269:$C$514,Tabulação_Prod_Municipios!D101,Ent_Dados!$N$269:$N$514)+SUMIF(Ent_Dados!$C$269:$C$514,Tabulação_Prod_Municipios!D101,Ent_Dados!$P$269:$P$514)+SUMIF(Ent_Dados!$C$269:$C$514,Tabulação_Prod_Municipios!D101,Ent_Dados!$T$269:$T$514)+SUMIF(Ent_Dados!$C$269:$C$514,Tabulação_Prod_Municipios!D101,Ent_Dados!$V$269:$V$514)+SUMIF(Ent_Dados!$C$269:$C$514,Tabulação_Prod_Municipios!D101,Ent_Dados!$X$269:$X$514)+SUMIF(Ent_Dados!$C$269:$C$514,Tabulação_Prod_Municipios!D101,Ent_Dados!$AB$269:$AB$514)</f>
        <v>112985</v>
      </c>
      <c r="I39" s="16">
        <f>SUMIF(Ent_Dados!$C$269:$C$514,Tabulação_Prod_Municipios!D101,Ent_Dados!$G$269:$G$514)+SUMIF(Ent_Dados!$C$269:$C$514,Tabulação_Prod_Municipios!D101,Ent_Dados!$I$269:$I$514)+SUMIF(Ent_Dados!$C$269:$C$514,Tabulação_Prod_Municipios!D101,Ent_Dados!$K$269:$K$514)+SUMIF(Ent_Dados!$C$269:$C$514,Tabulação_Prod_Municipios!D101,Ent_Dados!$O$269:$O$514)+SUMIF(Ent_Dados!$C$269:$C$514,Tabulação_Prod_Municipios!D101,Ent_Dados!$Q$269:$Q$514)+SUMIF(Ent_Dados!$C$269:$C$514,Tabulação_Prod_Municipios!D101,Ent_Dados!$U$269:$U$514)+SUMIF(Ent_Dados!$C$269:$C$514,Tabulação_Prod_Municipios!D101,Ent_Dados!$W$269:$W$514)+SUMIF(Ent_Dados!$C$269:$C$514,Tabulação_Prod_Municipios!D101,Ent_Dados!$Y$269:$Y$514)+SUMIF(Ent_Dados!$C$269:$C$514,Tabulação_Prod_Municipios!D101,Ent_Dados!$AC$269:$AC$514)</f>
        <v>125453</v>
      </c>
      <c r="J39" s="9"/>
      <c r="K39" s="10">
        <v>29</v>
      </c>
      <c r="L39" s="92" t="s">
        <v>198</v>
      </c>
      <c r="M39" s="13">
        <f>SUMIF(Ent_Dados!$C$9:$C$254,Tabulação_Prod_Municipios!D157,Ent_Dados!$F$9:$F$254)+SUMIF(Ent_Dados!$C$9:$C$254,Tabulação_Prod_Municipios!D157,Ent_Dados!$H$9:$H$254)+SUMIF(Ent_Dados!$C$9:$C$254,Tabulação_Prod_Municipios!D157,Ent_Dados!$J$9:$J$254)+SUMIF(Ent_Dados!$C$9:$C$254,Tabulação_Prod_Municipios!D157,Ent_Dados!$N$9:$N$254)+SUMIF(Ent_Dados!$C$9:$C$254,Tabulação_Prod_Municipios!D157,Ent_Dados!$P$9:$P$254)+SUMIF(Ent_Dados!$C$9:$C$254,Tabulação_Prod_Municipios!D157,Ent_Dados!$T$9:$T$254)+SUMIF(Ent_Dados!$C$9:$C$254,Tabulação_Prod_Municipios!D157,Ent_Dados!$V$9:$V$254)+SUMIF(Ent_Dados!$C$9:$C$254,Tabulação_Prod_Municipios!D157,Ent_Dados!$X$9:$X$254)+SUMIF(Ent_Dados!$C$9:$C$254,Tabulação_Prod_Municipios!D157,Ent_Dados!$AB$9:$AB$254)</f>
        <v>36722</v>
      </c>
      <c r="N39" s="16">
        <f>SUMIF(Ent_Dados!$C$9:$C$254,Tabulação_Prod_Municipios!D157,Ent_Dados!$G$9:$G$254)+SUMIF(Ent_Dados!$C$9:$C$254,Tabulação_Prod_Municipios!D157,Ent_Dados!$I$9:$I$254)+SUMIF(Ent_Dados!$C$9:$C$254,Tabulação_Prod_Municipios!D157,Ent_Dados!$K$9:$K$254)+SUMIF(Ent_Dados!$C$9:$C$254,Tabulação_Prod_Municipios!D157,Ent_Dados!$O$9:$O$254)+SUMIF(Ent_Dados!$C$9:$C$254,Tabulação_Prod_Municipios!D157,Ent_Dados!$Q$9:$Q$254)+SUMIF(Ent_Dados!$C$9:$C$254,Tabulação_Prod_Municipios!D157,Ent_Dados!$U$9:$U$254)+SUMIF(Ent_Dados!$C$9:$C$254,Tabulação_Prod_Municipios!D157,Ent_Dados!$W$9:$W$254)+SUMIF(Ent_Dados!$C$9:$C$254,Tabulação_Prod_Municipios!D157,Ent_Dados!$Y$9:$Y$254)+SUMIF(Ent_Dados!$C$9:$C$254,Tabulação_Prod_Municipios!D157,Ent_Dados!$AC$9:$AC$254)</f>
        <v>36000</v>
      </c>
      <c r="O39" s="14"/>
      <c r="P39" s="10">
        <v>29</v>
      </c>
      <c r="Q39" s="92" t="s">
        <v>234</v>
      </c>
      <c r="R39" s="13">
        <f>SUMIF(Ent_Dados!$C$269:$C$514,Tabulação_Prod_Municipios!D198,Ent_Dados!$V$269:$V$514)</f>
        <v>84000</v>
      </c>
      <c r="S39" s="16">
        <f>SUMIF(Ent_Dados!$C$269:$C$514,Tabulação_Prod_Municipios!D198,Ent_Dados!$W$269:$W$514)</f>
        <v>99000</v>
      </c>
      <c r="T39" s="9"/>
      <c r="U39" s="10">
        <v>29</v>
      </c>
      <c r="V39" s="92" t="s">
        <v>234</v>
      </c>
      <c r="W39" s="13">
        <f>SUMIF(Ent_Dados!$C$9:$C$254,Tabulação_Prod_Municipios!D198,Ent_Dados!$V$9:$V$254)</f>
        <v>30000</v>
      </c>
      <c r="X39" s="16">
        <f>SUMIF(Ent_Dados!$C$9:$C$254,Tabulação_Prod_Municipios!D198,Ent_Dados!$W$9:$W$254)</f>
        <v>30000</v>
      </c>
      <c r="Y39" s="2"/>
      <c r="Z39" s="10">
        <v>29</v>
      </c>
      <c r="AA39" s="92" t="s">
        <v>264</v>
      </c>
      <c r="AB39" s="13">
        <f>SUMIF(Ent_Dados!$C$269:$C$514,Tabulação_Prod_Municipios!D231,Ent_Dados!$T$269:$T$514)</f>
        <v>26750</v>
      </c>
      <c r="AC39" s="16">
        <f>SUMIF(Ent_Dados!$C$269:$C$514,Tabulação_Prod_Municipios!D231,Ent_Dados!$U$269:$U$514)</f>
        <v>30460</v>
      </c>
      <c r="AD39" s="9"/>
      <c r="AE39" s="10">
        <v>29</v>
      </c>
      <c r="AF39" s="92" t="s">
        <v>147</v>
      </c>
      <c r="AG39" s="13">
        <f>SUMIF(Ent_Dados!$C$9:$C$254,Tabulação_Prod_Municipios!D101,Ent_Dados!$T$9:$T$254)</f>
        <v>6800</v>
      </c>
      <c r="AH39" s="16">
        <f>SUMIF(Ent_Dados!$C$9:$C$254,Tabulação_Prod_Municipios!D101,Ent_Dados!$U$9:$U$254)</f>
        <v>6000</v>
      </c>
      <c r="AJ39" s="10">
        <v>29</v>
      </c>
      <c r="AK39" s="92" t="s">
        <v>78</v>
      </c>
      <c r="AL39" s="13">
        <f>SUMIF(Ent_Dados!$C$269:$C$514,Tabulação_Prod_Municipios!D26,Ent_Dados!$X$269:$X$514)</f>
        <v>3200</v>
      </c>
      <c r="AM39" s="16">
        <f>SUMIF(Ent_Dados!$C$269:$C$514,Tabulação_Prod_Municipios!D26,Ent_Dados!$Y$269:$Y$514)</f>
        <v>2365</v>
      </c>
      <c r="AN39" s="9"/>
      <c r="AO39" s="10">
        <v>29</v>
      </c>
      <c r="AP39" s="92" t="s">
        <v>68</v>
      </c>
      <c r="AQ39" s="13">
        <f>SUMIF(Ent_Dados!$C$9:$C$254,Tabulação_Prod_Municipios!D15,Ent_Dados!$X$9:$X$254)</f>
        <v>1000</v>
      </c>
      <c r="AR39" s="16">
        <f>SUMIF(Ent_Dados!$C$9:$C$254,Tabulação_Prod_Municipios!D15,Ent_Dados!$Y$9:$Y$254)</f>
        <v>1300</v>
      </c>
      <c r="AT39" s="10">
        <v>29</v>
      </c>
      <c r="AU39" s="92" t="s">
        <v>252</v>
      </c>
      <c r="AV39" s="13">
        <f>SUMIF(Ent_Dados!$C$269:$C$514,Tabulação_Prod_Municipios!D219,Ent_Dados!$J$269:$J$514)</f>
        <v>412</v>
      </c>
      <c r="AW39" s="16">
        <f>SUMIF(Ent_Dados!$C$269:$C$514,Tabulação_Prod_Municipios!D219,Ent_Dados!$K$269:$K$514)</f>
        <v>167</v>
      </c>
      <c r="AX39" s="9"/>
      <c r="AY39" s="10">
        <v>29</v>
      </c>
      <c r="AZ39" s="92" t="s">
        <v>140</v>
      </c>
      <c r="BA39" s="13">
        <f>SUMIF(Ent_Dados!$C$9:$C$254,Tabulação_Prod_Municipios!D94,Ent_Dados!$J$9:$J$254)</f>
        <v>245</v>
      </c>
      <c r="BB39" s="16">
        <f>SUMIF(Ent_Dados!$C$9:$C$254,Tabulação_Prod_Municipios!D94,Ent_Dados!$K$9:$K$254)</f>
        <v>85</v>
      </c>
      <c r="BD39" s="10">
        <v>29</v>
      </c>
      <c r="BE39" s="92" t="s">
        <v>270</v>
      </c>
      <c r="BF39" s="13">
        <f>SUMIF(Ent_Dados!$C$269:$C$514,Tabulação_Prod_Municipios!D238,Ent_Dados!$N$269:$N$514)</f>
        <v>1280</v>
      </c>
      <c r="BG39" s="16">
        <f>SUMIF(Ent_Dados!$C$269:$C$514,Tabulação_Prod_Municipios!D238,Ent_Dados!$O$269:$O$514)</f>
        <v>1618</v>
      </c>
      <c r="BH39" s="9"/>
      <c r="BI39" s="10">
        <v>29</v>
      </c>
      <c r="BJ39" s="92" t="s">
        <v>192</v>
      </c>
      <c r="BK39" s="13">
        <f>SUMIF(Ent_Dados!$C$9:$C$254,Tabulação_Prod_Municipios!D150,Ent_Dados!$N$9:$N$254)</f>
        <v>825</v>
      </c>
      <c r="BL39" s="16">
        <f>SUMIF(Ent_Dados!$C$9:$C$254,Tabulação_Prod_Municipios!D150,Ent_Dados!$O$9:$O$254)</f>
        <v>825</v>
      </c>
      <c r="BN39" s="10">
        <v>29</v>
      </c>
      <c r="BO39" s="92" t="s">
        <v>226</v>
      </c>
      <c r="BP39" s="13">
        <f>SUMIF(Ent_Dados!$C$269:$C$514,Tabulação_Prod_Municipios!D187,Ent_Dados!$F$269:$F$514)</f>
        <v>0</v>
      </c>
      <c r="BQ39" s="16">
        <f>SUMIF(Ent_Dados!$C$269:$C$514,Tabulação_Prod_Municipios!D187,Ent_Dados!$G$269:$G$514)</f>
        <v>0</v>
      </c>
      <c r="BR39" s="9"/>
      <c r="BS39" s="10">
        <v>29</v>
      </c>
      <c r="BT39" s="92" t="s">
        <v>226</v>
      </c>
      <c r="BU39" s="13">
        <f>SUMIF(Ent_Dados!$C$9:$C$254,Tabulação_Prod_Municipios!D187,Ent_Dados!$F$9:$F$254)</f>
        <v>0</v>
      </c>
      <c r="BV39" s="16">
        <f>SUMIF(Ent_Dados!$C$9:$C$254,Tabulação_Prod_Municipios!D187,Ent_Dados!$G$9:$G$254)</f>
        <v>0</v>
      </c>
      <c r="BX39" s="10">
        <v>29</v>
      </c>
      <c r="BY39" s="92" t="s">
        <v>164</v>
      </c>
      <c r="BZ39" s="13">
        <f>SUMIF(Ent_Dados!$C$269:$C$514,Tabulação_Prod_Municipios!D119,Ent_Dados!$P$269:$P$514)</f>
        <v>0</v>
      </c>
      <c r="CA39" s="16">
        <f>SUMIF(Ent_Dados!$C$269:$C$514,Tabulação_Prod_Municipios!D119,Ent_Dados!$Q$269:$Q$514)</f>
        <v>0</v>
      </c>
      <c r="CB39" s="9"/>
      <c r="CC39" s="10">
        <v>29</v>
      </c>
      <c r="CD39" s="92" t="s">
        <v>164</v>
      </c>
      <c r="CE39" s="13">
        <f>SUMIF(Ent_Dados!$C$9:$C$254,Tabulação_Prod_Municipios!D119,Ent_Dados!$P$9:$P$254)</f>
        <v>0</v>
      </c>
      <c r="CF39" s="16">
        <f>SUMIF(Ent_Dados!$C$9:$C$254,Tabulação_Prod_Municipios!D119,Ent_Dados!$Q$9:$Q$254)</f>
        <v>0</v>
      </c>
      <c r="CH39" s="10">
        <v>29</v>
      </c>
      <c r="CI39" s="92" t="s">
        <v>81</v>
      </c>
      <c r="CJ39" s="13">
        <f>SUMIF(Ent_Dados!$C$269:$C$514,Tabulação_Prod_Municipios!D29,Ent_Dados!$AB$269:$AB$514)</f>
        <v>0</v>
      </c>
      <c r="CK39" s="16">
        <f>SUMIF(Ent_Dados!$C$269:$C$514,Tabulação_Prod_Municipios!D29,Ent_Dados!$AC$269:$AC$514)</f>
        <v>0</v>
      </c>
      <c r="CL39" s="9"/>
      <c r="CM39" s="10">
        <v>29</v>
      </c>
      <c r="CN39" s="92" t="s">
        <v>81</v>
      </c>
      <c r="CO39" s="13">
        <f>SUMIF(Ent_Dados!$C$9:$C$254,Tabulação_Prod_Municipios!D29,Ent_Dados!$AB$9:$AB$254)</f>
        <v>0</v>
      </c>
      <c r="CP39" s="16">
        <f>SUMIF(Ent_Dados!$C$9:$C$254,Tabulação_Prod_Municipios!D29,Ent_Dados!$AC$9:$AC$254)</f>
        <v>0</v>
      </c>
      <c r="CR39" s="10">
        <v>29</v>
      </c>
      <c r="CS39" s="92" t="s">
        <v>212</v>
      </c>
      <c r="CT39" s="13">
        <f>SUMIF(Ent_Dados!$C$269:$C$514,Tabulação_Prod_Municipios!D172,Ent_Dados!$L$269:$L$514)</f>
        <v>663735</v>
      </c>
      <c r="CU39" s="16">
        <f>SUMIF(Ent_Dados!$C$269:$C$514,Tabulação_Prod_Municipios!D172,Ent_Dados!$M$269:$M$514)</f>
        <v>791037</v>
      </c>
      <c r="CV39" s="9"/>
      <c r="CW39" s="10">
        <v>29</v>
      </c>
      <c r="CX39" s="92" t="s">
        <v>104</v>
      </c>
      <c r="CY39" s="13">
        <f>SUMIF(Ent_Dados!$C$9:$C$254,Tabulação_Prod_Municipios!D53,Ent_Dados!$L$9:$L$254)</f>
        <v>12278</v>
      </c>
      <c r="CZ39" s="16">
        <f>SUMIF(Ent_Dados!$C$9:$C$254,Tabulação_Prod_Municipios!D53,Ent_Dados!$M$9:$M$254)</f>
        <v>11213</v>
      </c>
      <c r="DB39" s="10">
        <v>29</v>
      </c>
      <c r="DC39" s="92" t="s">
        <v>231</v>
      </c>
      <c r="DD39" s="13">
        <f>SUMIF(Ent_Dados!$C$269:$C$514,Tabulação_Prod_Municipios!D195,Ent_Dados!$R$269:$R$514)</f>
        <v>1550</v>
      </c>
      <c r="DE39" s="16">
        <f>SUMIF(Ent_Dados!$C$269:$C$514,Tabulação_Prod_Municipios!D195,Ent_Dados!$S$269:$S$514)</f>
        <v>1830</v>
      </c>
      <c r="DF39" s="9"/>
      <c r="DG39" s="10">
        <v>29</v>
      </c>
      <c r="DH39" s="92" t="s">
        <v>263</v>
      </c>
      <c r="DI39" s="13">
        <f>SUMIF(Ent_Dados!$C$9:$C$254,Tabulação_Prod_Municipios!D230,Ent_Dados!$R$9:$R$254)</f>
        <v>150</v>
      </c>
      <c r="DJ39" s="16">
        <f>SUMIF(Ent_Dados!$C$9:$C$254,Tabulação_Prod_Municipios!D230,Ent_Dados!$S$9:$S$254)</f>
        <v>120</v>
      </c>
      <c r="DL39" s="10">
        <v>29</v>
      </c>
      <c r="DM39" s="92" t="s">
        <v>68</v>
      </c>
      <c r="DN39" s="13">
        <f>SUMIF(Ent_Dados!$C$269:$C$514,Tabulação_Prod_Municipios!D15,Ent_Dados!$Z$269:$Z$514)</f>
        <v>4120</v>
      </c>
      <c r="DO39" s="16">
        <f>SUMIF(Ent_Dados!$C$269:$C$514,Tabulação_Prod_Municipios!D15,Ent_Dados!$AA$269:$AA$514)</f>
        <v>2369</v>
      </c>
      <c r="DP39" s="9"/>
      <c r="DQ39" s="10">
        <v>29</v>
      </c>
      <c r="DR39" s="92" t="s">
        <v>123</v>
      </c>
      <c r="DS39" s="13">
        <f>SUMIF(Ent_Dados!$C$9:$C$254,Tabulação_Prod_Municipios!D76,Ent_Dados!$Z$9:$Z$254)</f>
        <v>30</v>
      </c>
      <c r="DT39" s="16">
        <f>SUMIF(Ent_Dados!$C$9:$C$254,Tabulação_Prod_Municipios!D76,Ent_Dados!$AA$9:$AA$254)</f>
        <v>25</v>
      </c>
      <c r="DV39" s="10">
        <v>29</v>
      </c>
      <c r="DW39" s="92" t="s">
        <v>194</v>
      </c>
      <c r="DX39" s="13">
        <f>SUMIF(Ent_Dados!$C$269:$C$514,Tabulação_Prod_Municipios!D152,Ent_Dados!$D$269:$D$514)</f>
        <v>0</v>
      </c>
      <c r="DY39" s="16">
        <f>SUMIF(Ent_Dados!$C$269:$C$514,Tabulação_Prod_Municipios!D152,Ent_Dados!$E$269:$E$514)</f>
        <v>0</v>
      </c>
      <c r="DZ39" s="9"/>
      <c r="EA39" s="10">
        <v>29</v>
      </c>
      <c r="EB39" s="92" t="s">
        <v>194</v>
      </c>
      <c r="EC39" s="13">
        <f>SUMIF(Ent_Dados!$C$9:$C$254,Tabulação_Prod_Municipios!D152,Ent_Dados!$D$9:$D$254)</f>
        <v>0</v>
      </c>
      <c r="ED39" s="16">
        <f>SUMIF(Ent_Dados!$C$9:$C$254,Tabulação_Prod_Municipios!D152,Ent_Dados!$E$9:$E$254)</f>
        <v>0</v>
      </c>
      <c r="EF39" s="10">
        <v>29</v>
      </c>
      <c r="EG39" s="92" t="s">
        <v>91</v>
      </c>
      <c r="EH39" s="13"/>
      <c r="EI39" s="16"/>
      <c r="EJ39" s="9"/>
      <c r="EK39" s="10">
        <v>29</v>
      </c>
      <c r="EL39" s="92" t="s">
        <v>91</v>
      </c>
      <c r="EM39" s="13"/>
      <c r="EN39" s="16"/>
    </row>
    <row r="40" spans="1:144" ht="13.5" customHeight="1" x14ac:dyDescent="0.2">
      <c r="A40" s="14"/>
      <c r="B40" s="91">
        <v>32</v>
      </c>
      <c r="C40" s="92" t="s">
        <v>92</v>
      </c>
      <c r="D40" s="12" t="s">
        <v>361</v>
      </c>
      <c r="E40" s="14"/>
      <c r="F40" s="10">
        <v>30</v>
      </c>
      <c r="G40" s="92" t="s">
        <v>200</v>
      </c>
      <c r="H40" s="13">
        <f>SUMIF(Ent_Dados!$C$269:$C$514,Tabulação_Prod_Municipios!D160,Ent_Dados!$F$269:$F$514)+SUMIF(Ent_Dados!$C$269:$C$514,Tabulação_Prod_Municipios!D160,Ent_Dados!$H$269:$H$514)+SUMIF(Ent_Dados!$C$269:$C$514,Tabulação_Prod_Municipios!D160,Ent_Dados!$J$269:$J$514)+SUMIF(Ent_Dados!$C$269:$C$514,Tabulação_Prod_Municipios!D160,Ent_Dados!$N$269:$N$514)+SUMIF(Ent_Dados!$C$269:$C$514,Tabulação_Prod_Municipios!D160,Ent_Dados!$P$269:$P$514)+SUMIF(Ent_Dados!$C$269:$C$514,Tabulação_Prod_Municipios!D160,Ent_Dados!$T$269:$T$514)+SUMIF(Ent_Dados!$C$269:$C$514,Tabulação_Prod_Municipios!D160,Ent_Dados!$V$269:$V$514)+SUMIF(Ent_Dados!$C$269:$C$514,Tabulação_Prod_Municipios!D160,Ent_Dados!$X$269:$X$514)+SUMIF(Ent_Dados!$C$269:$C$514,Tabulação_Prod_Municipios!D160,Ent_Dados!$AB$269:$AB$514)</f>
        <v>119833</v>
      </c>
      <c r="I40" s="16">
        <f>SUMIF(Ent_Dados!$C$269:$C$514,Tabulação_Prod_Municipios!D160,Ent_Dados!$G$269:$G$514)+SUMIF(Ent_Dados!$C$269:$C$514,Tabulação_Prod_Municipios!D160,Ent_Dados!$I$269:$I$514)+SUMIF(Ent_Dados!$C$269:$C$514,Tabulação_Prod_Municipios!D160,Ent_Dados!$K$269:$K$514)+SUMIF(Ent_Dados!$C$269:$C$514,Tabulação_Prod_Municipios!D160,Ent_Dados!$O$269:$O$514)+SUMIF(Ent_Dados!$C$269:$C$514,Tabulação_Prod_Municipios!D160,Ent_Dados!$Q$269:$Q$514)+SUMIF(Ent_Dados!$C$269:$C$514,Tabulação_Prod_Municipios!D160,Ent_Dados!$U$269:$U$514)+SUMIF(Ent_Dados!$C$269:$C$514,Tabulação_Prod_Municipios!D160,Ent_Dados!$W$269:$W$514)+SUMIF(Ent_Dados!$C$269:$C$514,Tabulação_Prod_Municipios!D160,Ent_Dados!$Y$269:$Y$514)+SUMIF(Ent_Dados!$C$269:$C$514,Tabulação_Prod_Municipios!D160,Ent_Dados!$AC$269:$AC$514)</f>
        <v>114680</v>
      </c>
      <c r="J40" s="9"/>
      <c r="K40" s="10">
        <v>30</v>
      </c>
      <c r="L40" s="92" t="s">
        <v>200</v>
      </c>
      <c r="M40" s="13">
        <f>SUMIF(Ent_Dados!$C$9:$C$254,Tabulação_Prod_Municipios!D160,Ent_Dados!$F$9:$F$254)+SUMIF(Ent_Dados!$C$9:$C$254,Tabulação_Prod_Municipios!D160,Ent_Dados!$H$9:$H$254)+SUMIF(Ent_Dados!$C$9:$C$254,Tabulação_Prod_Municipios!D160,Ent_Dados!$J$9:$J$254)+SUMIF(Ent_Dados!$C$9:$C$254,Tabulação_Prod_Municipios!D160,Ent_Dados!$N$9:$N$254)+SUMIF(Ent_Dados!$C$9:$C$254,Tabulação_Prod_Municipios!D160,Ent_Dados!$P$9:$P$254)+SUMIF(Ent_Dados!$C$9:$C$254,Tabulação_Prod_Municipios!D160,Ent_Dados!$T$9:$T$254)+SUMIF(Ent_Dados!$C$9:$C$254,Tabulação_Prod_Municipios!D160,Ent_Dados!$V$9:$V$254)+SUMIF(Ent_Dados!$C$9:$C$254,Tabulação_Prod_Municipios!D160,Ent_Dados!$X$9:$X$254)+SUMIF(Ent_Dados!$C$9:$C$254,Tabulação_Prod_Municipios!D160,Ent_Dados!$AB$9:$AB$254)</f>
        <v>41078</v>
      </c>
      <c r="N40" s="16">
        <f>SUMIF(Ent_Dados!$C$9:$C$254,Tabulação_Prod_Municipios!D160,Ent_Dados!$G$9:$G$254)+SUMIF(Ent_Dados!$C$9:$C$254,Tabulação_Prod_Municipios!D160,Ent_Dados!$I$9:$I$254)+SUMIF(Ent_Dados!$C$9:$C$254,Tabulação_Prod_Municipios!D160,Ent_Dados!$K$9:$K$254)+SUMIF(Ent_Dados!$C$9:$C$254,Tabulação_Prod_Municipios!D160,Ent_Dados!$O$9:$O$254)+SUMIF(Ent_Dados!$C$9:$C$254,Tabulação_Prod_Municipios!D160,Ent_Dados!$Q$9:$Q$254)+SUMIF(Ent_Dados!$C$9:$C$254,Tabulação_Prod_Municipios!D160,Ent_Dados!$U$9:$U$254)+SUMIF(Ent_Dados!$C$9:$C$254,Tabulação_Prod_Municipios!D160,Ent_Dados!$W$9:$W$254)+SUMIF(Ent_Dados!$C$9:$C$254,Tabulação_Prod_Municipios!D160,Ent_Dados!$Y$9:$Y$254)+SUMIF(Ent_Dados!$C$9:$C$254,Tabulação_Prod_Municipios!D160,Ent_Dados!$AC$9:$AC$254)</f>
        <v>34878</v>
      </c>
      <c r="O40" s="14"/>
      <c r="P40" s="10">
        <v>30</v>
      </c>
      <c r="Q40" s="92" t="s">
        <v>200</v>
      </c>
      <c r="R40" s="13">
        <f>SUMIF(Ent_Dados!$C$269:$C$514,Tabulação_Prod_Municipios!D160,Ent_Dados!$V$269:$V$514)</f>
        <v>67500</v>
      </c>
      <c r="S40" s="16">
        <f>SUMIF(Ent_Dados!$C$269:$C$514,Tabulação_Prod_Municipios!D160,Ent_Dados!$W$269:$W$514)</f>
        <v>93600</v>
      </c>
      <c r="T40" s="9"/>
      <c r="U40" s="10">
        <v>30</v>
      </c>
      <c r="V40" s="92" t="s">
        <v>108</v>
      </c>
      <c r="W40" s="13">
        <f>SUMIF(Ent_Dados!$C$9:$C$254,Tabulação_Prod_Municipios!D58,Ent_Dados!$V$9:$V$254)</f>
        <v>30000</v>
      </c>
      <c r="X40" s="16">
        <f>SUMIF(Ent_Dados!$C$9:$C$254,Tabulação_Prod_Municipios!D58,Ent_Dados!$W$9:$W$254)</f>
        <v>30000</v>
      </c>
      <c r="Y40" s="2"/>
      <c r="Z40" s="10">
        <v>30</v>
      </c>
      <c r="AA40" s="92" t="s">
        <v>108</v>
      </c>
      <c r="AB40" s="13">
        <f>SUMIF(Ent_Dados!$C$269:$C$514,Tabulação_Prod_Municipios!D58,Ent_Dados!$T$269:$T$514)</f>
        <v>42750</v>
      </c>
      <c r="AC40" s="16">
        <f>SUMIF(Ent_Dados!$C$269:$C$514,Tabulação_Prod_Municipios!D58,Ent_Dados!$U$269:$U$514)</f>
        <v>27180</v>
      </c>
      <c r="AD40" s="9"/>
      <c r="AE40" s="10">
        <v>30</v>
      </c>
      <c r="AF40" s="92" t="s">
        <v>48</v>
      </c>
      <c r="AG40" s="13">
        <f>SUMIF(Ent_Dados!$C$9:$C$254,Tabulação_Prod_Municipios!D201,Ent_Dados!$T$9:$T$254)</f>
        <v>15000</v>
      </c>
      <c r="AH40" s="16">
        <f>SUMIF(Ent_Dados!$C$9:$C$254,Tabulação_Prod_Municipios!D201,Ent_Dados!$U$9:$U$254)</f>
        <v>5700</v>
      </c>
      <c r="AJ40" s="10">
        <v>30</v>
      </c>
      <c r="AK40" s="92" t="s">
        <v>178</v>
      </c>
      <c r="AL40" s="13">
        <f>SUMIF(Ent_Dados!$C$269:$C$514,Tabulação_Prod_Municipios!D134,Ent_Dados!$X$269:$X$514)</f>
        <v>13950</v>
      </c>
      <c r="AM40" s="16">
        <f>SUMIF(Ent_Dados!$C$269:$C$514,Tabulação_Prod_Municipios!D134,Ent_Dados!$Y$269:$Y$514)</f>
        <v>2250</v>
      </c>
      <c r="AN40" s="9"/>
      <c r="AO40" s="10">
        <v>30</v>
      </c>
      <c r="AP40" s="92" t="s">
        <v>169</v>
      </c>
      <c r="AQ40" s="13">
        <f>SUMIF(Ent_Dados!$C$9:$C$254,Tabulação_Prod_Municipios!D125,Ent_Dados!$X$9:$X$254)</f>
        <v>5000</v>
      </c>
      <c r="AR40" s="16">
        <f>SUMIF(Ent_Dados!$C$9:$C$254,Tabulação_Prod_Municipios!D125,Ent_Dados!$Y$9:$Y$254)</f>
        <v>1200</v>
      </c>
      <c r="AT40" s="10">
        <v>30</v>
      </c>
      <c r="AU40" s="92" t="s">
        <v>212</v>
      </c>
      <c r="AV40" s="13">
        <f>SUMIF(Ent_Dados!$C$269:$C$514,Tabulação_Prod_Municipios!D172,Ent_Dados!$J$269:$J$514)</f>
        <v>300</v>
      </c>
      <c r="AW40" s="16">
        <f>SUMIF(Ent_Dados!$C$269:$C$514,Tabulação_Prod_Municipios!D172,Ent_Dados!$K$269:$K$514)</f>
        <v>160</v>
      </c>
      <c r="AX40" s="9"/>
      <c r="AY40" s="10">
        <v>30</v>
      </c>
      <c r="AZ40" s="92" t="s">
        <v>252</v>
      </c>
      <c r="BA40" s="13">
        <f>SUMIF(Ent_Dados!$C$9:$C$254,Tabulação_Prod_Municipios!D219,Ent_Dados!$J$9:$J$254)</f>
        <v>190</v>
      </c>
      <c r="BB40" s="16">
        <f>SUMIF(Ent_Dados!$C$9:$C$254,Tabulação_Prod_Municipios!D219,Ent_Dados!$K$9:$K$254)</f>
        <v>85</v>
      </c>
      <c r="BD40" s="10">
        <v>30</v>
      </c>
      <c r="BE40" s="92" t="s">
        <v>44</v>
      </c>
      <c r="BF40" s="13">
        <f>SUMIF(Ent_Dados!$C$269:$C$514,Tabulação_Prod_Municipios!D154,Ent_Dados!$N$269:$N$514)</f>
        <v>233</v>
      </c>
      <c r="BG40" s="16">
        <f>SUMIF(Ent_Dados!$C$269:$C$514,Tabulação_Prod_Municipios!D154,Ent_Dados!$O$269:$O$514)</f>
        <v>1398</v>
      </c>
      <c r="BH40" s="9"/>
      <c r="BI40" s="10">
        <v>30</v>
      </c>
      <c r="BJ40" s="92" t="s">
        <v>185</v>
      </c>
      <c r="BK40" s="13">
        <f>SUMIF(Ent_Dados!$C$9:$C$254,Tabulação_Prod_Municipios!D142,Ent_Dados!$N$9:$N$254)</f>
        <v>497</v>
      </c>
      <c r="BL40" s="16">
        <f>SUMIF(Ent_Dados!$C$9:$C$254,Tabulação_Prod_Municipios!D142,Ent_Dados!$O$9:$O$254)</f>
        <v>663</v>
      </c>
      <c r="BN40" s="10">
        <v>30</v>
      </c>
      <c r="BO40" s="92" t="s">
        <v>123</v>
      </c>
      <c r="BP40" s="13">
        <f>SUMIF(Ent_Dados!$C$269:$C$514,Tabulação_Prod_Municipios!D76,Ent_Dados!$F$269:$F$514)</f>
        <v>0</v>
      </c>
      <c r="BQ40" s="16">
        <f>SUMIF(Ent_Dados!$C$269:$C$514,Tabulação_Prod_Municipios!D76,Ent_Dados!$G$269:$G$514)</f>
        <v>0</v>
      </c>
      <c r="BR40" s="9"/>
      <c r="BS40" s="10">
        <v>30</v>
      </c>
      <c r="BT40" s="92" t="s">
        <v>123</v>
      </c>
      <c r="BU40" s="13">
        <f>SUMIF(Ent_Dados!$C$9:$C$254,Tabulação_Prod_Municipios!D76,Ent_Dados!$F$9:$F$254)</f>
        <v>0</v>
      </c>
      <c r="BV40" s="16">
        <f>SUMIF(Ent_Dados!$C$9:$C$254,Tabulação_Prod_Municipios!D76,Ent_Dados!$G$9:$G$254)</f>
        <v>0</v>
      </c>
      <c r="BX40" s="10">
        <v>30</v>
      </c>
      <c r="BY40" s="92" t="s">
        <v>226</v>
      </c>
      <c r="BZ40" s="13">
        <f>SUMIF(Ent_Dados!$C$269:$C$514,Tabulação_Prod_Municipios!D187,Ent_Dados!$P$269:$P$514)</f>
        <v>0</v>
      </c>
      <c r="CA40" s="16">
        <f>SUMIF(Ent_Dados!$C$269:$C$514,Tabulação_Prod_Municipios!D187,Ent_Dados!$Q$269:$Q$514)</f>
        <v>0</v>
      </c>
      <c r="CB40" s="9"/>
      <c r="CC40" s="10">
        <v>30</v>
      </c>
      <c r="CD40" s="92" t="s">
        <v>226</v>
      </c>
      <c r="CE40" s="13">
        <f>SUMIF(Ent_Dados!$C$9:$C$254,Tabulação_Prod_Municipios!D187,Ent_Dados!$P$9:$P$254)</f>
        <v>0</v>
      </c>
      <c r="CF40" s="16">
        <f>SUMIF(Ent_Dados!$C$9:$C$254,Tabulação_Prod_Municipios!D187,Ent_Dados!$Q$9:$Q$254)</f>
        <v>0</v>
      </c>
      <c r="CH40" s="10">
        <v>30</v>
      </c>
      <c r="CI40" s="92" t="s">
        <v>82</v>
      </c>
      <c r="CJ40" s="13">
        <f>SUMIF(Ent_Dados!$C$269:$C$514,Tabulação_Prod_Municipios!D30,Ent_Dados!$AB$269:$AB$514)</f>
        <v>0</v>
      </c>
      <c r="CK40" s="16">
        <f>SUMIF(Ent_Dados!$C$269:$C$514,Tabulação_Prod_Municipios!D30,Ent_Dados!$AC$269:$AC$514)</f>
        <v>0</v>
      </c>
      <c r="CL40" s="9"/>
      <c r="CM40" s="10">
        <v>30</v>
      </c>
      <c r="CN40" s="92" t="s">
        <v>82</v>
      </c>
      <c r="CO40" s="13">
        <f>SUMIF(Ent_Dados!$C$9:$C$254,Tabulação_Prod_Municipios!D30,Ent_Dados!$AB$9:$AB$254)</f>
        <v>0</v>
      </c>
      <c r="CP40" s="16">
        <f>SUMIF(Ent_Dados!$C$9:$C$254,Tabulação_Prod_Municipios!D30,Ent_Dados!$AC$9:$AC$254)</f>
        <v>0</v>
      </c>
      <c r="CR40" s="10">
        <v>30</v>
      </c>
      <c r="CS40" s="92" t="s">
        <v>268</v>
      </c>
      <c r="CT40" s="13">
        <f>SUMIF(Ent_Dados!$C$269:$C$514,Tabulação_Prod_Municipios!D235,Ent_Dados!$L$269:$L$514)</f>
        <v>770000</v>
      </c>
      <c r="CU40" s="16">
        <f>SUMIF(Ent_Dados!$C$269:$C$514,Tabulação_Prod_Municipios!D235,Ent_Dados!$M$269:$M$514)</f>
        <v>770000</v>
      </c>
      <c r="CV40" s="9"/>
      <c r="CW40" s="10">
        <v>30</v>
      </c>
      <c r="CX40" s="92" t="s">
        <v>164</v>
      </c>
      <c r="CY40" s="13">
        <f>SUMIF(Ent_Dados!$C$9:$C$254,Tabulação_Prod_Municipios!D119,Ent_Dados!$L$9:$L$254)</f>
        <v>10500</v>
      </c>
      <c r="CZ40" s="16">
        <f>SUMIF(Ent_Dados!$C$9:$C$254,Tabulação_Prod_Municipios!D119,Ent_Dados!$M$9:$M$254)</f>
        <v>11000</v>
      </c>
      <c r="DB40" s="10">
        <v>30</v>
      </c>
      <c r="DC40" s="92" t="s">
        <v>73</v>
      </c>
      <c r="DD40" s="13">
        <f>SUMIF(Ent_Dados!$C$269:$C$514,Tabulação_Prod_Municipios!D21,Ent_Dados!$R$269:$R$514)</f>
        <v>1815</v>
      </c>
      <c r="DE40" s="16">
        <f>SUMIF(Ent_Dados!$C$269:$C$514,Tabulação_Prod_Municipios!D21,Ent_Dados!$S$269:$S$514)</f>
        <v>1815</v>
      </c>
      <c r="DF40" s="9"/>
      <c r="DG40" s="10">
        <v>30</v>
      </c>
      <c r="DH40" s="92" t="s">
        <v>231</v>
      </c>
      <c r="DI40" s="13">
        <f>SUMIF(Ent_Dados!$C$9:$C$254,Tabulação_Prod_Municipios!D195,Ent_Dados!$R$9:$R$254)</f>
        <v>100</v>
      </c>
      <c r="DJ40" s="16">
        <f>SUMIF(Ent_Dados!$C$9:$C$254,Tabulação_Prod_Municipios!D195,Ent_Dados!$S$9:$S$254)</f>
        <v>120</v>
      </c>
      <c r="DL40" s="10">
        <v>30</v>
      </c>
      <c r="DM40" s="92" t="s">
        <v>123</v>
      </c>
      <c r="DN40" s="13">
        <f>SUMIF(Ent_Dados!$C$269:$C$514,Tabulação_Prod_Municipios!D76,Ent_Dados!$Z$269:$Z$514)</f>
        <v>2250</v>
      </c>
      <c r="DO40" s="16">
        <f>SUMIF(Ent_Dados!$C$269:$C$514,Tabulação_Prod_Municipios!D76,Ent_Dados!$AA$269:$AA$514)</f>
        <v>1900</v>
      </c>
      <c r="DP40" s="9"/>
      <c r="DQ40" s="10">
        <v>30</v>
      </c>
      <c r="DR40" s="92" t="s">
        <v>68</v>
      </c>
      <c r="DS40" s="13">
        <f>SUMIF(Ent_Dados!$C$9:$C$254,Tabulação_Prod_Municipios!D15,Ent_Dados!$Z$9:$Z$254)</f>
        <v>40</v>
      </c>
      <c r="DT40" s="16">
        <f>SUMIF(Ent_Dados!$C$9:$C$254,Tabulação_Prod_Municipios!D15,Ent_Dados!$AA$9:$AA$254)</f>
        <v>23</v>
      </c>
      <c r="DV40" s="10">
        <v>30</v>
      </c>
      <c r="DW40" s="92" t="s">
        <v>137</v>
      </c>
      <c r="DX40" s="13">
        <f>SUMIF(Ent_Dados!$C$269:$C$514,Tabulação_Prod_Municipios!D91,Ent_Dados!$D$269:$D$514)</f>
        <v>0</v>
      </c>
      <c r="DY40" s="16">
        <f>SUMIF(Ent_Dados!$C$269:$C$514,Tabulação_Prod_Municipios!D91,Ent_Dados!$E$269:$E$514)</f>
        <v>0</v>
      </c>
      <c r="DZ40" s="9"/>
      <c r="EA40" s="10">
        <v>30</v>
      </c>
      <c r="EB40" s="92" t="s">
        <v>175</v>
      </c>
      <c r="EC40" s="13">
        <f>SUMIF(Ent_Dados!$C$9:$C$254,Tabulação_Prod_Municipios!D131,Ent_Dados!$D$9:$D$254)</f>
        <v>0</v>
      </c>
      <c r="ED40" s="16">
        <f>SUMIF(Ent_Dados!$C$9:$C$254,Tabulação_Prod_Municipios!D131,Ent_Dados!$E$9:$E$254)</f>
        <v>0</v>
      </c>
      <c r="EF40" s="10">
        <v>30</v>
      </c>
      <c r="EG40" s="92" t="s">
        <v>92</v>
      </c>
      <c r="EH40" s="13"/>
      <c r="EI40" s="16"/>
      <c r="EJ40" s="9"/>
      <c r="EK40" s="10">
        <v>30</v>
      </c>
      <c r="EL40" s="92" t="s">
        <v>92</v>
      </c>
      <c r="EM40" s="13"/>
      <c r="EN40" s="16"/>
    </row>
    <row r="41" spans="1:144" ht="13.5" customHeight="1" x14ac:dyDescent="0.2">
      <c r="A41" s="14"/>
      <c r="B41" s="91">
        <v>33</v>
      </c>
      <c r="C41" s="92" t="s">
        <v>93</v>
      </c>
      <c r="D41" s="12" t="s">
        <v>362</v>
      </c>
      <c r="E41" s="14"/>
      <c r="F41" s="10">
        <v>31</v>
      </c>
      <c r="G41" s="92" t="s">
        <v>198</v>
      </c>
      <c r="H41" s="13">
        <f>SUMIF(Ent_Dados!$C$269:$C$514,Tabulação_Prod_Municipios!D157,Ent_Dados!$F$269:$F$514)+SUMIF(Ent_Dados!$C$269:$C$514,Tabulação_Prod_Municipios!D157,Ent_Dados!$H$269:$H$514)+SUMIF(Ent_Dados!$C$269:$C$514,Tabulação_Prod_Municipios!D157,Ent_Dados!$J$269:$J$514)+SUMIF(Ent_Dados!$C$269:$C$514,Tabulação_Prod_Municipios!D157,Ent_Dados!$N$269:$N$514)+SUMIF(Ent_Dados!$C$269:$C$514,Tabulação_Prod_Municipios!D157,Ent_Dados!$P$269:$P$514)+SUMIF(Ent_Dados!$C$269:$C$514,Tabulação_Prod_Municipios!D157,Ent_Dados!$T$269:$T$514)+SUMIF(Ent_Dados!$C$269:$C$514,Tabulação_Prod_Municipios!D157,Ent_Dados!$V$269:$V$514)+SUMIF(Ent_Dados!$C$269:$C$514,Tabulação_Prod_Municipios!D157,Ent_Dados!$X$269:$X$514)+SUMIF(Ent_Dados!$C$269:$C$514,Tabulação_Prod_Municipios!D157,Ent_Dados!$AB$269:$AB$514)</f>
        <v>84596</v>
      </c>
      <c r="I41" s="16">
        <f>SUMIF(Ent_Dados!$C$269:$C$514,Tabulação_Prod_Municipios!D157,Ent_Dados!$G$269:$G$514)+SUMIF(Ent_Dados!$C$269:$C$514,Tabulação_Prod_Municipios!D157,Ent_Dados!$I$269:$I$514)+SUMIF(Ent_Dados!$C$269:$C$514,Tabulação_Prod_Municipios!D157,Ent_Dados!$K$269:$K$514)+SUMIF(Ent_Dados!$C$269:$C$514,Tabulação_Prod_Municipios!D157,Ent_Dados!$O$269:$O$514)+SUMIF(Ent_Dados!$C$269:$C$514,Tabulação_Prod_Municipios!D157,Ent_Dados!$Q$269:$Q$514)+SUMIF(Ent_Dados!$C$269:$C$514,Tabulação_Prod_Municipios!D157,Ent_Dados!$U$269:$U$514)+SUMIF(Ent_Dados!$C$269:$C$514,Tabulação_Prod_Municipios!D157,Ent_Dados!$W$269:$W$514)+SUMIF(Ent_Dados!$C$269:$C$514,Tabulação_Prod_Municipios!D157,Ent_Dados!$Y$269:$Y$514)+SUMIF(Ent_Dados!$C$269:$C$514,Tabulação_Prod_Municipios!D157,Ent_Dados!$AC$269:$AC$514)</f>
        <v>112140</v>
      </c>
      <c r="J41" s="9"/>
      <c r="K41" s="10">
        <v>31</v>
      </c>
      <c r="L41" s="92" t="s">
        <v>178</v>
      </c>
      <c r="M41" s="13">
        <f>SUMIF(Ent_Dados!$C$9:$C$254,Tabulação_Prod_Municipios!D134,Ent_Dados!$F$9:$F$254)+SUMIF(Ent_Dados!$C$9:$C$254,Tabulação_Prod_Municipios!D134,Ent_Dados!$H$9:$H$254)+SUMIF(Ent_Dados!$C$9:$C$254,Tabulação_Prod_Municipios!D134,Ent_Dados!$J$9:$J$254)+SUMIF(Ent_Dados!$C$9:$C$254,Tabulação_Prod_Municipios!D134,Ent_Dados!$N$9:$N$254)+SUMIF(Ent_Dados!$C$9:$C$254,Tabulação_Prod_Municipios!D134,Ent_Dados!$P$9:$P$254)+SUMIF(Ent_Dados!$C$9:$C$254,Tabulação_Prod_Municipios!D134,Ent_Dados!$T$9:$T$254)+SUMIF(Ent_Dados!$C$9:$C$254,Tabulação_Prod_Municipios!D134,Ent_Dados!$V$9:$V$254)+SUMIF(Ent_Dados!$C$9:$C$254,Tabulação_Prod_Municipios!D134,Ent_Dados!$X$9:$X$254)+SUMIF(Ent_Dados!$C$9:$C$254,Tabulação_Prod_Municipios!D134,Ent_Dados!$AB$9:$AB$254)</f>
        <v>40020</v>
      </c>
      <c r="N41" s="16">
        <f>SUMIF(Ent_Dados!$C$9:$C$254,Tabulação_Prod_Municipios!D134,Ent_Dados!$G$9:$G$254)+SUMIF(Ent_Dados!$C$9:$C$254,Tabulação_Prod_Municipios!D134,Ent_Dados!$I$9:$I$254)+SUMIF(Ent_Dados!$C$9:$C$254,Tabulação_Prod_Municipios!D134,Ent_Dados!$K$9:$K$254)+SUMIF(Ent_Dados!$C$9:$C$254,Tabulação_Prod_Municipios!D134,Ent_Dados!$O$9:$O$254)+SUMIF(Ent_Dados!$C$9:$C$254,Tabulação_Prod_Municipios!D134,Ent_Dados!$Q$9:$Q$254)+SUMIF(Ent_Dados!$C$9:$C$254,Tabulação_Prod_Municipios!D134,Ent_Dados!$U$9:$U$254)+SUMIF(Ent_Dados!$C$9:$C$254,Tabulação_Prod_Municipios!D134,Ent_Dados!$W$9:$W$254)+SUMIF(Ent_Dados!$C$9:$C$254,Tabulação_Prod_Municipios!D134,Ent_Dados!$Y$9:$Y$254)+SUMIF(Ent_Dados!$C$9:$C$254,Tabulação_Prod_Municipios!D134,Ent_Dados!$AC$9:$AC$254)</f>
        <v>32530</v>
      </c>
      <c r="O41" s="14"/>
      <c r="P41" s="10">
        <v>31</v>
      </c>
      <c r="Q41" s="92" t="s">
        <v>138</v>
      </c>
      <c r="R41" s="13">
        <f>SUMIF(Ent_Dados!$C$269:$C$514,Tabulação_Prod_Municipios!D92,Ent_Dados!$V$269:$V$514)</f>
        <v>76248</v>
      </c>
      <c r="S41" s="16">
        <f>SUMIF(Ent_Dados!$C$269:$C$514,Tabulação_Prod_Municipios!D92,Ent_Dados!$W$269:$W$514)</f>
        <v>93192</v>
      </c>
      <c r="T41" s="9"/>
      <c r="U41" s="10">
        <v>31</v>
      </c>
      <c r="V41" s="92" t="s">
        <v>138</v>
      </c>
      <c r="W41" s="13">
        <f>SUMIF(Ent_Dados!$C$9:$C$254,Tabulação_Prod_Municipios!D92,Ent_Dados!$V$9:$V$254)</f>
        <v>28240</v>
      </c>
      <c r="X41" s="16">
        <f>SUMIF(Ent_Dados!$C$9:$C$254,Tabulação_Prod_Municipios!D92,Ent_Dados!$W$9:$W$254)</f>
        <v>28240</v>
      </c>
      <c r="Y41" s="2"/>
      <c r="Z41" s="10">
        <v>31</v>
      </c>
      <c r="AA41" s="92" t="s">
        <v>96</v>
      </c>
      <c r="AB41" s="13">
        <f>SUMIF(Ent_Dados!$C$269:$C$514,Tabulação_Prod_Municipios!D44,Ent_Dados!$T$269:$T$514)</f>
        <v>73248</v>
      </c>
      <c r="AC41" s="16">
        <f>SUMIF(Ent_Dados!$C$269:$C$514,Tabulação_Prod_Municipios!D44,Ent_Dados!$U$269:$U$514)</f>
        <v>27035</v>
      </c>
      <c r="AD41" s="9"/>
      <c r="AE41" s="10">
        <v>31</v>
      </c>
      <c r="AF41" s="92" t="s">
        <v>219</v>
      </c>
      <c r="AG41" s="13">
        <f>SUMIF(Ent_Dados!$C$9:$C$254,Tabulação_Prod_Municipios!D179,Ent_Dados!$T$9:$T$254)</f>
        <v>5500</v>
      </c>
      <c r="AH41" s="16">
        <f>SUMIF(Ent_Dados!$C$9:$C$254,Tabulação_Prod_Municipios!D179,Ent_Dados!$U$9:$U$254)</f>
        <v>5500</v>
      </c>
      <c r="AJ41" s="10">
        <v>31</v>
      </c>
      <c r="AK41" s="92" t="s">
        <v>163</v>
      </c>
      <c r="AL41" s="13">
        <f>SUMIF(Ent_Dados!$C$269:$C$514,Tabulação_Prod_Municipios!D118,Ent_Dados!$X$269:$X$514)</f>
        <v>7920</v>
      </c>
      <c r="AM41" s="16">
        <f>SUMIF(Ent_Dados!$C$269:$C$514,Tabulação_Prod_Municipios!D118,Ent_Dados!$Y$269:$Y$514)</f>
        <v>2160</v>
      </c>
      <c r="AN41" s="9"/>
      <c r="AO41" s="10">
        <v>31</v>
      </c>
      <c r="AP41" s="92" t="s">
        <v>200</v>
      </c>
      <c r="AQ41" s="13">
        <f>SUMIF(Ent_Dados!$C$9:$C$254,Tabulação_Prod_Municipios!D160,Ent_Dados!$X$9:$X$254)</f>
        <v>3000</v>
      </c>
      <c r="AR41" s="16">
        <f>SUMIF(Ent_Dados!$C$9:$C$254,Tabulação_Prod_Municipios!D160,Ent_Dados!$Y$9:$Y$254)</f>
        <v>1200</v>
      </c>
      <c r="AT41" s="10">
        <v>31</v>
      </c>
      <c r="AU41" s="92" t="s">
        <v>177</v>
      </c>
      <c r="AV41" s="13">
        <f>SUMIF(Ent_Dados!$C$269:$C$514,Tabulação_Prod_Municipios!D133,Ent_Dados!$J$269:$J$514)</f>
        <v>210</v>
      </c>
      <c r="AW41" s="16">
        <f>SUMIF(Ent_Dados!$C$269:$C$514,Tabulação_Prod_Municipios!D133,Ent_Dados!$K$269:$K$514)</f>
        <v>157</v>
      </c>
      <c r="AX41" s="9"/>
      <c r="AY41" s="10">
        <v>31</v>
      </c>
      <c r="AZ41" s="92" t="s">
        <v>101</v>
      </c>
      <c r="BA41" s="13">
        <f>SUMIF(Ent_Dados!$C$9:$C$254,Tabulação_Prod_Municipios!D49,Ent_Dados!$J$9:$J$254)</f>
        <v>80</v>
      </c>
      <c r="BB41" s="16">
        <f>SUMIF(Ent_Dados!$C$9:$C$254,Tabulação_Prod_Municipios!D49,Ent_Dados!$K$9:$K$254)</f>
        <v>85</v>
      </c>
      <c r="BD41" s="10">
        <v>31</v>
      </c>
      <c r="BE41" s="92" t="s">
        <v>25</v>
      </c>
      <c r="BF41" s="13">
        <f>SUMIF(Ent_Dados!$C$269:$C$514,Tabulação_Prod_Municipios!D253,Ent_Dados!$N$269:$N$514)</f>
        <v>1487</v>
      </c>
      <c r="BG41" s="16">
        <f>SUMIF(Ent_Dados!$C$269:$C$514,Tabulação_Prod_Municipios!D253,Ent_Dados!$O$269:$O$514)</f>
        <v>1390</v>
      </c>
      <c r="BH41" s="9"/>
      <c r="BI41" s="10">
        <v>31</v>
      </c>
      <c r="BJ41" s="92" t="s">
        <v>74</v>
      </c>
      <c r="BK41" s="13">
        <f>SUMIF(Ent_Dados!$C$9:$C$254,Tabulação_Prod_Municipios!D22,Ent_Dados!$N$9:$N$254)</f>
        <v>200</v>
      </c>
      <c r="BL41" s="16">
        <f>SUMIF(Ent_Dados!$C$9:$C$254,Tabulação_Prod_Municipios!D22,Ent_Dados!$O$9:$O$254)</f>
        <v>600</v>
      </c>
      <c r="BN41" s="10">
        <v>31</v>
      </c>
      <c r="BO41" s="92" t="s">
        <v>163</v>
      </c>
      <c r="BP41" s="13">
        <f>SUMIF(Ent_Dados!$C$269:$C$514,Tabulação_Prod_Municipios!D118,Ent_Dados!$F$269:$F$514)</f>
        <v>0</v>
      </c>
      <c r="BQ41" s="16">
        <f>SUMIF(Ent_Dados!$C$269:$C$514,Tabulação_Prod_Municipios!D118,Ent_Dados!$G$269:$G$514)</f>
        <v>0</v>
      </c>
      <c r="BR41" s="9"/>
      <c r="BS41" s="10">
        <v>31</v>
      </c>
      <c r="BT41" s="92" t="s">
        <v>163</v>
      </c>
      <c r="BU41" s="13">
        <f>SUMIF(Ent_Dados!$C$9:$C$254,Tabulação_Prod_Municipios!D118,Ent_Dados!$F$9:$F$254)</f>
        <v>0</v>
      </c>
      <c r="BV41" s="16">
        <f>SUMIF(Ent_Dados!$C$9:$C$254,Tabulação_Prod_Municipios!D118,Ent_Dados!$G$9:$G$254)</f>
        <v>0</v>
      </c>
      <c r="BX41" s="10">
        <v>31</v>
      </c>
      <c r="BY41" s="92" t="s">
        <v>268</v>
      </c>
      <c r="BZ41" s="13">
        <f>SUMIF(Ent_Dados!$C$269:$C$514,Tabulação_Prod_Municipios!D235,Ent_Dados!$P$269:$P$514)</f>
        <v>0</v>
      </c>
      <c r="CA41" s="16">
        <f>SUMIF(Ent_Dados!$C$269:$C$514,Tabulação_Prod_Municipios!D235,Ent_Dados!$Q$269:$Q$514)</f>
        <v>0</v>
      </c>
      <c r="CB41" s="9"/>
      <c r="CC41" s="10">
        <v>31</v>
      </c>
      <c r="CD41" s="92" t="s">
        <v>268</v>
      </c>
      <c r="CE41" s="13">
        <f>SUMIF(Ent_Dados!$C$9:$C$254,Tabulação_Prod_Municipios!D235,Ent_Dados!$P$9:$P$254)</f>
        <v>0</v>
      </c>
      <c r="CF41" s="16">
        <f>SUMIF(Ent_Dados!$C$9:$C$254,Tabulação_Prod_Municipios!D235,Ent_Dados!$Q$9:$Q$254)</f>
        <v>0</v>
      </c>
      <c r="CH41" s="10">
        <v>31</v>
      </c>
      <c r="CI41" s="92" t="s">
        <v>83</v>
      </c>
      <c r="CJ41" s="13">
        <f>SUMIF(Ent_Dados!$C$269:$C$514,Tabulação_Prod_Municipios!D31,Ent_Dados!$AB$269:$AB$514)</f>
        <v>0</v>
      </c>
      <c r="CK41" s="16">
        <f>SUMIF(Ent_Dados!$C$269:$C$514,Tabulação_Prod_Municipios!D31,Ent_Dados!$AC$269:$AC$514)</f>
        <v>0</v>
      </c>
      <c r="CL41" s="9"/>
      <c r="CM41" s="10">
        <v>31</v>
      </c>
      <c r="CN41" s="92" t="s">
        <v>83</v>
      </c>
      <c r="CO41" s="13">
        <f>SUMIF(Ent_Dados!$C$9:$C$254,Tabulação_Prod_Municipios!D31,Ent_Dados!$AB$9:$AB$254)</f>
        <v>0</v>
      </c>
      <c r="CP41" s="16">
        <f>SUMIF(Ent_Dados!$C$9:$C$254,Tabulação_Prod_Municipios!D31,Ent_Dados!$AC$9:$AC$254)</f>
        <v>0</v>
      </c>
      <c r="CR41" s="10">
        <v>31</v>
      </c>
      <c r="CS41" s="92" t="s">
        <v>104</v>
      </c>
      <c r="CT41" s="13">
        <f>SUMIF(Ent_Dados!$C$269:$C$514,Tabulação_Prod_Municipios!D53,Ent_Dados!$L$269:$L$514)</f>
        <v>837066</v>
      </c>
      <c r="CU41" s="16">
        <f>SUMIF(Ent_Dados!$C$269:$C$514,Tabulação_Prod_Municipios!D53,Ent_Dados!$M$269:$M$514)</f>
        <v>744644</v>
      </c>
      <c r="CV41" s="9"/>
      <c r="CW41" s="10">
        <v>31</v>
      </c>
      <c r="CX41" s="92" t="s">
        <v>165</v>
      </c>
      <c r="CY41" s="13">
        <f>SUMIF(Ent_Dados!$C$9:$C$254,Tabulação_Prod_Municipios!D120,Ent_Dados!$L$9:$L$254)</f>
        <v>8600</v>
      </c>
      <c r="CZ41" s="16">
        <f>SUMIF(Ent_Dados!$C$9:$C$254,Tabulação_Prod_Municipios!D120,Ent_Dados!$M$9:$M$254)</f>
        <v>9450</v>
      </c>
      <c r="DB41" s="10">
        <v>31</v>
      </c>
      <c r="DC41" s="92" t="s">
        <v>263</v>
      </c>
      <c r="DD41" s="13">
        <f>SUMIF(Ent_Dados!$C$269:$C$514,Tabulação_Prod_Municipios!D230,Ent_Dados!$R$269:$R$514)</f>
        <v>2250</v>
      </c>
      <c r="DE41" s="16">
        <f>SUMIF(Ent_Dados!$C$269:$C$514,Tabulação_Prod_Municipios!D230,Ent_Dados!$S$269:$S$514)</f>
        <v>1770</v>
      </c>
      <c r="DF41" s="9"/>
      <c r="DG41" s="10">
        <v>31</v>
      </c>
      <c r="DH41" s="92" t="s">
        <v>144</v>
      </c>
      <c r="DI41" s="13">
        <f>SUMIF(Ent_Dados!$C$9:$C$254,Tabulação_Prod_Municipios!D98,Ent_Dados!$R$9:$R$254)</f>
        <v>100</v>
      </c>
      <c r="DJ41" s="16">
        <f>SUMIF(Ent_Dados!$C$9:$C$254,Tabulação_Prod_Municipios!D98,Ent_Dados!$S$9:$S$254)</f>
        <v>112</v>
      </c>
      <c r="DL41" s="10">
        <v>31</v>
      </c>
      <c r="DM41" s="92" t="s">
        <v>22</v>
      </c>
      <c r="DN41" s="13">
        <f>SUMIF(Ent_Dados!$C$269:$C$514,Tabulação_Prod_Municipios!D189,Ent_Dados!$Z$269:$Z$514)</f>
        <v>17430</v>
      </c>
      <c r="DO41" s="16">
        <f>SUMIF(Ent_Dados!$C$269:$C$514,Tabulação_Prod_Municipios!D189,Ent_Dados!$AA$269:$AA$514)</f>
        <v>1360</v>
      </c>
      <c r="DP41" s="9"/>
      <c r="DQ41" s="10">
        <v>31</v>
      </c>
      <c r="DR41" s="92" t="s">
        <v>22</v>
      </c>
      <c r="DS41" s="13">
        <f>SUMIF(Ent_Dados!$C$9:$C$254,Tabulação_Prod_Municipios!D189,Ent_Dados!$Z$9:$Z$254)</f>
        <v>210</v>
      </c>
      <c r="DT41" s="16">
        <f>SUMIF(Ent_Dados!$C$9:$C$254,Tabulação_Prod_Municipios!D189,Ent_Dados!$AA$9:$AA$254)</f>
        <v>17</v>
      </c>
      <c r="DV41" s="10">
        <v>31</v>
      </c>
      <c r="DW41" s="92" t="s">
        <v>195</v>
      </c>
      <c r="DX41" s="13">
        <f>SUMIF(Ent_Dados!$C$269:$C$514,Tabulação_Prod_Municipios!D153,Ent_Dados!$D$269:$D$514)</f>
        <v>0</v>
      </c>
      <c r="DY41" s="16">
        <f>SUMIF(Ent_Dados!$C$269:$C$514,Tabulação_Prod_Municipios!D153,Ent_Dados!$E$269:$E$514)</f>
        <v>0</v>
      </c>
      <c r="DZ41" s="9"/>
      <c r="EA41" s="10">
        <v>31</v>
      </c>
      <c r="EB41" s="92" t="s">
        <v>195</v>
      </c>
      <c r="EC41" s="13">
        <f>SUMIF(Ent_Dados!$C$9:$C$254,Tabulação_Prod_Municipios!D153,Ent_Dados!$D$9:$D$254)</f>
        <v>0</v>
      </c>
      <c r="ED41" s="16">
        <f>SUMIF(Ent_Dados!$C$9:$C$254,Tabulação_Prod_Municipios!D153,Ent_Dados!$E$9:$E$254)</f>
        <v>0</v>
      </c>
      <c r="EF41" s="10">
        <v>31</v>
      </c>
      <c r="EG41" s="92" t="s">
        <v>93</v>
      </c>
      <c r="EH41" s="13"/>
      <c r="EI41" s="16"/>
      <c r="EJ41" s="9"/>
      <c r="EK41" s="10">
        <v>31</v>
      </c>
      <c r="EL41" s="92" t="s">
        <v>93</v>
      </c>
      <c r="EM41" s="13"/>
      <c r="EN41" s="16"/>
    </row>
    <row r="42" spans="1:144" ht="13.5" customHeight="1" x14ac:dyDescent="0.2">
      <c r="A42" s="14"/>
      <c r="B42" s="91">
        <v>34</v>
      </c>
      <c r="C42" s="92" t="s">
        <v>94</v>
      </c>
      <c r="D42" s="12" t="s">
        <v>363</v>
      </c>
      <c r="E42" s="14"/>
      <c r="F42" s="10">
        <v>32</v>
      </c>
      <c r="G42" s="92" t="s">
        <v>48</v>
      </c>
      <c r="H42" s="13">
        <f>SUMIF(Ent_Dados!$C$269:$C$514,Tabulação_Prod_Municipios!D201,Ent_Dados!$F$269:$F$514)+SUMIF(Ent_Dados!$C$269:$C$514,Tabulação_Prod_Municipios!D201,Ent_Dados!$H$269:$H$514)+SUMIF(Ent_Dados!$C$269:$C$514,Tabulação_Prod_Municipios!D201,Ent_Dados!$J$269:$J$514)+SUMIF(Ent_Dados!$C$269:$C$514,Tabulação_Prod_Municipios!D201,Ent_Dados!$N$269:$N$514)+SUMIF(Ent_Dados!$C$269:$C$514,Tabulação_Prod_Municipios!D201,Ent_Dados!$P$269:$P$514)+SUMIF(Ent_Dados!$C$269:$C$514,Tabulação_Prod_Municipios!D201,Ent_Dados!$T$269:$T$514)+SUMIF(Ent_Dados!$C$269:$C$514,Tabulação_Prod_Municipios!D201,Ent_Dados!$V$269:$V$514)+SUMIF(Ent_Dados!$C$269:$C$514,Tabulação_Prod_Municipios!D201,Ent_Dados!$X$269:$X$514)+SUMIF(Ent_Dados!$C$269:$C$514,Tabulação_Prod_Municipios!D201,Ent_Dados!$AB$269:$AB$514)</f>
        <v>156240</v>
      </c>
      <c r="I42" s="16">
        <f>SUMIF(Ent_Dados!$C$269:$C$514,Tabulação_Prod_Municipios!D201,Ent_Dados!$G$269:$G$514)+SUMIF(Ent_Dados!$C$269:$C$514,Tabulação_Prod_Municipios!D201,Ent_Dados!$I$269:$I$514)+SUMIF(Ent_Dados!$C$269:$C$514,Tabulação_Prod_Municipios!D201,Ent_Dados!$K$269:$K$514)+SUMIF(Ent_Dados!$C$269:$C$514,Tabulação_Prod_Municipios!D201,Ent_Dados!$O$269:$O$514)+SUMIF(Ent_Dados!$C$269:$C$514,Tabulação_Prod_Municipios!D201,Ent_Dados!$Q$269:$Q$514)+SUMIF(Ent_Dados!$C$269:$C$514,Tabulação_Prod_Municipios!D201,Ent_Dados!$U$269:$U$514)+SUMIF(Ent_Dados!$C$269:$C$514,Tabulação_Prod_Municipios!D201,Ent_Dados!$W$269:$W$514)+SUMIF(Ent_Dados!$C$269:$C$514,Tabulação_Prod_Municipios!D201,Ent_Dados!$Y$269:$Y$514)+SUMIF(Ent_Dados!$C$269:$C$514,Tabulação_Prod_Municipios!D201,Ent_Dados!$AC$269:$AC$514)</f>
        <v>103225</v>
      </c>
      <c r="J42" s="9"/>
      <c r="K42" s="10">
        <v>32</v>
      </c>
      <c r="L42" s="92" t="s">
        <v>285</v>
      </c>
      <c r="M42" s="13">
        <f>SUMIF(Ent_Dados!$C$9:$C$254,Tabulação_Prod_Municipios!D254,Ent_Dados!$F$9:$F$254)+SUMIF(Ent_Dados!$C$9:$C$254,Tabulação_Prod_Municipios!D254,Ent_Dados!$H$9:$H$254)+SUMIF(Ent_Dados!$C$9:$C$254,Tabulação_Prod_Municipios!D254,Ent_Dados!$J$9:$J$254)+SUMIF(Ent_Dados!$C$9:$C$254,Tabulação_Prod_Municipios!D254,Ent_Dados!$N$9:$N$254)+SUMIF(Ent_Dados!$C$9:$C$254,Tabulação_Prod_Municipios!D254,Ent_Dados!$P$9:$P$254)+SUMIF(Ent_Dados!$C$9:$C$254,Tabulação_Prod_Municipios!D254,Ent_Dados!$T$9:$T$254)+SUMIF(Ent_Dados!$C$9:$C$254,Tabulação_Prod_Municipios!D254,Ent_Dados!$V$9:$V$254)+SUMIF(Ent_Dados!$C$9:$C$254,Tabulação_Prod_Municipios!D254,Ent_Dados!$X$9:$X$254)+SUMIF(Ent_Dados!$C$9:$C$254,Tabulação_Prod_Municipios!D254,Ent_Dados!$AB$9:$AB$254)</f>
        <v>32210</v>
      </c>
      <c r="N42" s="16">
        <f>SUMIF(Ent_Dados!$C$9:$C$254,Tabulação_Prod_Municipios!D254,Ent_Dados!$G$9:$G$254)+SUMIF(Ent_Dados!$C$9:$C$254,Tabulação_Prod_Municipios!D254,Ent_Dados!$I$9:$I$254)+SUMIF(Ent_Dados!$C$9:$C$254,Tabulação_Prod_Municipios!D254,Ent_Dados!$K$9:$K$254)+SUMIF(Ent_Dados!$C$9:$C$254,Tabulação_Prod_Municipios!D254,Ent_Dados!$O$9:$O$254)+SUMIF(Ent_Dados!$C$9:$C$254,Tabulação_Prod_Municipios!D254,Ent_Dados!$Q$9:$Q$254)+SUMIF(Ent_Dados!$C$9:$C$254,Tabulação_Prod_Municipios!D254,Ent_Dados!$U$9:$U$254)+SUMIF(Ent_Dados!$C$9:$C$254,Tabulação_Prod_Municipios!D254,Ent_Dados!$W$9:$W$254)+SUMIF(Ent_Dados!$C$9:$C$254,Tabulação_Prod_Municipios!D254,Ent_Dados!$Y$9:$Y$254)+SUMIF(Ent_Dados!$C$9:$C$254,Tabulação_Prod_Municipios!D254,Ent_Dados!$AC$9:$AC$254)</f>
        <v>31258</v>
      </c>
      <c r="O42" s="14"/>
      <c r="P42" s="10">
        <v>32</v>
      </c>
      <c r="Q42" s="92" t="s">
        <v>178</v>
      </c>
      <c r="R42" s="13">
        <f>SUMIF(Ent_Dados!$C$269:$C$514,Tabulação_Prod_Municipios!D134,Ent_Dados!$V$269:$V$514)</f>
        <v>62500</v>
      </c>
      <c r="S42" s="16">
        <f>SUMIF(Ent_Dados!$C$269:$C$514,Tabulação_Prod_Municipios!D134,Ent_Dados!$W$269:$W$514)</f>
        <v>83160</v>
      </c>
      <c r="T42" s="9"/>
      <c r="U42" s="10">
        <v>32</v>
      </c>
      <c r="V42" s="92" t="s">
        <v>200</v>
      </c>
      <c r="W42" s="13">
        <f>SUMIF(Ent_Dados!$C$9:$C$254,Tabulação_Prod_Municipios!D160,Ent_Dados!$V$9:$V$254)</f>
        <v>25000</v>
      </c>
      <c r="X42" s="16">
        <f>SUMIF(Ent_Dados!$C$9:$C$254,Tabulação_Prod_Municipios!D160,Ent_Dados!$W$9:$W$254)</f>
        <v>26000</v>
      </c>
      <c r="Y42" s="2"/>
      <c r="Z42" s="10">
        <v>32</v>
      </c>
      <c r="AA42" s="92" t="s">
        <v>48</v>
      </c>
      <c r="AB42" s="13">
        <f>SUMIF(Ent_Dados!$C$269:$C$514,Tabulação_Prod_Municipios!D201,Ent_Dados!$T$269:$T$514)</f>
        <v>90000</v>
      </c>
      <c r="AC42" s="16">
        <f>SUMIF(Ent_Dados!$C$269:$C$514,Tabulação_Prod_Municipios!D201,Ent_Dados!$U$269:$U$514)</f>
        <v>25225</v>
      </c>
      <c r="AD42" s="9"/>
      <c r="AE42" s="10">
        <v>32</v>
      </c>
      <c r="AF42" s="92" t="s">
        <v>137</v>
      </c>
      <c r="AG42" s="13">
        <f>SUMIF(Ent_Dados!$C$9:$C$254,Tabulação_Prod_Municipios!D91,Ent_Dados!$T$9:$T$254)</f>
        <v>5500</v>
      </c>
      <c r="AH42" s="16">
        <f>SUMIF(Ent_Dados!$C$9:$C$254,Tabulação_Prod_Municipios!D91,Ent_Dados!$U$9:$U$254)</f>
        <v>5500</v>
      </c>
      <c r="AJ42" s="10">
        <v>32</v>
      </c>
      <c r="AK42" s="92" t="s">
        <v>65</v>
      </c>
      <c r="AL42" s="13">
        <f>SUMIF(Ent_Dados!$C$269:$C$514,Tabulação_Prod_Municipios!D12,Ent_Dados!$X$269:$X$514)</f>
        <v>494</v>
      </c>
      <c r="AM42" s="16">
        <f>SUMIF(Ent_Dados!$C$269:$C$514,Tabulação_Prod_Municipios!D12,Ent_Dados!$Y$269:$Y$514)</f>
        <v>2150</v>
      </c>
      <c r="AN42" s="9"/>
      <c r="AO42" s="10">
        <v>32</v>
      </c>
      <c r="AP42" s="92" t="s">
        <v>163</v>
      </c>
      <c r="AQ42" s="13">
        <f>SUMIF(Ent_Dados!$C$9:$C$254,Tabulação_Prod_Municipios!D118,Ent_Dados!$X$9:$X$254)</f>
        <v>2400</v>
      </c>
      <c r="AR42" s="16">
        <f>SUMIF(Ent_Dados!$C$9:$C$254,Tabulação_Prod_Municipios!D118,Ent_Dados!$Y$9:$Y$254)</f>
        <v>1200</v>
      </c>
      <c r="AT42" s="10">
        <v>32</v>
      </c>
      <c r="AU42" s="92" t="s">
        <v>201</v>
      </c>
      <c r="AV42" s="13">
        <f>SUMIF(Ent_Dados!$C$269:$C$514,Tabulação_Prod_Municipios!D161,Ent_Dados!$J$269:$J$514)</f>
        <v>156</v>
      </c>
      <c r="AW42" s="16">
        <f>SUMIF(Ent_Dados!$C$269:$C$514,Tabulação_Prod_Municipios!D161,Ent_Dados!$K$269:$K$514)</f>
        <v>156</v>
      </c>
      <c r="AX42" s="9"/>
      <c r="AY42" s="10">
        <v>32</v>
      </c>
      <c r="AZ42" s="92" t="s">
        <v>212</v>
      </c>
      <c r="BA42" s="13">
        <f>SUMIF(Ent_Dados!$C$9:$C$254,Tabulação_Prod_Municipios!D172,Ent_Dados!$J$9:$J$254)</f>
        <v>150</v>
      </c>
      <c r="BB42" s="16">
        <f>SUMIF(Ent_Dados!$C$9:$C$254,Tabulação_Prod_Municipios!D172,Ent_Dados!$K$9:$K$254)</f>
        <v>80</v>
      </c>
      <c r="BD42" s="10">
        <v>32</v>
      </c>
      <c r="BE42" s="92" t="s">
        <v>147</v>
      </c>
      <c r="BF42" s="13">
        <f>SUMIF(Ent_Dados!$C$269:$C$514,Tabulação_Prod_Municipios!D101,Ent_Dados!$N$269:$N$514)</f>
        <v>300</v>
      </c>
      <c r="BG42" s="16">
        <f>SUMIF(Ent_Dados!$C$269:$C$514,Tabulação_Prod_Municipios!D101,Ent_Dados!$O$269:$O$514)</f>
        <v>1174</v>
      </c>
      <c r="BH42" s="9"/>
      <c r="BI42" s="10">
        <v>32</v>
      </c>
      <c r="BJ42" s="92" t="s">
        <v>25</v>
      </c>
      <c r="BK42" s="13">
        <f>SUMIF(Ent_Dados!$C$9:$C$254,Tabulação_Prod_Municipios!D253,Ent_Dados!$N$9:$N$254)</f>
        <v>624</v>
      </c>
      <c r="BL42" s="16">
        <f>SUMIF(Ent_Dados!$C$9:$C$254,Tabulação_Prod_Municipios!D253,Ent_Dados!$O$9:$O$254)</f>
        <v>550</v>
      </c>
      <c r="BN42" s="10">
        <v>32</v>
      </c>
      <c r="BO42" s="92" t="s">
        <v>138</v>
      </c>
      <c r="BP42" s="13">
        <f>SUMIF(Ent_Dados!$C$269:$C$514,Tabulação_Prod_Municipios!D92,Ent_Dados!$F$269:$F$514)</f>
        <v>0</v>
      </c>
      <c r="BQ42" s="16">
        <f>SUMIF(Ent_Dados!$C$269:$C$514,Tabulação_Prod_Municipios!D92,Ent_Dados!$G$269:$G$514)</f>
        <v>0</v>
      </c>
      <c r="BR42" s="9"/>
      <c r="BS42" s="10">
        <v>32</v>
      </c>
      <c r="BT42" s="92" t="s">
        <v>138</v>
      </c>
      <c r="BU42" s="13">
        <f>SUMIF(Ent_Dados!$C$9:$C$254,Tabulação_Prod_Municipios!D92,Ent_Dados!$F$9:$F$254)</f>
        <v>0</v>
      </c>
      <c r="BV42" s="16">
        <f>SUMIF(Ent_Dados!$C$9:$C$254,Tabulação_Prod_Municipios!D92,Ent_Dados!$G$9:$G$254)</f>
        <v>0</v>
      </c>
      <c r="BX42" s="10">
        <v>32</v>
      </c>
      <c r="BY42" s="92" t="s">
        <v>47</v>
      </c>
      <c r="BZ42" s="13">
        <f>SUMIF(Ent_Dados!$C$269:$C$514,Tabulação_Prod_Municipios!D190,Ent_Dados!$P$269:$P$514)</f>
        <v>0</v>
      </c>
      <c r="CA42" s="16">
        <f>SUMIF(Ent_Dados!$C$269:$C$514,Tabulação_Prod_Municipios!D190,Ent_Dados!$Q$269:$Q$514)</f>
        <v>0</v>
      </c>
      <c r="CB42" s="9"/>
      <c r="CC42" s="10">
        <v>32</v>
      </c>
      <c r="CD42" s="92" t="s">
        <v>47</v>
      </c>
      <c r="CE42" s="13">
        <f>SUMIF(Ent_Dados!$C$9:$C$254,Tabulação_Prod_Municipios!D190,Ent_Dados!$P$9:$P$254)</f>
        <v>0</v>
      </c>
      <c r="CF42" s="16">
        <f>SUMIF(Ent_Dados!$C$9:$C$254,Tabulação_Prod_Municipios!D190,Ent_Dados!$Q$9:$Q$254)</f>
        <v>0</v>
      </c>
      <c r="CH42" s="10">
        <v>32</v>
      </c>
      <c r="CI42" s="92" t="s">
        <v>84</v>
      </c>
      <c r="CJ42" s="13">
        <f>SUMIF(Ent_Dados!$C$269:$C$514,Tabulação_Prod_Municipios!D32,Ent_Dados!$AB$269:$AB$514)</f>
        <v>0</v>
      </c>
      <c r="CK42" s="16">
        <f>SUMIF(Ent_Dados!$C$269:$C$514,Tabulação_Prod_Municipios!D32,Ent_Dados!$AC$269:$AC$514)</f>
        <v>0</v>
      </c>
      <c r="CL42" s="9"/>
      <c r="CM42" s="10">
        <v>32</v>
      </c>
      <c r="CN42" s="92" t="s">
        <v>84</v>
      </c>
      <c r="CO42" s="13">
        <f>SUMIF(Ent_Dados!$C$9:$C$254,Tabulação_Prod_Municipios!D32,Ent_Dados!$AB$9:$AB$254)</f>
        <v>0</v>
      </c>
      <c r="CP42" s="16">
        <f>SUMIF(Ent_Dados!$C$9:$C$254,Tabulação_Prod_Municipios!D32,Ent_Dados!$AC$9:$AC$254)</f>
        <v>0</v>
      </c>
      <c r="CR42" s="10">
        <v>32</v>
      </c>
      <c r="CS42" s="92" t="s">
        <v>180</v>
      </c>
      <c r="CT42" s="13">
        <f>SUMIF(Ent_Dados!$C$269:$C$514,Tabulação_Prod_Municipios!D136,Ent_Dados!$L$269:$L$514)</f>
        <v>663000</v>
      </c>
      <c r="CU42" s="16">
        <f>SUMIF(Ent_Dados!$C$269:$C$514,Tabulação_Prod_Municipios!D136,Ent_Dados!$M$269:$M$514)</f>
        <v>680000</v>
      </c>
      <c r="CV42" s="9"/>
      <c r="CW42" s="10">
        <v>32</v>
      </c>
      <c r="CX42" s="92" t="s">
        <v>180</v>
      </c>
      <c r="CY42" s="13">
        <f>SUMIF(Ent_Dados!$C$9:$C$254,Tabulação_Prod_Municipios!D136,Ent_Dados!$L$9:$L$254)</f>
        <v>7800</v>
      </c>
      <c r="CZ42" s="16">
        <f>SUMIF(Ent_Dados!$C$9:$C$254,Tabulação_Prod_Municipios!D136,Ent_Dados!$M$9:$M$254)</f>
        <v>8000</v>
      </c>
      <c r="DB42" s="10">
        <v>32</v>
      </c>
      <c r="DC42" s="92" t="s">
        <v>148</v>
      </c>
      <c r="DD42" s="13">
        <f>SUMIF(Ent_Dados!$C$269:$C$514,Tabulação_Prod_Municipios!D102,Ent_Dados!$R$269:$R$514)</f>
        <v>1500</v>
      </c>
      <c r="DE42" s="16">
        <f>SUMIF(Ent_Dados!$C$269:$C$514,Tabulação_Prod_Municipios!D102,Ent_Dados!$S$269:$S$514)</f>
        <v>1720</v>
      </c>
      <c r="DF42" s="9"/>
      <c r="DG42" s="10">
        <v>32</v>
      </c>
      <c r="DH42" s="92" t="s">
        <v>2</v>
      </c>
      <c r="DI42" s="13">
        <f>SUMIF(Ent_Dados!$C$9:$C$254,Tabulação_Prod_Municipios!D208,Ent_Dados!$R$9:$R$254)</f>
        <v>130</v>
      </c>
      <c r="DJ42" s="16">
        <f>SUMIF(Ent_Dados!$C$9:$C$254,Tabulação_Prod_Municipios!D208,Ent_Dados!$S$9:$S$254)</f>
        <v>110</v>
      </c>
      <c r="DL42" s="10">
        <v>32</v>
      </c>
      <c r="DM42" s="92" t="s">
        <v>260</v>
      </c>
      <c r="DN42" s="13">
        <f>SUMIF(Ent_Dados!$C$269:$C$514,Tabulação_Prod_Municipios!D227,Ent_Dados!$Z$269:$Z$514)</f>
        <v>475</v>
      </c>
      <c r="DO42" s="16">
        <f>SUMIF(Ent_Dados!$C$269:$C$514,Tabulação_Prod_Municipios!D227,Ent_Dados!$AA$269:$AA$514)</f>
        <v>1236</v>
      </c>
      <c r="DP42" s="9"/>
      <c r="DQ42" s="10">
        <v>32</v>
      </c>
      <c r="DR42" s="92" t="s">
        <v>258</v>
      </c>
      <c r="DS42" s="13">
        <f>SUMIF(Ent_Dados!$C$9:$C$254,Tabulação_Prod_Municipios!D225,Ent_Dados!$Z$9:$Z$254)</f>
        <v>15</v>
      </c>
      <c r="DT42" s="16">
        <f>SUMIF(Ent_Dados!$C$9:$C$254,Tabulação_Prod_Municipios!D225,Ent_Dados!$AA$9:$AA$254)</f>
        <v>15</v>
      </c>
      <c r="DV42" s="10">
        <v>32</v>
      </c>
      <c r="DW42" s="92" t="s">
        <v>235</v>
      </c>
      <c r="DX42" s="13">
        <f>SUMIF(Ent_Dados!$C$269:$C$514,Tabulação_Prod_Municipios!D199,Ent_Dados!$D$269:$D$514)</f>
        <v>0</v>
      </c>
      <c r="DY42" s="16">
        <f>SUMIF(Ent_Dados!$C$269:$C$514,Tabulação_Prod_Municipios!D199,Ent_Dados!$E$269:$E$514)</f>
        <v>0</v>
      </c>
      <c r="DZ42" s="9"/>
      <c r="EA42" s="10">
        <v>32</v>
      </c>
      <c r="EB42" s="92" t="s">
        <v>235</v>
      </c>
      <c r="EC42" s="13">
        <f>SUMIF(Ent_Dados!$C$9:$C$254,Tabulação_Prod_Municipios!D199,Ent_Dados!$D$9:$D$254)</f>
        <v>0</v>
      </c>
      <c r="ED42" s="16">
        <f>SUMIF(Ent_Dados!$C$9:$C$254,Tabulação_Prod_Municipios!D199,Ent_Dados!$E$9:$E$254)</f>
        <v>0</v>
      </c>
      <c r="EF42" s="10">
        <v>32</v>
      </c>
      <c r="EG42" s="92" t="s">
        <v>94</v>
      </c>
      <c r="EH42" s="13"/>
      <c r="EI42" s="16"/>
      <c r="EJ42" s="9"/>
      <c r="EK42" s="10">
        <v>32</v>
      </c>
      <c r="EL42" s="92" t="s">
        <v>94</v>
      </c>
      <c r="EM42" s="13"/>
      <c r="EN42" s="16"/>
    </row>
    <row r="43" spans="1:144" ht="13.5" customHeight="1" x14ac:dyDescent="0.2">
      <c r="A43" s="14"/>
      <c r="B43" s="91">
        <v>35</v>
      </c>
      <c r="C43" s="92" t="s">
        <v>95</v>
      </c>
      <c r="D43" s="12" t="s">
        <v>364</v>
      </c>
      <c r="E43" s="14"/>
      <c r="F43" s="10">
        <v>33</v>
      </c>
      <c r="G43" s="92" t="s">
        <v>234</v>
      </c>
      <c r="H43" s="13">
        <f>SUMIF(Ent_Dados!$C$269:$C$514,Tabulação_Prod_Municipios!D198,Ent_Dados!$F$269:$F$514)+SUMIF(Ent_Dados!$C$269:$C$514,Tabulação_Prod_Municipios!D198,Ent_Dados!$H$269:$H$514)+SUMIF(Ent_Dados!$C$269:$C$514,Tabulação_Prod_Municipios!D198,Ent_Dados!$J$269:$J$514)+SUMIF(Ent_Dados!$C$269:$C$514,Tabulação_Prod_Municipios!D198,Ent_Dados!$N$269:$N$514)+SUMIF(Ent_Dados!$C$269:$C$514,Tabulação_Prod_Municipios!D198,Ent_Dados!$P$269:$P$514)+SUMIF(Ent_Dados!$C$269:$C$514,Tabulação_Prod_Municipios!D198,Ent_Dados!$T$269:$T$514)+SUMIF(Ent_Dados!$C$269:$C$514,Tabulação_Prod_Municipios!D198,Ent_Dados!$V$269:$V$514)+SUMIF(Ent_Dados!$C$269:$C$514,Tabulação_Prod_Municipios!D198,Ent_Dados!$X$269:$X$514)+SUMIF(Ent_Dados!$C$269:$C$514,Tabulação_Prod_Municipios!D198,Ent_Dados!$AB$269:$AB$514)</f>
        <v>101460</v>
      </c>
      <c r="I43" s="16">
        <f>SUMIF(Ent_Dados!$C$269:$C$514,Tabulação_Prod_Municipios!D198,Ent_Dados!$G$269:$G$514)+SUMIF(Ent_Dados!$C$269:$C$514,Tabulação_Prod_Municipios!D198,Ent_Dados!$I$269:$I$514)+SUMIF(Ent_Dados!$C$269:$C$514,Tabulação_Prod_Municipios!D198,Ent_Dados!$K$269:$K$514)+SUMIF(Ent_Dados!$C$269:$C$514,Tabulação_Prod_Municipios!D198,Ent_Dados!$O$269:$O$514)+SUMIF(Ent_Dados!$C$269:$C$514,Tabulação_Prod_Municipios!D198,Ent_Dados!$Q$269:$Q$514)+SUMIF(Ent_Dados!$C$269:$C$514,Tabulação_Prod_Municipios!D198,Ent_Dados!$U$269:$U$514)+SUMIF(Ent_Dados!$C$269:$C$514,Tabulação_Prod_Municipios!D198,Ent_Dados!$W$269:$W$514)+SUMIF(Ent_Dados!$C$269:$C$514,Tabulação_Prod_Municipios!D198,Ent_Dados!$Y$269:$Y$514)+SUMIF(Ent_Dados!$C$269:$C$514,Tabulação_Prod_Municipios!D198,Ent_Dados!$AC$269:$AC$514)</f>
        <v>99563</v>
      </c>
      <c r="J43" s="9"/>
      <c r="K43" s="10">
        <v>33</v>
      </c>
      <c r="L43" s="92" t="s">
        <v>147</v>
      </c>
      <c r="M43" s="13">
        <f>SUMIF(Ent_Dados!$C$9:$C$254,Tabulação_Prod_Municipios!D101,Ent_Dados!$F$9:$F$254)+SUMIF(Ent_Dados!$C$9:$C$254,Tabulação_Prod_Municipios!D101,Ent_Dados!$H$9:$H$254)+SUMIF(Ent_Dados!$C$9:$C$254,Tabulação_Prod_Municipios!D101,Ent_Dados!$J$9:$J$254)+SUMIF(Ent_Dados!$C$9:$C$254,Tabulação_Prod_Municipios!D101,Ent_Dados!$N$9:$N$254)+SUMIF(Ent_Dados!$C$9:$C$254,Tabulação_Prod_Municipios!D101,Ent_Dados!$P$9:$P$254)+SUMIF(Ent_Dados!$C$9:$C$254,Tabulação_Prod_Municipios!D101,Ent_Dados!$T$9:$T$254)+SUMIF(Ent_Dados!$C$9:$C$254,Tabulação_Prod_Municipios!D101,Ent_Dados!$V$9:$V$254)+SUMIF(Ent_Dados!$C$9:$C$254,Tabulação_Prod_Municipios!D101,Ent_Dados!$X$9:$X$254)+SUMIF(Ent_Dados!$C$9:$C$254,Tabulação_Prod_Municipios!D101,Ent_Dados!$AB$9:$AB$254)</f>
        <v>31030</v>
      </c>
      <c r="N43" s="16">
        <f>SUMIF(Ent_Dados!$C$9:$C$254,Tabulação_Prod_Municipios!D101,Ent_Dados!$G$9:$G$254)+SUMIF(Ent_Dados!$C$9:$C$254,Tabulação_Prod_Municipios!D101,Ent_Dados!$I$9:$I$254)+SUMIF(Ent_Dados!$C$9:$C$254,Tabulação_Prod_Municipios!D101,Ent_Dados!$K$9:$K$254)+SUMIF(Ent_Dados!$C$9:$C$254,Tabulação_Prod_Municipios!D101,Ent_Dados!$O$9:$O$254)+SUMIF(Ent_Dados!$C$9:$C$254,Tabulação_Prod_Municipios!D101,Ent_Dados!$Q$9:$Q$254)+SUMIF(Ent_Dados!$C$9:$C$254,Tabulação_Prod_Municipios!D101,Ent_Dados!$U$9:$U$254)+SUMIF(Ent_Dados!$C$9:$C$254,Tabulação_Prod_Municipios!D101,Ent_Dados!$W$9:$W$254)+SUMIF(Ent_Dados!$C$9:$C$254,Tabulação_Prod_Municipios!D101,Ent_Dados!$Y$9:$Y$254)+SUMIF(Ent_Dados!$C$9:$C$254,Tabulação_Prod_Municipios!D101,Ent_Dados!$AC$9:$AC$254)</f>
        <v>31120</v>
      </c>
      <c r="O43" s="14"/>
      <c r="P43" s="10">
        <v>33</v>
      </c>
      <c r="Q43" s="92" t="s">
        <v>147</v>
      </c>
      <c r="R43" s="13">
        <f>SUMIF(Ent_Dados!$C$269:$C$514,Tabulação_Prod_Municipios!D101,Ent_Dados!$V$269:$V$514)</f>
        <v>59340</v>
      </c>
      <c r="S43" s="16">
        <f>SUMIF(Ent_Dados!$C$269:$C$514,Tabulação_Prod_Municipios!D101,Ent_Dados!$W$269:$W$514)</f>
        <v>80640</v>
      </c>
      <c r="T43" s="9"/>
      <c r="U43" s="10">
        <v>33</v>
      </c>
      <c r="V43" s="92" t="s">
        <v>178</v>
      </c>
      <c r="W43" s="13">
        <f>SUMIF(Ent_Dados!$C$9:$C$254,Tabulação_Prod_Municipios!D134,Ent_Dados!$V$9:$V$254)</f>
        <v>25000</v>
      </c>
      <c r="X43" s="16">
        <f>SUMIF(Ent_Dados!$C$9:$C$254,Tabulação_Prod_Municipios!D134,Ent_Dados!$W$9:$W$254)</f>
        <v>25200</v>
      </c>
      <c r="Y43" s="2"/>
      <c r="Z43" s="10">
        <v>33</v>
      </c>
      <c r="AA43" s="92" t="s">
        <v>94</v>
      </c>
      <c r="AB43" s="13">
        <f>SUMIF(Ent_Dados!$C$269:$C$514,Tabulação_Prod_Municipios!D42,Ent_Dados!$T$269:$T$514)</f>
        <v>49000</v>
      </c>
      <c r="AC43" s="16">
        <f>SUMIF(Ent_Dados!$C$269:$C$514,Tabulação_Prod_Municipios!D42,Ent_Dados!$U$269:$U$514)</f>
        <v>24600</v>
      </c>
      <c r="AD43" s="9"/>
      <c r="AE43" s="10">
        <v>33</v>
      </c>
      <c r="AF43" s="92" t="s">
        <v>108</v>
      </c>
      <c r="AG43" s="13">
        <f>SUMIF(Ent_Dados!$C$9:$C$254,Tabulação_Prod_Municipios!D58,Ent_Dados!$T$9:$T$254)</f>
        <v>5500</v>
      </c>
      <c r="AH43" s="16">
        <f>SUMIF(Ent_Dados!$C$9:$C$254,Tabulação_Prod_Municipios!D58,Ent_Dados!$U$9:$U$254)</f>
        <v>5400</v>
      </c>
      <c r="AJ43" s="10">
        <v>33</v>
      </c>
      <c r="AK43" s="92" t="s">
        <v>96</v>
      </c>
      <c r="AL43" s="13">
        <f>SUMIF(Ent_Dados!$C$269:$C$514,Tabulação_Prod_Municipios!D44,Ent_Dados!$X$269:$X$514)</f>
        <v>25200</v>
      </c>
      <c r="AM43" s="16">
        <f>SUMIF(Ent_Dados!$C$269:$C$514,Tabulação_Prod_Municipios!D44,Ent_Dados!$Y$269:$Y$514)</f>
        <v>2000</v>
      </c>
      <c r="AN43" s="9"/>
      <c r="AO43" s="10">
        <v>33</v>
      </c>
      <c r="AP43" s="92" t="s">
        <v>18</v>
      </c>
      <c r="AQ43" s="13">
        <f>SUMIF(Ent_Dados!$C$9:$C$254,Tabulação_Prod_Municipios!D107,Ent_Dados!$X$9:$X$254)</f>
        <v>1200</v>
      </c>
      <c r="AR43" s="16">
        <f>SUMIF(Ent_Dados!$C$9:$C$254,Tabulação_Prod_Municipios!D107,Ent_Dados!$Y$9:$Y$254)</f>
        <v>1200</v>
      </c>
      <c r="AT43" s="10">
        <v>33</v>
      </c>
      <c r="AU43" s="92" t="s">
        <v>181</v>
      </c>
      <c r="AV43" s="13">
        <f>SUMIF(Ent_Dados!$C$269:$C$514,Tabulação_Prod_Municipios!D137,Ent_Dados!$J$269:$J$514)</f>
        <v>171</v>
      </c>
      <c r="AW43" s="16">
        <f>SUMIF(Ent_Dados!$C$269:$C$514,Tabulação_Prod_Municipios!D137,Ent_Dados!$K$269:$K$514)</f>
        <v>152</v>
      </c>
      <c r="AX43" s="9"/>
      <c r="AY43" s="10">
        <v>33</v>
      </c>
      <c r="AZ43" s="92" t="s">
        <v>181</v>
      </c>
      <c r="BA43" s="13">
        <f>SUMIF(Ent_Dados!$C$9:$C$254,Tabulação_Prod_Municipios!D137,Ent_Dados!$J$9:$J$254)</f>
        <v>90</v>
      </c>
      <c r="BB43" s="16">
        <f>SUMIF(Ent_Dados!$C$9:$C$254,Tabulação_Prod_Municipios!D137,Ent_Dados!$K$9:$K$254)</f>
        <v>80</v>
      </c>
      <c r="BD43" s="10">
        <v>33</v>
      </c>
      <c r="BE43" s="92" t="s">
        <v>74</v>
      </c>
      <c r="BF43" s="13">
        <f>SUMIF(Ent_Dados!$C$269:$C$514,Tabulação_Prod_Municipios!D22,Ent_Dados!$N$269:$N$514)</f>
        <v>422</v>
      </c>
      <c r="BG43" s="16">
        <f>SUMIF(Ent_Dados!$C$269:$C$514,Tabulação_Prod_Municipios!D22,Ent_Dados!$O$269:$O$514)</f>
        <v>1032</v>
      </c>
      <c r="BH43" s="9"/>
      <c r="BI43" s="10">
        <v>33</v>
      </c>
      <c r="BJ43" s="92" t="s">
        <v>147</v>
      </c>
      <c r="BK43" s="13">
        <f>SUMIF(Ent_Dados!$C$9:$C$254,Tabulação_Prod_Municipios!D101,Ent_Dados!$N$9:$N$254)</f>
        <v>200</v>
      </c>
      <c r="BL43" s="16">
        <f>SUMIF(Ent_Dados!$C$9:$C$254,Tabulação_Prod_Municipios!D101,Ent_Dados!$O$9:$O$254)</f>
        <v>490</v>
      </c>
      <c r="BN43" s="10">
        <v>33</v>
      </c>
      <c r="BO43" s="92" t="s">
        <v>285</v>
      </c>
      <c r="BP43" s="13">
        <f>SUMIF(Ent_Dados!$C$269:$C$514,Tabulação_Prod_Municipios!D254,Ent_Dados!$F$269:$F$514)</f>
        <v>0</v>
      </c>
      <c r="BQ43" s="16">
        <f>SUMIF(Ent_Dados!$C$269:$C$514,Tabulação_Prod_Municipios!D254,Ent_Dados!$G$269:$G$514)</f>
        <v>0</v>
      </c>
      <c r="BR43" s="9"/>
      <c r="BS43" s="10">
        <v>33</v>
      </c>
      <c r="BT43" s="92" t="s">
        <v>285</v>
      </c>
      <c r="BU43" s="13">
        <f>SUMIF(Ent_Dados!$C$9:$C$254,Tabulação_Prod_Municipios!D254,Ent_Dados!$F$9:$F$254)</f>
        <v>0</v>
      </c>
      <c r="BV43" s="16">
        <f>SUMIF(Ent_Dados!$C$9:$C$254,Tabulação_Prod_Municipios!D254,Ent_Dados!$G$9:$G$254)</f>
        <v>0</v>
      </c>
      <c r="BX43" s="10">
        <v>33</v>
      </c>
      <c r="BY43" s="92" t="s">
        <v>223</v>
      </c>
      <c r="BZ43" s="13">
        <f>SUMIF(Ent_Dados!$C$269:$C$514,Tabulação_Prod_Municipios!D183,Ent_Dados!$P$269:$P$514)</f>
        <v>0</v>
      </c>
      <c r="CA43" s="16">
        <f>SUMIF(Ent_Dados!$C$269:$C$514,Tabulação_Prod_Municipios!D183,Ent_Dados!$Q$269:$Q$514)</f>
        <v>0</v>
      </c>
      <c r="CB43" s="9"/>
      <c r="CC43" s="10">
        <v>33</v>
      </c>
      <c r="CD43" s="92" t="s">
        <v>223</v>
      </c>
      <c r="CE43" s="13">
        <f>SUMIF(Ent_Dados!$C$9:$C$254,Tabulação_Prod_Municipios!D183,Ent_Dados!$P$9:$P$254)</f>
        <v>0</v>
      </c>
      <c r="CF43" s="16">
        <f>SUMIF(Ent_Dados!$C$9:$C$254,Tabulação_Prod_Municipios!D183,Ent_Dados!$Q$9:$Q$254)</f>
        <v>0</v>
      </c>
      <c r="CH43" s="10">
        <v>33</v>
      </c>
      <c r="CI43" s="92" t="s">
        <v>85</v>
      </c>
      <c r="CJ43" s="13">
        <f>SUMIF(Ent_Dados!$C$269:$C$514,Tabulação_Prod_Municipios!D33,Ent_Dados!$AB$269:$AB$514)</f>
        <v>0</v>
      </c>
      <c r="CK43" s="16">
        <f>SUMIF(Ent_Dados!$C$269:$C$514,Tabulação_Prod_Municipios!D33,Ent_Dados!$AC$269:$AC$514)</f>
        <v>0</v>
      </c>
      <c r="CL43" s="9"/>
      <c r="CM43" s="10">
        <v>33</v>
      </c>
      <c r="CN43" s="92" t="s">
        <v>85</v>
      </c>
      <c r="CO43" s="13">
        <f>SUMIF(Ent_Dados!$C$9:$C$254,Tabulação_Prod_Municipios!D33,Ent_Dados!$AB$9:$AB$254)</f>
        <v>0</v>
      </c>
      <c r="CP43" s="16">
        <f>SUMIF(Ent_Dados!$C$9:$C$254,Tabulação_Prod_Municipios!D33,Ent_Dados!$AC$9:$AC$254)</f>
        <v>0</v>
      </c>
      <c r="CR43" s="10">
        <v>33</v>
      </c>
      <c r="CS43" s="92" t="s">
        <v>286</v>
      </c>
      <c r="CT43" s="13">
        <f>SUMIF(Ent_Dados!$C$269:$C$514,Tabulação_Prod_Municipios!D255,Ent_Dados!$L$269:$L$514)</f>
        <v>659840</v>
      </c>
      <c r="CU43" s="16">
        <f>SUMIF(Ent_Dados!$C$269:$C$514,Tabulação_Prod_Municipios!D255,Ent_Dados!$M$269:$M$514)</f>
        <v>659840</v>
      </c>
      <c r="CV43" s="9"/>
      <c r="CW43" s="10">
        <v>33</v>
      </c>
      <c r="CX43" s="92" t="s">
        <v>175</v>
      </c>
      <c r="CY43" s="13">
        <f>SUMIF(Ent_Dados!$C$9:$C$254,Tabulação_Prod_Municipios!D131,Ent_Dados!$L$9:$L$254)</f>
        <v>6041</v>
      </c>
      <c r="CZ43" s="16">
        <f>SUMIF(Ent_Dados!$C$9:$C$254,Tabulação_Prod_Municipios!D131,Ent_Dados!$M$9:$M$254)</f>
        <v>7800</v>
      </c>
      <c r="DB43" s="10">
        <v>33</v>
      </c>
      <c r="DC43" s="92" t="s">
        <v>160</v>
      </c>
      <c r="DD43" s="13">
        <f>SUMIF(Ent_Dados!$C$269:$C$514,Tabulação_Prod_Municipios!D115,Ent_Dados!$R$269:$R$514)</f>
        <v>1500</v>
      </c>
      <c r="DE43" s="16">
        <f>SUMIF(Ent_Dados!$C$269:$C$514,Tabulação_Prod_Municipios!D115,Ent_Dados!$S$269:$S$514)</f>
        <v>1500</v>
      </c>
      <c r="DF43" s="9"/>
      <c r="DG43" s="10">
        <v>33</v>
      </c>
      <c r="DH43" s="92" t="s">
        <v>148</v>
      </c>
      <c r="DI43" s="13">
        <f>SUMIF(Ent_Dados!$C$9:$C$254,Tabulação_Prod_Municipios!D102,Ent_Dados!$R$9:$R$254)</f>
        <v>90</v>
      </c>
      <c r="DJ43" s="16">
        <f>SUMIF(Ent_Dados!$C$9:$C$254,Tabulação_Prod_Municipios!D102,Ent_Dados!$S$9:$S$254)</f>
        <v>105</v>
      </c>
      <c r="DL43" s="10">
        <v>33</v>
      </c>
      <c r="DM43" s="92" t="s">
        <v>258</v>
      </c>
      <c r="DN43" s="13">
        <f>SUMIF(Ent_Dados!$C$269:$C$514,Tabulação_Prod_Municipios!D225,Ent_Dados!$Z$269:$Z$514)</f>
        <v>930</v>
      </c>
      <c r="DO43" s="16">
        <f>SUMIF(Ent_Dados!$C$269:$C$514,Tabulação_Prod_Municipios!D225,Ent_Dados!$AA$269:$AA$514)</f>
        <v>930</v>
      </c>
      <c r="DP43" s="9"/>
      <c r="DQ43" s="10">
        <v>33</v>
      </c>
      <c r="DR43" s="92" t="s">
        <v>260</v>
      </c>
      <c r="DS43" s="13">
        <f>SUMIF(Ent_Dados!$C$9:$C$254,Tabulação_Prod_Municipios!D227,Ent_Dados!$Z$9:$Z$254)</f>
        <v>5</v>
      </c>
      <c r="DT43" s="16">
        <f>SUMIF(Ent_Dados!$C$9:$C$254,Tabulação_Prod_Municipios!D227,Ent_Dados!$AA$9:$AA$254)</f>
        <v>12</v>
      </c>
      <c r="DV43" s="10">
        <v>33</v>
      </c>
      <c r="DW43" s="92" t="s">
        <v>175</v>
      </c>
      <c r="DX43" s="13">
        <f>SUMIF(Ent_Dados!$C$269:$C$514,Tabulação_Prod_Municipios!D131,Ent_Dados!$D$269:$D$514)</f>
        <v>0</v>
      </c>
      <c r="DY43" s="16">
        <f>SUMIF(Ent_Dados!$C$269:$C$514,Tabulação_Prod_Municipios!D131,Ent_Dados!$E$269:$E$514)</f>
        <v>0</v>
      </c>
      <c r="DZ43" s="9"/>
      <c r="EA43" s="10">
        <v>33</v>
      </c>
      <c r="EB43" s="92" t="s">
        <v>137</v>
      </c>
      <c r="EC43" s="13">
        <f>SUMIF(Ent_Dados!$C$9:$C$254,Tabulação_Prod_Municipios!D91,Ent_Dados!$D$9:$D$254)</f>
        <v>0</v>
      </c>
      <c r="ED43" s="16">
        <f>SUMIF(Ent_Dados!$C$9:$C$254,Tabulação_Prod_Municipios!D91,Ent_Dados!$E$9:$E$254)</f>
        <v>0</v>
      </c>
      <c r="EF43" s="10">
        <v>33</v>
      </c>
      <c r="EG43" s="92" t="s">
        <v>95</v>
      </c>
      <c r="EH43" s="13"/>
      <c r="EI43" s="16"/>
      <c r="EJ43" s="9"/>
      <c r="EK43" s="10">
        <v>33</v>
      </c>
      <c r="EL43" s="92" t="s">
        <v>95</v>
      </c>
      <c r="EM43" s="13"/>
      <c r="EN43" s="16"/>
    </row>
    <row r="44" spans="1:144" ht="13.5" customHeight="1" x14ac:dyDescent="0.2">
      <c r="A44" s="14"/>
      <c r="B44" s="91">
        <v>36</v>
      </c>
      <c r="C44" s="92" t="s">
        <v>96</v>
      </c>
      <c r="D44" s="12" t="s">
        <v>365</v>
      </c>
      <c r="E44" s="14"/>
      <c r="F44" s="10">
        <v>34</v>
      </c>
      <c r="G44" s="92" t="s">
        <v>285</v>
      </c>
      <c r="H44" s="13">
        <f>SUMIF(Ent_Dados!$C$269:$C$514,Tabulação_Prod_Municipios!D254,Ent_Dados!$F$269:$F$514)+SUMIF(Ent_Dados!$C$269:$C$514,Tabulação_Prod_Municipios!D254,Ent_Dados!$H$269:$H$514)+SUMIF(Ent_Dados!$C$269:$C$514,Tabulação_Prod_Municipios!D254,Ent_Dados!$J$269:$J$514)+SUMIF(Ent_Dados!$C$269:$C$514,Tabulação_Prod_Municipios!D254,Ent_Dados!$N$269:$N$514)+SUMIF(Ent_Dados!$C$269:$C$514,Tabulação_Prod_Municipios!D254,Ent_Dados!$P$269:$P$514)+SUMIF(Ent_Dados!$C$269:$C$514,Tabulação_Prod_Municipios!D254,Ent_Dados!$T$269:$T$514)+SUMIF(Ent_Dados!$C$269:$C$514,Tabulação_Prod_Municipios!D254,Ent_Dados!$V$269:$V$514)+SUMIF(Ent_Dados!$C$269:$C$514,Tabulação_Prod_Municipios!D254,Ent_Dados!$X$269:$X$514)+SUMIF(Ent_Dados!$C$269:$C$514,Tabulação_Prod_Municipios!D254,Ent_Dados!$AB$269:$AB$514)</f>
        <v>85064</v>
      </c>
      <c r="I44" s="16">
        <f>SUMIF(Ent_Dados!$C$269:$C$514,Tabulação_Prod_Municipios!D254,Ent_Dados!$G$269:$G$514)+SUMIF(Ent_Dados!$C$269:$C$514,Tabulação_Prod_Municipios!D254,Ent_Dados!$I$269:$I$514)+SUMIF(Ent_Dados!$C$269:$C$514,Tabulação_Prod_Municipios!D254,Ent_Dados!$K$269:$K$514)+SUMIF(Ent_Dados!$C$269:$C$514,Tabulação_Prod_Municipios!D254,Ent_Dados!$O$269:$O$514)+SUMIF(Ent_Dados!$C$269:$C$514,Tabulação_Prod_Municipios!D254,Ent_Dados!$Q$269:$Q$514)+SUMIF(Ent_Dados!$C$269:$C$514,Tabulação_Prod_Municipios!D254,Ent_Dados!$U$269:$U$514)+SUMIF(Ent_Dados!$C$269:$C$514,Tabulação_Prod_Municipios!D254,Ent_Dados!$W$269:$W$514)+SUMIF(Ent_Dados!$C$269:$C$514,Tabulação_Prod_Municipios!D254,Ent_Dados!$Y$269:$Y$514)+SUMIF(Ent_Dados!$C$269:$C$514,Tabulação_Prod_Municipios!D254,Ent_Dados!$AC$269:$AC$514)</f>
        <v>99089</v>
      </c>
      <c r="J44" s="9"/>
      <c r="K44" s="10">
        <v>34</v>
      </c>
      <c r="L44" s="92" t="s">
        <v>239</v>
      </c>
      <c r="M44" s="13">
        <f>SUMIF(Ent_Dados!$C$9:$C$254,Tabulação_Prod_Municipios!D204,Ent_Dados!$F$9:$F$254)+SUMIF(Ent_Dados!$C$9:$C$254,Tabulação_Prod_Municipios!D204,Ent_Dados!$H$9:$H$254)+SUMIF(Ent_Dados!$C$9:$C$254,Tabulação_Prod_Municipios!D204,Ent_Dados!$J$9:$J$254)+SUMIF(Ent_Dados!$C$9:$C$254,Tabulação_Prod_Municipios!D204,Ent_Dados!$N$9:$N$254)+SUMIF(Ent_Dados!$C$9:$C$254,Tabulação_Prod_Municipios!D204,Ent_Dados!$P$9:$P$254)+SUMIF(Ent_Dados!$C$9:$C$254,Tabulação_Prod_Municipios!D204,Ent_Dados!$T$9:$T$254)+SUMIF(Ent_Dados!$C$9:$C$254,Tabulação_Prod_Municipios!D204,Ent_Dados!$V$9:$V$254)+SUMIF(Ent_Dados!$C$9:$C$254,Tabulação_Prod_Municipios!D204,Ent_Dados!$X$9:$X$254)+SUMIF(Ent_Dados!$C$9:$C$254,Tabulação_Prod_Municipios!D204,Ent_Dados!$AB$9:$AB$254)</f>
        <v>33680</v>
      </c>
      <c r="N44" s="16">
        <f>SUMIF(Ent_Dados!$C$9:$C$254,Tabulação_Prod_Municipios!D204,Ent_Dados!$G$9:$G$254)+SUMIF(Ent_Dados!$C$9:$C$254,Tabulação_Prod_Municipios!D204,Ent_Dados!$I$9:$I$254)+SUMIF(Ent_Dados!$C$9:$C$254,Tabulação_Prod_Municipios!D204,Ent_Dados!$K$9:$K$254)+SUMIF(Ent_Dados!$C$9:$C$254,Tabulação_Prod_Municipios!D204,Ent_Dados!$O$9:$O$254)+SUMIF(Ent_Dados!$C$9:$C$254,Tabulação_Prod_Municipios!D204,Ent_Dados!$Q$9:$Q$254)+SUMIF(Ent_Dados!$C$9:$C$254,Tabulação_Prod_Municipios!D204,Ent_Dados!$U$9:$U$254)+SUMIF(Ent_Dados!$C$9:$C$254,Tabulação_Prod_Municipios!D204,Ent_Dados!$W$9:$W$254)+SUMIF(Ent_Dados!$C$9:$C$254,Tabulação_Prod_Municipios!D204,Ent_Dados!$Y$9:$Y$254)+SUMIF(Ent_Dados!$C$9:$C$254,Tabulação_Prod_Municipios!D204,Ent_Dados!$AC$9:$AC$254)</f>
        <v>30945</v>
      </c>
      <c r="O44" s="14"/>
      <c r="P44" s="10">
        <v>34</v>
      </c>
      <c r="Q44" s="92" t="s">
        <v>278</v>
      </c>
      <c r="R44" s="13">
        <f>SUMIF(Ent_Dados!$C$269:$C$514,Tabulação_Prod_Municipios!D246,Ent_Dados!$V$269:$V$514)</f>
        <v>60003</v>
      </c>
      <c r="S44" s="16">
        <f>SUMIF(Ent_Dados!$C$269:$C$514,Tabulação_Prod_Municipios!D246,Ent_Dados!$W$269:$W$514)</f>
        <v>78750</v>
      </c>
      <c r="T44" s="9"/>
      <c r="U44" s="10">
        <v>34</v>
      </c>
      <c r="V44" s="92" t="s">
        <v>278</v>
      </c>
      <c r="W44" s="13">
        <f>SUMIF(Ent_Dados!$C$9:$C$254,Tabulação_Prod_Municipios!D246,Ent_Dados!$V$9:$V$254)</f>
        <v>30000</v>
      </c>
      <c r="X44" s="16">
        <f>SUMIF(Ent_Dados!$C$9:$C$254,Tabulação_Prod_Municipios!D246,Ent_Dados!$W$9:$W$254)</f>
        <v>25000</v>
      </c>
      <c r="Y44" s="2"/>
      <c r="Z44" s="10">
        <v>34</v>
      </c>
      <c r="AA44" s="92" t="s">
        <v>180</v>
      </c>
      <c r="AB44" s="13">
        <f>SUMIF(Ent_Dados!$C$269:$C$514,Tabulação_Prod_Municipios!D136,Ent_Dados!$T$269:$T$514)</f>
        <v>20400</v>
      </c>
      <c r="AC44" s="16">
        <f>SUMIF(Ent_Dados!$C$269:$C$514,Tabulação_Prod_Municipios!D136,Ent_Dados!$U$269:$U$514)</f>
        <v>24000</v>
      </c>
      <c r="AD44" s="9"/>
      <c r="AE44" s="10">
        <v>34</v>
      </c>
      <c r="AF44" s="92" t="s">
        <v>145</v>
      </c>
      <c r="AG44" s="13">
        <f>SUMIF(Ent_Dados!$C$9:$C$254,Tabulação_Prod_Municipios!D99,Ent_Dados!$T$9:$T$254)</f>
        <v>6000</v>
      </c>
      <c r="AH44" s="16">
        <f>SUMIF(Ent_Dados!$C$9:$C$254,Tabulação_Prod_Municipios!D99,Ent_Dados!$U$9:$U$254)</f>
        <v>5200</v>
      </c>
      <c r="AJ44" s="10">
        <v>34</v>
      </c>
      <c r="AK44" s="92" t="s">
        <v>145</v>
      </c>
      <c r="AL44" s="13">
        <f>SUMIF(Ent_Dados!$C$269:$C$514,Tabulação_Prod_Municipios!D99,Ent_Dados!$X$269:$X$514)</f>
        <v>1896</v>
      </c>
      <c r="AM44" s="16">
        <f>SUMIF(Ent_Dados!$C$269:$C$514,Tabulação_Prod_Municipios!D99,Ent_Dados!$Y$269:$Y$514)</f>
        <v>1896</v>
      </c>
      <c r="AN44" s="9"/>
      <c r="AO44" s="10">
        <v>34</v>
      </c>
      <c r="AP44" s="92" t="s">
        <v>78</v>
      </c>
      <c r="AQ44" s="13">
        <f>SUMIF(Ent_Dados!$C$9:$C$254,Tabulação_Prod_Municipios!D26,Ent_Dados!$X$9:$X$254)</f>
        <v>1150</v>
      </c>
      <c r="AR44" s="16">
        <f>SUMIF(Ent_Dados!$C$9:$C$254,Tabulação_Prod_Municipios!D26,Ent_Dados!$Y$9:$Y$254)</f>
        <v>1100</v>
      </c>
      <c r="AT44" s="10">
        <v>34</v>
      </c>
      <c r="AU44" s="92" t="s">
        <v>215</v>
      </c>
      <c r="AV44" s="13">
        <f>SUMIF(Ent_Dados!$C$269:$C$514,Tabulação_Prod_Municipios!D175,Ent_Dados!$J$269:$J$514)</f>
        <v>150</v>
      </c>
      <c r="AW44" s="16">
        <f>SUMIF(Ent_Dados!$C$269:$C$514,Tabulação_Prod_Municipios!D175,Ent_Dados!$K$269:$K$514)</f>
        <v>150</v>
      </c>
      <c r="AX44" s="9"/>
      <c r="AY44" s="10">
        <v>34</v>
      </c>
      <c r="AZ44" s="92" t="s">
        <v>240</v>
      </c>
      <c r="BA44" s="13">
        <f>SUMIF(Ent_Dados!$C$9:$C$254,Tabulação_Prod_Municipios!D205,Ent_Dados!$J$9:$J$254)</f>
        <v>80</v>
      </c>
      <c r="BB44" s="16">
        <f>SUMIF(Ent_Dados!$C$9:$C$254,Tabulação_Prod_Municipios!D205,Ent_Dados!$K$9:$K$254)</f>
        <v>80</v>
      </c>
      <c r="BD44" s="10">
        <v>34</v>
      </c>
      <c r="BE44" s="92" t="s">
        <v>281</v>
      </c>
      <c r="BF44" s="13">
        <f>SUMIF(Ent_Dados!$C$269:$C$514,Tabulação_Prod_Municipios!D249,Ent_Dados!$N$269:$N$514)</f>
        <v>250</v>
      </c>
      <c r="BG44" s="16">
        <f>SUMIF(Ent_Dados!$C$269:$C$514,Tabulação_Prod_Municipios!D249,Ent_Dados!$O$269:$O$514)</f>
        <v>900</v>
      </c>
      <c r="BH44" s="9"/>
      <c r="BI44" s="10">
        <v>34</v>
      </c>
      <c r="BJ44" s="92" t="s">
        <v>251</v>
      </c>
      <c r="BK44" s="13">
        <f>SUMIF(Ent_Dados!$C$9:$C$254,Tabulação_Prod_Municipios!D218,Ent_Dados!$N$9:$N$254)</f>
        <v>400</v>
      </c>
      <c r="BL44" s="16">
        <f>SUMIF(Ent_Dados!$C$9:$C$254,Tabulação_Prod_Municipios!D218,Ent_Dados!$O$9:$O$254)</f>
        <v>400</v>
      </c>
      <c r="BN44" s="10">
        <v>34</v>
      </c>
      <c r="BO44" s="92" t="s">
        <v>154</v>
      </c>
      <c r="BP44" s="13">
        <f>SUMIF(Ent_Dados!$C$269:$C$514,Tabulação_Prod_Municipios!D109,Ent_Dados!$F$269:$F$514)</f>
        <v>0</v>
      </c>
      <c r="BQ44" s="16">
        <f>SUMIF(Ent_Dados!$C$269:$C$514,Tabulação_Prod_Municipios!D109,Ent_Dados!$G$269:$G$514)</f>
        <v>0</v>
      </c>
      <c r="BR44" s="9"/>
      <c r="BS44" s="10">
        <v>34</v>
      </c>
      <c r="BT44" s="92" t="s">
        <v>154</v>
      </c>
      <c r="BU44" s="13">
        <f>SUMIF(Ent_Dados!$C$9:$C$254,Tabulação_Prod_Municipios!D109,Ent_Dados!$F$9:$F$254)</f>
        <v>0</v>
      </c>
      <c r="BV44" s="16">
        <f>SUMIF(Ent_Dados!$C$9:$C$254,Tabulação_Prod_Municipios!D109,Ent_Dados!$G$9:$G$254)</f>
        <v>0</v>
      </c>
      <c r="BX44" s="10">
        <v>34</v>
      </c>
      <c r="BY44" s="92" t="s">
        <v>83</v>
      </c>
      <c r="BZ44" s="13">
        <f>SUMIF(Ent_Dados!$C$269:$C$514,Tabulação_Prod_Municipios!D31,Ent_Dados!$P$269:$P$514)</f>
        <v>0</v>
      </c>
      <c r="CA44" s="16">
        <f>SUMIF(Ent_Dados!$C$269:$C$514,Tabulação_Prod_Municipios!D31,Ent_Dados!$Q$269:$Q$514)</f>
        <v>0</v>
      </c>
      <c r="CB44" s="9"/>
      <c r="CC44" s="10">
        <v>34</v>
      </c>
      <c r="CD44" s="92" t="s">
        <v>83</v>
      </c>
      <c r="CE44" s="13">
        <f>SUMIF(Ent_Dados!$C$9:$C$254,Tabulação_Prod_Municipios!D31,Ent_Dados!$P$9:$P$254)</f>
        <v>0</v>
      </c>
      <c r="CF44" s="16">
        <f>SUMIF(Ent_Dados!$C$9:$C$254,Tabulação_Prod_Municipios!D31,Ent_Dados!$Q$9:$Q$254)</f>
        <v>0</v>
      </c>
      <c r="CH44" s="10">
        <v>34</v>
      </c>
      <c r="CI44" s="92" t="s">
        <v>86</v>
      </c>
      <c r="CJ44" s="13">
        <f>SUMIF(Ent_Dados!$C$269:$C$514,Tabulação_Prod_Municipios!D34,Ent_Dados!$AB$269:$AB$514)</f>
        <v>0</v>
      </c>
      <c r="CK44" s="16">
        <f>SUMIF(Ent_Dados!$C$269:$C$514,Tabulação_Prod_Municipios!D34,Ent_Dados!$AC$269:$AC$514)</f>
        <v>0</v>
      </c>
      <c r="CL44" s="9"/>
      <c r="CM44" s="10">
        <v>34</v>
      </c>
      <c r="CN44" s="92" t="s">
        <v>86</v>
      </c>
      <c r="CO44" s="13">
        <f>SUMIF(Ent_Dados!$C$9:$C$254,Tabulação_Prod_Municipios!D34,Ent_Dados!$AB$9:$AB$254)</f>
        <v>0</v>
      </c>
      <c r="CP44" s="16">
        <f>SUMIF(Ent_Dados!$C$9:$C$254,Tabulação_Prod_Municipios!D34,Ent_Dados!$AC$9:$AC$254)</f>
        <v>0</v>
      </c>
      <c r="CR44" s="10">
        <v>34</v>
      </c>
      <c r="CS44" s="92" t="s">
        <v>80</v>
      </c>
      <c r="CT44" s="13">
        <f>SUMIF(Ent_Dados!$C$269:$C$514,Tabulação_Prod_Municipios!D28,Ent_Dados!$L$269:$L$514)</f>
        <v>398500</v>
      </c>
      <c r="CU44" s="16">
        <f>SUMIF(Ent_Dados!$C$269:$C$514,Tabulação_Prod_Municipios!D28,Ent_Dados!$M$269:$M$514)</f>
        <v>650000</v>
      </c>
      <c r="CV44" s="9"/>
      <c r="CW44" s="10">
        <v>34</v>
      </c>
      <c r="CX44" s="92" t="s">
        <v>173</v>
      </c>
      <c r="CY44" s="13">
        <f>SUMIF(Ent_Dados!$C$9:$C$254,Tabulação_Prod_Municipios!D129,Ent_Dados!$L$9:$L$254)</f>
        <v>7183</v>
      </c>
      <c r="CZ44" s="16">
        <f>SUMIF(Ent_Dados!$C$9:$C$254,Tabulação_Prod_Municipios!D129,Ent_Dados!$M$9:$M$254)</f>
        <v>7500</v>
      </c>
      <c r="DB44" s="10">
        <v>34</v>
      </c>
      <c r="DC44" s="92" t="s">
        <v>155</v>
      </c>
      <c r="DD44" s="13">
        <f>SUMIF(Ent_Dados!$C$269:$C$514,Tabulação_Prod_Municipios!D110,Ent_Dados!$R$269:$R$514)</f>
        <v>1500</v>
      </c>
      <c r="DE44" s="16">
        <f>SUMIF(Ent_Dados!$C$269:$C$514,Tabulação_Prod_Municipios!D110,Ent_Dados!$S$269:$S$514)</f>
        <v>1500</v>
      </c>
      <c r="DF44" s="9"/>
      <c r="DG44" s="10">
        <v>34</v>
      </c>
      <c r="DH44" s="92" t="s">
        <v>98</v>
      </c>
      <c r="DI44" s="13">
        <f>SUMIF(Ent_Dados!$C$9:$C$254,Tabulação_Prod_Municipios!D46,Ent_Dados!$R$9:$R$254)</f>
        <v>160</v>
      </c>
      <c r="DJ44" s="16">
        <f>SUMIF(Ent_Dados!$C$9:$C$254,Tabulação_Prod_Municipios!D46,Ent_Dados!$S$9:$S$254)</f>
        <v>100</v>
      </c>
      <c r="DL44" s="10">
        <v>34</v>
      </c>
      <c r="DM44" s="92" t="s">
        <v>187</v>
      </c>
      <c r="DN44" s="13">
        <f>SUMIF(Ent_Dados!$C$269:$C$514,Tabulação_Prod_Municipios!D144,Ent_Dados!$Z$269:$Z$514)</f>
        <v>1140</v>
      </c>
      <c r="DO44" s="16">
        <f>SUMIF(Ent_Dados!$C$269:$C$514,Tabulação_Prod_Municipios!D144,Ent_Dados!$AA$269:$AA$514)</f>
        <v>600</v>
      </c>
      <c r="DP44" s="9"/>
      <c r="DQ44" s="10">
        <v>34</v>
      </c>
      <c r="DR44" s="92" t="s">
        <v>187</v>
      </c>
      <c r="DS44" s="13">
        <f>SUMIF(Ent_Dados!$C$9:$C$254,Tabulação_Prod_Municipios!D144,Ent_Dados!$Z$9:$Z$254)</f>
        <v>20</v>
      </c>
      <c r="DT44" s="16">
        <f>SUMIF(Ent_Dados!$C$9:$C$254,Tabulação_Prod_Municipios!D144,Ent_Dados!$AA$9:$AA$254)</f>
        <v>10</v>
      </c>
      <c r="DV44" s="10">
        <v>34</v>
      </c>
      <c r="DW44" s="92" t="s">
        <v>276</v>
      </c>
      <c r="DX44" s="13">
        <f>SUMIF(Ent_Dados!$C$269:$C$514,Tabulação_Prod_Municipios!D244,Ent_Dados!$D$269:$D$514)</f>
        <v>0</v>
      </c>
      <c r="DY44" s="16">
        <f>SUMIF(Ent_Dados!$C$269:$C$514,Tabulação_Prod_Municipios!D244,Ent_Dados!$E$269:$E$514)</f>
        <v>0</v>
      </c>
      <c r="DZ44" s="9"/>
      <c r="EA44" s="10">
        <v>34</v>
      </c>
      <c r="EB44" s="92" t="s">
        <v>276</v>
      </c>
      <c r="EC44" s="13">
        <f>SUMIF(Ent_Dados!$C$9:$C$254,Tabulação_Prod_Municipios!D244,Ent_Dados!$D$9:$D$254)</f>
        <v>0</v>
      </c>
      <c r="ED44" s="16">
        <f>SUMIF(Ent_Dados!$C$9:$C$254,Tabulação_Prod_Municipios!D244,Ent_Dados!$E$9:$E$254)</f>
        <v>0</v>
      </c>
      <c r="EF44" s="10">
        <v>34</v>
      </c>
      <c r="EG44" s="92" t="s">
        <v>96</v>
      </c>
      <c r="EH44" s="13"/>
      <c r="EI44" s="16"/>
      <c r="EJ44" s="9"/>
      <c r="EK44" s="10">
        <v>34</v>
      </c>
      <c r="EL44" s="92" t="s">
        <v>96</v>
      </c>
      <c r="EM44" s="13"/>
      <c r="EN44" s="16"/>
    </row>
    <row r="45" spans="1:144" ht="13.5" customHeight="1" x14ac:dyDescent="0.2">
      <c r="A45" s="14"/>
      <c r="B45" s="91">
        <v>37</v>
      </c>
      <c r="C45" s="92" t="s">
        <v>97</v>
      </c>
      <c r="D45" s="12" t="s">
        <v>366</v>
      </c>
      <c r="E45" s="14"/>
      <c r="F45" s="10">
        <v>35</v>
      </c>
      <c r="G45" s="92" t="s">
        <v>178</v>
      </c>
      <c r="H45" s="13">
        <f>SUMIF(Ent_Dados!$C$269:$C$514,Tabulação_Prod_Municipios!D134,Ent_Dados!$F$269:$F$514)+SUMIF(Ent_Dados!$C$269:$C$514,Tabulação_Prod_Municipios!D134,Ent_Dados!$H$269:$H$514)+SUMIF(Ent_Dados!$C$269:$C$514,Tabulação_Prod_Municipios!D134,Ent_Dados!$J$269:$J$514)+SUMIF(Ent_Dados!$C$269:$C$514,Tabulação_Prod_Municipios!D134,Ent_Dados!$N$269:$N$514)+SUMIF(Ent_Dados!$C$269:$C$514,Tabulação_Prod_Municipios!D134,Ent_Dados!$P$269:$P$514)+SUMIF(Ent_Dados!$C$269:$C$514,Tabulação_Prod_Municipios!D134,Ent_Dados!$T$269:$T$514)+SUMIF(Ent_Dados!$C$269:$C$514,Tabulação_Prod_Municipios!D134,Ent_Dados!$V$269:$V$514)+SUMIF(Ent_Dados!$C$269:$C$514,Tabulação_Prod_Municipios!D134,Ent_Dados!$X$269:$X$514)+SUMIF(Ent_Dados!$C$269:$C$514,Tabulação_Prod_Municipios!D134,Ent_Dados!$AB$269:$AB$514)</f>
        <v>122466</v>
      </c>
      <c r="I45" s="16">
        <f>SUMIF(Ent_Dados!$C$269:$C$514,Tabulação_Prod_Municipios!D134,Ent_Dados!$G$269:$G$514)+SUMIF(Ent_Dados!$C$269:$C$514,Tabulação_Prod_Municipios!D134,Ent_Dados!$I$269:$I$514)+SUMIF(Ent_Dados!$C$269:$C$514,Tabulação_Prod_Municipios!D134,Ent_Dados!$K$269:$K$514)+SUMIF(Ent_Dados!$C$269:$C$514,Tabulação_Prod_Municipios!D134,Ent_Dados!$O$269:$O$514)+SUMIF(Ent_Dados!$C$269:$C$514,Tabulação_Prod_Municipios!D134,Ent_Dados!$Q$269:$Q$514)+SUMIF(Ent_Dados!$C$269:$C$514,Tabulação_Prod_Municipios!D134,Ent_Dados!$U$269:$U$514)+SUMIF(Ent_Dados!$C$269:$C$514,Tabulação_Prod_Municipios!D134,Ent_Dados!$W$269:$W$514)+SUMIF(Ent_Dados!$C$269:$C$514,Tabulação_Prod_Municipios!D134,Ent_Dados!$Y$269:$Y$514)+SUMIF(Ent_Dados!$C$269:$C$514,Tabulação_Prod_Municipios!D134,Ent_Dados!$AC$269:$AC$514)</f>
        <v>98892</v>
      </c>
      <c r="J45" s="9"/>
      <c r="K45" s="10">
        <v>35</v>
      </c>
      <c r="L45" s="92" t="s">
        <v>234</v>
      </c>
      <c r="M45" s="13">
        <f>SUMIF(Ent_Dados!$C$9:$C$254,Tabulação_Prod_Municipios!D198,Ent_Dados!$F$9:$F$254)+SUMIF(Ent_Dados!$C$9:$C$254,Tabulação_Prod_Municipios!D198,Ent_Dados!$H$9:$H$254)+SUMIF(Ent_Dados!$C$9:$C$254,Tabulação_Prod_Municipios!D198,Ent_Dados!$J$9:$J$254)+SUMIF(Ent_Dados!$C$9:$C$254,Tabulação_Prod_Municipios!D198,Ent_Dados!$N$9:$N$254)+SUMIF(Ent_Dados!$C$9:$C$254,Tabulação_Prod_Municipios!D198,Ent_Dados!$P$9:$P$254)+SUMIF(Ent_Dados!$C$9:$C$254,Tabulação_Prod_Municipios!D198,Ent_Dados!$T$9:$T$254)+SUMIF(Ent_Dados!$C$9:$C$254,Tabulação_Prod_Municipios!D198,Ent_Dados!$V$9:$V$254)+SUMIF(Ent_Dados!$C$9:$C$254,Tabulação_Prod_Municipios!D198,Ent_Dados!$X$9:$X$254)+SUMIF(Ent_Dados!$C$9:$C$254,Tabulação_Prod_Municipios!D198,Ent_Dados!$AB$9:$AB$254)</f>
        <v>33270</v>
      </c>
      <c r="N45" s="16">
        <f>SUMIF(Ent_Dados!$C$9:$C$254,Tabulação_Prod_Municipios!D198,Ent_Dados!$G$9:$G$254)+SUMIF(Ent_Dados!$C$9:$C$254,Tabulação_Prod_Municipios!D198,Ent_Dados!$I$9:$I$254)+SUMIF(Ent_Dados!$C$9:$C$254,Tabulação_Prod_Municipios!D198,Ent_Dados!$K$9:$K$254)+SUMIF(Ent_Dados!$C$9:$C$254,Tabulação_Prod_Municipios!D198,Ent_Dados!$O$9:$O$254)+SUMIF(Ent_Dados!$C$9:$C$254,Tabulação_Prod_Municipios!D198,Ent_Dados!$Q$9:$Q$254)+SUMIF(Ent_Dados!$C$9:$C$254,Tabulação_Prod_Municipios!D198,Ent_Dados!$U$9:$U$254)+SUMIF(Ent_Dados!$C$9:$C$254,Tabulação_Prod_Municipios!D198,Ent_Dados!$W$9:$W$254)+SUMIF(Ent_Dados!$C$9:$C$254,Tabulação_Prod_Municipios!D198,Ent_Dados!$Y$9:$Y$254)+SUMIF(Ent_Dados!$C$9:$C$254,Tabulação_Prod_Municipios!D198,Ent_Dados!$AC$9:$AC$254)</f>
        <v>30575</v>
      </c>
      <c r="O45" s="14"/>
      <c r="P45" s="10">
        <v>35</v>
      </c>
      <c r="Q45" s="92" t="s">
        <v>48</v>
      </c>
      <c r="R45" s="13">
        <f>SUMIF(Ent_Dados!$C$269:$C$514,Tabulação_Prod_Municipios!D201,Ent_Dados!$V$269:$V$514)</f>
        <v>66240</v>
      </c>
      <c r="S45" s="16">
        <f>SUMIF(Ent_Dados!$C$269:$C$514,Tabulação_Prod_Municipios!D201,Ent_Dados!$W$269:$W$514)</f>
        <v>78000</v>
      </c>
      <c r="T45" s="9"/>
      <c r="U45" s="10">
        <v>35</v>
      </c>
      <c r="V45" s="92" t="s">
        <v>48</v>
      </c>
      <c r="W45" s="13">
        <f>SUMIF(Ent_Dados!$C$9:$C$254,Tabulação_Prod_Municipios!D201,Ent_Dados!$V$9:$V$254)</f>
        <v>24000</v>
      </c>
      <c r="X45" s="16">
        <f>SUMIF(Ent_Dados!$C$9:$C$254,Tabulação_Prod_Municipios!D201,Ent_Dados!$W$9:$W$254)</f>
        <v>24000</v>
      </c>
      <c r="Y45" s="2"/>
      <c r="Z45" s="10">
        <v>35</v>
      </c>
      <c r="AA45" s="92" t="s">
        <v>137</v>
      </c>
      <c r="AB45" s="13">
        <f>SUMIF(Ent_Dados!$C$269:$C$514,Tabulação_Prod_Municipios!D91,Ent_Dados!$T$269:$T$514)</f>
        <v>34950</v>
      </c>
      <c r="AC45" s="16">
        <f>SUMIF(Ent_Dados!$C$269:$C$514,Tabulação_Prod_Municipios!D91,Ent_Dados!$U$269:$U$514)</f>
        <v>23250</v>
      </c>
      <c r="AD45" s="9"/>
      <c r="AE45" s="10">
        <v>35</v>
      </c>
      <c r="AF45" s="92" t="s">
        <v>94</v>
      </c>
      <c r="AG45" s="13">
        <f>SUMIF(Ent_Dados!$C$9:$C$254,Tabulação_Prod_Municipios!D42,Ent_Dados!$T$9:$T$254)</f>
        <v>7000</v>
      </c>
      <c r="AH45" s="16">
        <f>SUMIF(Ent_Dados!$C$9:$C$254,Tabulação_Prod_Municipios!D42,Ent_Dados!$U$9:$U$254)</f>
        <v>5000</v>
      </c>
      <c r="AJ45" s="10">
        <v>35</v>
      </c>
      <c r="AK45" s="92" t="s">
        <v>23</v>
      </c>
      <c r="AL45" s="13">
        <f>SUMIF(Ent_Dados!$C$269:$C$514,Tabulação_Prod_Municipios!D214,Ent_Dados!$X$269:$X$514)</f>
        <v>39000</v>
      </c>
      <c r="AM45" s="16">
        <f>SUMIF(Ent_Dados!$C$269:$C$514,Tabulação_Prod_Municipios!D214,Ent_Dados!$Y$269:$Y$514)</f>
        <v>1800</v>
      </c>
      <c r="AN45" s="9"/>
      <c r="AO45" s="10">
        <v>35</v>
      </c>
      <c r="AP45" s="92" t="s">
        <v>194</v>
      </c>
      <c r="AQ45" s="13">
        <f>SUMIF(Ent_Dados!$C$9:$C$254,Tabulação_Prod_Municipios!D152,Ent_Dados!$X$9:$X$254)</f>
        <v>1100</v>
      </c>
      <c r="AR45" s="16">
        <f>SUMIF(Ent_Dados!$C$9:$C$254,Tabulação_Prod_Municipios!D152,Ent_Dados!$Y$9:$Y$254)</f>
        <v>1100</v>
      </c>
      <c r="AT45" s="10">
        <v>35</v>
      </c>
      <c r="AU45" s="92" t="s">
        <v>255</v>
      </c>
      <c r="AV45" s="13">
        <f>SUMIF(Ent_Dados!$C$269:$C$514,Tabulação_Prod_Municipios!D222,Ent_Dados!$J$269:$J$514)</f>
        <v>150</v>
      </c>
      <c r="AW45" s="16">
        <f>SUMIF(Ent_Dados!$C$269:$C$514,Tabulação_Prod_Municipios!D222,Ent_Dados!$K$269:$K$514)</f>
        <v>150</v>
      </c>
      <c r="AX45" s="9"/>
      <c r="AY45" s="10">
        <v>35</v>
      </c>
      <c r="AZ45" s="92" t="s">
        <v>94</v>
      </c>
      <c r="BA45" s="13">
        <f>SUMIF(Ent_Dados!$C$9:$C$254,Tabulação_Prod_Municipios!D42,Ent_Dados!$J$9:$J$254)</f>
        <v>155</v>
      </c>
      <c r="BB45" s="16">
        <f>SUMIF(Ent_Dados!$C$9:$C$254,Tabulação_Prod_Municipios!D42,Ent_Dados!$K$9:$K$254)</f>
        <v>70</v>
      </c>
      <c r="BD45" s="10">
        <v>35</v>
      </c>
      <c r="BE45" s="92" t="s">
        <v>227</v>
      </c>
      <c r="BF45" s="13">
        <f>SUMIF(Ent_Dados!$C$269:$C$514,Tabulação_Prod_Municipios!D188,Ent_Dados!$N$269:$N$514)</f>
        <v>601</v>
      </c>
      <c r="BG45" s="16">
        <f>SUMIF(Ent_Dados!$C$269:$C$514,Tabulação_Prod_Municipios!D188,Ent_Dados!$O$269:$O$514)</f>
        <v>792</v>
      </c>
      <c r="BH45" s="9"/>
      <c r="BI45" s="10">
        <v>35</v>
      </c>
      <c r="BJ45" s="92" t="s">
        <v>227</v>
      </c>
      <c r="BK45" s="13">
        <f>SUMIF(Ent_Dados!$C$9:$C$254,Tabulação_Prod_Municipios!D188,Ent_Dados!$N$9:$N$254)</f>
        <v>250</v>
      </c>
      <c r="BL45" s="16">
        <f>SUMIF(Ent_Dados!$C$9:$C$254,Tabulação_Prod_Municipios!D188,Ent_Dados!$O$9:$O$254)</f>
        <v>330</v>
      </c>
      <c r="BN45" s="10">
        <v>35</v>
      </c>
      <c r="BO45" s="92" t="s">
        <v>136</v>
      </c>
      <c r="BP45" s="13">
        <f>SUMIF(Ent_Dados!$C$269:$C$514,Tabulação_Prod_Municipios!D90,Ent_Dados!$F$269:$F$514)</f>
        <v>0</v>
      </c>
      <c r="BQ45" s="16">
        <f>SUMIF(Ent_Dados!$C$269:$C$514,Tabulação_Prod_Municipios!D90,Ent_Dados!$G$269:$G$514)</f>
        <v>0</v>
      </c>
      <c r="BR45" s="9"/>
      <c r="BS45" s="10">
        <v>35</v>
      </c>
      <c r="BT45" s="92" t="s">
        <v>136</v>
      </c>
      <c r="BU45" s="13">
        <f>SUMIF(Ent_Dados!$C$9:$C$254,Tabulação_Prod_Municipios!D90,Ent_Dados!$F$9:$F$254)</f>
        <v>0</v>
      </c>
      <c r="BV45" s="16">
        <f>SUMIF(Ent_Dados!$C$9:$C$254,Tabulação_Prod_Municipios!D90,Ent_Dados!$G$9:$G$254)</f>
        <v>0</v>
      </c>
      <c r="BX45" s="10">
        <v>35</v>
      </c>
      <c r="BY45" s="92" t="s">
        <v>310</v>
      </c>
      <c r="BZ45" s="13">
        <f>SUMIF(Ent_Dados!$C$269:$C$514,Tabulação_Prod_Municipios!D17,Ent_Dados!$P$269:$P$514)</f>
        <v>0</v>
      </c>
      <c r="CA45" s="16">
        <f>SUMIF(Ent_Dados!$C$269:$C$514,Tabulação_Prod_Municipios!D17,Ent_Dados!$Q$269:$Q$514)</f>
        <v>0</v>
      </c>
      <c r="CB45" s="9"/>
      <c r="CC45" s="10">
        <v>35</v>
      </c>
      <c r="CD45" s="92" t="s">
        <v>310</v>
      </c>
      <c r="CE45" s="13">
        <f>SUMIF(Ent_Dados!$C$9:$C$254,Tabulação_Prod_Municipios!D17,Ent_Dados!$P$9:$P$254)</f>
        <v>0</v>
      </c>
      <c r="CF45" s="16">
        <f>SUMIF(Ent_Dados!$C$9:$C$254,Tabulação_Prod_Municipios!D17,Ent_Dados!$Q$9:$Q$254)</f>
        <v>0</v>
      </c>
      <c r="CH45" s="10">
        <v>35</v>
      </c>
      <c r="CI45" s="92" t="s">
        <v>87</v>
      </c>
      <c r="CJ45" s="13">
        <f>SUMIF(Ent_Dados!$C$269:$C$514,Tabulação_Prod_Municipios!D35,Ent_Dados!$AB$269:$AB$514)</f>
        <v>0</v>
      </c>
      <c r="CK45" s="16">
        <f>SUMIF(Ent_Dados!$C$269:$C$514,Tabulação_Prod_Municipios!D35,Ent_Dados!$AC$269:$AC$514)</f>
        <v>0</v>
      </c>
      <c r="CL45" s="9"/>
      <c r="CM45" s="10">
        <v>35</v>
      </c>
      <c r="CN45" s="92" t="s">
        <v>87</v>
      </c>
      <c r="CO45" s="13">
        <f>SUMIF(Ent_Dados!$C$9:$C$254,Tabulação_Prod_Municipios!D35,Ent_Dados!$AB$9:$AB$254)</f>
        <v>0</v>
      </c>
      <c r="CP45" s="16">
        <f>SUMIF(Ent_Dados!$C$9:$C$254,Tabulação_Prod_Municipios!D35,Ent_Dados!$AC$9:$AC$254)</f>
        <v>0</v>
      </c>
      <c r="CR45" s="10">
        <v>35</v>
      </c>
      <c r="CS45" s="92" t="s">
        <v>254</v>
      </c>
      <c r="CT45" s="13">
        <f>SUMIF(Ent_Dados!$C$269:$C$514,Tabulação_Prod_Municipios!D221,Ent_Dados!$L$269:$L$514)</f>
        <v>600000</v>
      </c>
      <c r="CU45" s="16">
        <f>SUMIF(Ent_Dados!$C$269:$C$514,Tabulação_Prod_Municipios!D221,Ent_Dados!$M$269:$M$514)</f>
        <v>553360</v>
      </c>
      <c r="CV45" s="9"/>
      <c r="CW45" s="10">
        <v>35</v>
      </c>
      <c r="CX45" s="92" t="s">
        <v>80</v>
      </c>
      <c r="CY45" s="13">
        <f>SUMIF(Ent_Dados!$C$9:$C$254,Tabulação_Prod_Municipios!D28,Ent_Dados!$L$9:$L$254)</f>
        <v>6600</v>
      </c>
      <c r="CZ45" s="16">
        <f>SUMIF(Ent_Dados!$C$9:$C$254,Tabulação_Prod_Municipios!D28,Ent_Dados!$M$9:$M$254)</f>
        <v>7350</v>
      </c>
      <c r="DB45" s="10">
        <v>35</v>
      </c>
      <c r="DC45" s="92" t="s">
        <v>199</v>
      </c>
      <c r="DD45" s="13">
        <f>SUMIF(Ent_Dados!$C$269:$C$514,Tabulação_Prod_Municipios!D159,Ent_Dados!$R$269:$R$514)</f>
        <v>1670</v>
      </c>
      <c r="DE45" s="16">
        <f>SUMIF(Ent_Dados!$C$269:$C$514,Tabulação_Prod_Municipios!D159,Ent_Dados!$S$269:$S$514)</f>
        <v>1480</v>
      </c>
      <c r="DF45" s="9"/>
      <c r="DG45" s="10">
        <v>35</v>
      </c>
      <c r="DH45" s="92" t="s">
        <v>155</v>
      </c>
      <c r="DI45" s="13">
        <f>SUMIF(Ent_Dados!$C$9:$C$254,Tabulação_Prod_Municipios!D110,Ent_Dados!$R$9:$R$254)</f>
        <v>100</v>
      </c>
      <c r="DJ45" s="16">
        <f>SUMIF(Ent_Dados!$C$9:$C$254,Tabulação_Prod_Municipios!D110,Ent_Dados!$S$9:$S$254)</f>
        <v>100</v>
      </c>
      <c r="DL45" s="10">
        <v>35</v>
      </c>
      <c r="DM45" s="92" t="s">
        <v>97</v>
      </c>
      <c r="DN45" s="13">
        <f>SUMIF(Ent_Dados!$C$269:$C$514,Tabulação_Prod_Municipios!D45,Ent_Dados!$Z$269:$Z$514)</f>
        <v>825</v>
      </c>
      <c r="DO45" s="16">
        <f>SUMIF(Ent_Dados!$C$269:$C$514,Tabulação_Prod_Municipios!D45,Ent_Dados!$AA$269:$AA$514)</f>
        <v>520</v>
      </c>
      <c r="DP45" s="9"/>
      <c r="DQ45" s="10">
        <v>35</v>
      </c>
      <c r="DR45" s="92" t="s">
        <v>97</v>
      </c>
      <c r="DS45" s="13">
        <f>SUMIF(Ent_Dados!$C$9:$C$254,Tabulação_Prod_Municipios!D45,Ent_Dados!$Z$9:$Z$254)</f>
        <v>15</v>
      </c>
      <c r="DT45" s="16">
        <f>SUMIF(Ent_Dados!$C$9:$C$254,Tabulação_Prod_Municipios!D45,Ent_Dados!$AA$9:$AA$254)</f>
        <v>10</v>
      </c>
      <c r="DV45" s="10">
        <v>35</v>
      </c>
      <c r="DW45" s="92" t="s">
        <v>3</v>
      </c>
      <c r="DX45" s="13">
        <f>SUMIF(Ent_Dados!$C$269:$C$514,Tabulação_Prod_Municipios!D81,Ent_Dados!$D$269:$D$514)</f>
        <v>0</v>
      </c>
      <c r="DY45" s="16">
        <f>SUMIF(Ent_Dados!$C$269:$C$514,Tabulação_Prod_Municipios!D81,Ent_Dados!$E$269:$E$514)</f>
        <v>0</v>
      </c>
      <c r="DZ45" s="9"/>
      <c r="EA45" s="10">
        <v>35</v>
      </c>
      <c r="EB45" s="92" t="s">
        <v>3</v>
      </c>
      <c r="EC45" s="13">
        <f>SUMIF(Ent_Dados!$C$9:$C$254,Tabulação_Prod_Municipios!D81,Ent_Dados!$D$9:$D$254)</f>
        <v>0</v>
      </c>
      <c r="ED45" s="16">
        <f>SUMIF(Ent_Dados!$C$9:$C$254,Tabulação_Prod_Municipios!D81,Ent_Dados!$E$9:$E$254)</f>
        <v>0</v>
      </c>
      <c r="EF45" s="10">
        <v>35</v>
      </c>
      <c r="EG45" s="92" t="s">
        <v>97</v>
      </c>
      <c r="EH45" s="13"/>
      <c r="EI45" s="16"/>
      <c r="EJ45" s="9"/>
      <c r="EK45" s="10">
        <v>35</v>
      </c>
      <c r="EL45" s="92" t="s">
        <v>97</v>
      </c>
      <c r="EM45" s="13"/>
      <c r="EN45" s="16"/>
    </row>
    <row r="46" spans="1:144" ht="13.5" customHeight="1" x14ac:dyDescent="0.2">
      <c r="A46" s="14"/>
      <c r="B46" s="91">
        <v>38</v>
      </c>
      <c r="C46" s="92" t="s">
        <v>98</v>
      </c>
      <c r="D46" s="12" t="s">
        <v>367</v>
      </c>
      <c r="E46" s="14"/>
      <c r="F46" s="10">
        <v>36</v>
      </c>
      <c r="G46" s="92" t="s">
        <v>145</v>
      </c>
      <c r="H46" s="13">
        <f>SUMIF(Ent_Dados!$C$269:$C$514,Tabulação_Prod_Municipios!D99,Ent_Dados!$F$269:$F$514)+SUMIF(Ent_Dados!$C$269:$C$514,Tabulação_Prod_Municipios!D99,Ent_Dados!$H$269:$H$514)+SUMIF(Ent_Dados!$C$269:$C$514,Tabulação_Prod_Municipios!D99,Ent_Dados!$J$269:$J$514)+SUMIF(Ent_Dados!$C$269:$C$514,Tabulação_Prod_Municipios!D99,Ent_Dados!$N$269:$N$514)+SUMIF(Ent_Dados!$C$269:$C$514,Tabulação_Prod_Municipios!D99,Ent_Dados!$P$269:$P$514)+SUMIF(Ent_Dados!$C$269:$C$514,Tabulação_Prod_Municipios!D99,Ent_Dados!$T$269:$T$514)+SUMIF(Ent_Dados!$C$269:$C$514,Tabulação_Prod_Municipios!D99,Ent_Dados!$V$269:$V$514)+SUMIF(Ent_Dados!$C$269:$C$514,Tabulação_Prod_Municipios!D99,Ent_Dados!$X$269:$X$514)+SUMIF(Ent_Dados!$C$269:$C$514,Tabulação_Prod_Municipios!D99,Ent_Dados!$AB$269:$AB$514)</f>
        <v>93610</v>
      </c>
      <c r="I46" s="16">
        <f>SUMIF(Ent_Dados!$C$269:$C$514,Tabulação_Prod_Municipios!D99,Ent_Dados!$G$269:$G$514)+SUMIF(Ent_Dados!$C$269:$C$514,Tabulação_Prod_Municipios!D99,Ent_Dados!$I$269:$I$514)+SUMIF(Ent_Dados!$C$269:$C$514,Tabulação_Prod_Municipios!D99,Ent_Dados!$K$269:$K$514)+SUMIF(Ent_Dados!$C$269:$C$514,Tabulação_Prod_Municipios!D99,Ent_Dados!$O$269:$O$514)+SUMIF(Ent_Dados!$C$269:$C$514,Tabulação_Prod_Municipios!D99,Ent_Dados!$Q$269:$Q$514)+SUMIF(Ent_Dados!$C$269:$C$514,Tabulação_Prod_Municipios!D99,Ent_Dados!$U$269:$U$514)+SUMIF(Ent_Dados!$C$269:$C$514,Tabulação_Prod_Municipios!D99,Ent_Dados!$W$269:$W$514)+SUMIF(Ent_Dados!$C$269:$C$514,Tabulação_Prod_Municipios!D99,Ent_Dados!$Y$269:$Y$514)+SUMIF(Ent_Dados!$C$269:$C$514,Tabulação_Prod_Municipios!D99,Ent_Dados!$AC$269:$AC$514)</f>
        <v>95788</v>
      </c>
      <c r="J46" s="9"/>
      <c r="K46" s="10">
        <v>36</v>
      </c>
      <c r="L46" s="92" t="s">
        <v>138</v>
      </c>
      <c r="M46" s="13">
        <f>SUMIF(Ent_Dados!$C$9:$C$254,Tabulação_Prod_Municipios!D92,Ent_Dados!$F$9:$F$254)+SUMIF(Ent_Dados!$C$9:$C$254,Tabulação_Prod_Municipios!D92,Ent_Dados!$H$9:$H$254)+SUMIF(Ent_Dados!$C$9:$C$254,Tabulação_Prod_Municipios!D92,Ent_Dados!$J$9:$J$254)+SUMIF(Ent_Dados!$C$9:$C$254,Tabulação_Prod_Municipios!D92,Ent_Dados!$N$9:$N$254)+SUMIF(Ent_Dados!$C$9:$C$254,Tabulação_Prod_Municipios!D92,Ent_Dados!$P$9:$P$254)+SUMIF(Ent_Dados!$C$9:$C$254,Tabulação_Prod_Municipios!D92,Ent_Dados!$T$9:$T$254)+SUMIF(Ent_Dados!$C$9:$C$254,Tabulação_Prod_Municipios!D92,Ent_Dados!$V$9:$V$254)+SUMIF(Ent_Dados!$C$9:$C$254,Tabulação_Prod_Municipios!D92,Ent_Dados!$X$9:$X$254)+SUMIF(Ent_Dados!$C$9:$C$254,Tabulação_Prod_Municipios!D92,Ent_Dados!$AB$9:$AB$254)</f>
        <v>36732</v>
      </c>
      <c r="N46" s="16">
        <f>SUMIF(Ent_Dados!$C$9:$C$254,Tabulação_Prod_Municipios!D92,Ent_Dados!$G$9:$G$254)+SUMIF(Ent_Dados!$C$9:$C$254,Tabulação_Prod_Municipios!D92,Ent_Dados!$I$9:$I$254)+SUMIF(Ent_Dados!$C$9:$C$254,Tabulação_Prod_Municipios!D92,Ent_Dados!$K$9:$K$254)+SUMIF(Ent_Dados!$C$9:$C$254,Tabulação_Prod_Municipios!D92,Ent_Dados!$O$9:$O$254)+SUMIF(Ent_Dados!$C$9:$C$254,Tabulação_Prod_Municipios!D92,Ent_Dados!$Q$9:$Q$254)+SUMIF(Ent_Dados!$C$9:$C$254,Tabulação_Prod_Municipios!D92,Ent_Dados!$U$9:$U$254)+SUMIF(Ent_Dados!$C$9:$C$254,Tabulação_Prod_Municipios!D92,Ent_Dados!$W$9:$W$254)+SUMIF(Ent_Dados!$C$9:$C$254,Tabulação_Prod_Municipios!D92,Ent_Dados!$Y$9:$Y$254)+SUMIF(Ent_Dados!$C$9:$C$254,Tabulação_Prod_Municipios!D92,Ent_Dados!$AC$9:$AC$254)</f>
        <v>30155</v>
      </c>
      <c r="O46" s="14"/>
      <c r="P46" s="10">
        <v>36</v>
      </c>
      <c r="Q46" s="92" t="s">
        <v>285</v>
      </c>
      <c r="R46" s="13">
        <f>SUMIF(Ent_Dados!$C$269:$C$514,Tabulação_Prod_Municipios!D254,Ent_Dados!$V$269:$V$514)</f>
        <v>44296</v>
      </c>
      <c r="S46" s="16">
        <f>SUMIF(Ent_Dados!$C$269:$C$514,Tabulação_Prod_Municipios!D254,Ent_Dados!$W$269:$W$514)</f>
        <v>78000</v>
      </c>
      <c r="T46" s="9"/>
      <c r="U46" s="10">
        <v>36</v>
      </c>
      <c r="V46" s="92" t="s">
        <v>147</v>
      </c>
      <c r="W46" s="13">
        <f>SUMIF(Ent_Dados!$C$9:$C$254,Tabulação_Prod_Municipios!D101,Ent_Dados!$V$9:$V$254)</f>
        <v>23000</v>
      </c>
      <c r="X46" s="16">
        <f>SUMIF(Ent_Dados!$C$9:$C$254,Tabulação_Prod_Municipios!D101,Ent_Dados!$W$9:$W$254)</f>
        <v>24000</v>
      </c>
      <c r="Y46" s="2"/>
      <c r="Z46" s="10">
        <v>36</v>
      </c>
      <c r="AA46" s="92" t="s">
        <v>144</v>
      </c>
      <c r="AB46" s="13">
        <f>SUMIF(Ent_Dados!$C$269:$C$514,Tabulação_Prod_Municipios!D98,Ent_Dados!$T$269:$T$514)</f>
        <v>21750</v>
      </c>
      <c r="AC46" s="16">
        <f>SUMIF(Ent_Dados!$C$269:$C$514,Tabulação_Prod_Municipios!D98,Ent_Dados!$U$269:$U$514)</f>
        <v>22290</v>
      </c>
      <c r="AD46" s="9"/>
      <c r="AE46" s="10">
        <v>36</v>
      </c>
      <c r="AF46" s="92" t="s">
        <v>223</v>
      </c>
      <c r="AG46" s="13">
        <f>SUMIF(Ent_Dados!$C$9:$C$254,Tabulação_Prod_Municipios!D183,Ent_Dados!$T$9:$T$254)</f>
        <v>5000</v>
      </c>
      <c r="AH46" s="16">
        <f>SUMIF(Ent_Dados!$C$9:$C$254,Tabulação_Prod_Municipios!D183,Ent_Dados!$U$9:$U$254)</f>
        <v>5000</v>
      </c>
      <c r="AJ46" s="10">
        <v>36</v>
      </c>
      <c r="AK46" s="92" t="s">
        <v>66</v>
      </c>
      <c r="AL46" s="13">
        <f>SUMIF(Ent_Dados!$C$269:$C$514,Tabulação_Prod_Municipios!D13,Ent_Dados!$X$269:$X$514)</f>
        <v>20000</v>
      </c>
      <c r="AM46" s="16">
        <f>SUMIF(Ent_Dados!$C$269:$C$514,Tabulação_Prod_Municipios!D13,Ent_Dados!$Y$269:$Y$514)</f>
        <v>1800</v>
      </c>
      <c r="AN46" s="9"/>
      <c r="AO46" s="10">
        <v>36</v>
      </c>
      <c r="AP46" s="92" t="s">
        <v>66</v>
      </c>
      <c r="AQ46" s="13">
        <f>SUMIF(Ent_Dados!$C$9:$C$254,Tabulação_Prod_Municipios!D13,Ent_Dados!$X$9:$X$254)</f>
        <v>5000</v>
      </c>
      <c r="AR46" s="16">
        <f>SUMIF(Ent_Dados!$C$9:$C$254,Tabulação_Prod_Municipios!D13,Ent_Dados!$Y$9:$Y$254)</f>
        <v>1000</v>
      </c>
      <c r="AT46" s="10">
        <v>36</v>
      </c>
      <c r="AU46" s="92" t="s">
        <v>110</v>
      </c>
      <c r="AV46" s="13">
        <f>SUMIF(Ent_Dados!$C$269:$C$514,Tabulação_Prod_Municipios!D60,Ent_Dados!$J$269:$J$514)</f>
        <v>120</v>
      </c>
      <c r="AW46" s="16">
        <f>SUMIF(Ent_Dados!$C$269:$C$514,Tabulação_Prod_Municipios!D60,Ent_Dados!$K$269:$K$514)</f>
        <v>150</v>
      </c>
      <c r="AX46" s="9"/>
      <c r="AY46" s="10">
        <v>36</v>
      </c>
      <c r="AZ46" s="92" t="s">
        <v>150</v>
      </c>
      <c r="BA46" s="13">
        <f>SUMIF(Ent_Dados!$C$9:$C$254,Tabulação_Prod_Municipios!D104,Ent_Dados!$J$9:$J$254)</f>
        <v>70</v>
      </c>
      <c r="BB46" s="16">
        <f>SUMIF(Ent_Dados!$C$9:$C$254,Tabulação_Prod_Municipios!D104,Ent_Dados!$K$9:$K$254)</f>
        <v>70</v>
      </c>
      <c r="BD46" s="10">
        <v>36</v>
      </c>
      <c r="BE46" s="92" t="s">
        <v>239</v>
      </c>
      <c r="BF46" s="13">
        <f>SUMIF(Ent_Dados!$C$269:$C$514,Tabulação_Prod_Municipios!D204,Ent_Dados!$N$269:$N$514)</f>
        <v>486</v>
      </c>
      <c r="BG46" s="16">
        <f>SUMIF(Ent_Dados!$C$269:$C$514,Tabulação_Prod_Municipios!D204,Ent_Dados!$O$269:$O$514)</f>
        <v>702</v>
      </c>
      <c r="BH46" s="9"/>
      <c r="BI46" s="10">
        <v>36</v>
      </c>
      <c r="BJ46" s="92" t="s">
        <v>144</v>
      </c>
      <c r="BK46" s="13">
        <f>SUMIF(Ent_Dados!$C$9:$C$254,Tabulação_Prod_Municipios!D98,Ent_Dados!$N$9:$N$254)</f>
        <v>320</v>
      </c>
      <c r="BL46" s="16">
        <f>SUMIF(Ent_Dados!$C$9:$C$254,Tabulação_Prod_Municipios!D98,Ent_Dados!$O$9:$O$254)</f>
        <v>320</v>
      </c>
      <c r="BN46" s="10">
        <v>36</v>
      </c>
      <c r="BO46" s="92" t="s">
        <v>310</v>
      </c>
      <c r="BP46" s="13">
        <f>SUMIF(Ent_Dados!$C$269:$C$514,Tabulação_Prod_Municipios!D17,Ent_Dados!$F$269:$F$514)</f>
        <v>0</v>
      </c>
      <c r="BQ46" s="16">
        <f>SUMIF(Ent_Dados!$C$269:$C$514,Tabulação_Prod_Municipios!D17,Ent_Dados!$G$269:$G$514)</f>
        <v>0</v>
      </c>
      <c r="BR46" s="9"/>
      <c r="BS46" s="10">
        <v>36</v>
      </c>
      <c r="BT46" s="92" t="s">
        <v>309</v>
      </c>
      <c r="BU46" s="13">
        <f>SUMIF(Ent_Dados!$C$9:$C$254,Tabulação_Prod_Municipios!D17,Ent_Dados!$F$9:$F$254)</f>
        <v>0</v>
      </c>
      <c r="BV46" s="16">
        <f>SUMIF(Ent_Dados!$C$9:$C$254,Tabulação_Prod_Municipios!D17,Ent_Dados!$G$9:$G$254)</f>
        <v>0</v>
      </c>
      <c r="BX46" s="10">
        <v>36</v>
      </c>
      <c r="BY46" s="92" t="s">
        <v>278</v>
      </c>
      <c r="BZ46" s="13">
        <f>SUMIF(Ent_Dados!$C$269:$C$514,Tabulação_Prod_Municipios!D246,Ent_Dados!$P$269:$P$514)</f>
        <v>0</v>
      </c>
      <c r="CA46" s="16">
        <f>SUMIF(Ent_Dados!$C$269:$C$514,Tabulação_Prod_Municipios!D246,Ent_Dados!$Q$269:$Q$514)</f>
        <v>0</v>
      </c>
      <c r="CB46" s="9"/>
      <c r="CC46" s="10">
        <v>36</v>
      </c>
      <c r="CD46" s="92" t="s">
        <v>278</v>
      </c>
      <c r="CE46" s="13">
        <f>SUMIF(Ent_Dados!$C$9:$C$254,Tabulação_Prod_Municipios!D246,Ent_Dados!$P$9:$P$254)</f>
        <v>0</v>
      </c>
      <c r="CF46" s="16">
        <f>SUMIF(Ent_Dados!$C$9:$C$254,Tabulação_Prod_Municipios!D246,Ent_Dados!$Q$9:$Q$254)</f>
        <v>0</v>
      </c>
      <c r="CH46" s="10">
        <v>36</v>
      </c>
      <c r="CI46" s="92" t="s">
        <v>88</v>
      </c>
      <c r="CJ46" s="13">
        <f>SUMIF(Ent_Dados!$C$269:$C$514,Tabulação_Prod_Municipios!D36,Ent_Dados!$AB$269:$AB$514)</f>
        <v>0</v>
      </c>
      <c r="CK46" s="16">
        <f>SUMIF(Ent_Dados!$C$269:$C$514,Tabulação_Prod_Municipios!D36,Ent_Dados!$AC$269:$AC$514)</f>
        <v>0</v>
      </c>
      <c r="CL46" s="9"/>
      <c r="CM46" s="10">
        <v>36</v>
      </c>
      <c r="CN46" s="92" t="s">
        <v>88</v>
      </c>
      <c r="CO46" s="13">
        <f>SUMIF(Ent_Dados!$C$9:$C$254,Tabulação_Prod_Municipios!D36,Ent_Dados!$AB$9:$AB$254)</f>
        <v>0</v>
      </c>
      <c r="CP46" s="16">
        <f>SUMIF(Ent_Dados!$C$9:$C$254,Tabulação_Prod_Municipios!D36,Ent_Dados!$AC$9:$AC$254)</f>
        <v>0</v>
      </c>
      <c r="CR46" s="10">
        <v>36</v>
      </c>
      <c r="CS46" s="92" t="s">
        <v>93</v>
      </c>
      <c r="CT46" s="13">
        <f>SUMIF(Ent_Dados!$C$269:$C$514,Tabulação_Prod_Municipios!D41,Ent_Dados!$L$269:$L$514)</f>
        <v>553800</v>
      </c>
      <c r="CU46" s="16">
        <f>SUMIF(Ent_Dados!$C$269:$C$514,Tabulação_Prod_Municipios!D41,Ent_Dados!$M$269:$M$514)</f>
        <v>540200</v>
      </c>
      <c r="CV46" s="9"/>
      <c r="CW46" s="10">
        <v>36</v>
      </c>
      <c r="CX46" s="92" t="s">
        <v>93</v>
      </c>
      <c r="CY46" s="13">
        <f>SUMIF(Ent_Dados!$C$9:$C$254,Tabulação_Prod_Municipios!D41,Ent_Dados!$L$9:$L$254)</f>
        <v>7100</v>
      </c>
      <c r="CZ46" s="16">
        <f>SUMIF(Ent_Dados!$C$9:$C$254,Tabulação_Prod_Municipios!D41,Ent_Dados!$M$9:$M$254)</f>
        <v>7300</v>
      </c>
      <c r="DB46" s="10">
        <v>36</v>
      </c>
      <c r="DC46" s="92" t="s">
        <v>144</v>
      </c>
      <c r="DD46" s="13">
        <f>SUMIF(Ent_Dados!$C$269:$C$514,Tabulação_Prod_Municipios!D98,Ent_Dados!$R$269:$R$514)</f>
        <v>1320</v>
      </c>
      <c r="DE46" s="16">
        <f>SUMIF(Ent_Dados!$C$269:$C$514,Tabulação_Prod_Municipios!D98,Ent_Dados!$S$269:$S$514)</f>
        <v>1477</v>
      </c>
      <c r="DF46" s="9"/>
      <c r="DG46" s="10">
        <v>36</v>
      </c>
      <c r="DH46" s="92" t="s">
        <v>160</v>
      </c>
      <c r="DI46" s="13">
        <f>SUMIF(Ent_Dados!$C$9:$C$254,Tabulação_Prod_Municipios!D115,Ent_Dados!$R$9:$R$254)</f>
        <v>100</v>
      </c>
      <c r="DJ46" s="16">
        <f>SUMIF(Ent_Dados!$C$9:$C$254,Tabulação_Prod_Municipios!D115,Ent_Dados!$S$9:$S$254)</f>
        <v>100</v>
      </c>
      <c r="DL46" s="10">
        <v>36</v>
      </c>
      <c r="DM46" s="92" t="s">
        <v>181</v>
      </c>
      <c r="DN46" s="13">
        <f>SUMIF(Ent_Dados!$C$269:$C$514,Tabulação_Prod_Municipios!D137,Ent_Dados!$Z$269:$Z$514)</f>
        <v>335</v>
      </c>
      <c r="DO46" s="16">
        <f>SUMIF(Ent_Dados!$C$269:$C$514,Tabulação_Prod_Municipios!D137,Ent_Dados!$AA$269:$AA$514)</f>
        <v>335</v>
      </c>
      <c r="DP46" s="9"/>
      <c r="DQ46" s="10">
        <v>36</v>
      </c>
      <c r="DR46" s="92" t="s">
        <v>181</v>
      </c>
      <c r="DS46" s="13">
        <f>SUMIF(Ent_Dados!$C$9:$C$254,Tabulação_Prod_Municipios!D137,Ent_Dados!$Z$9:$Z$254)</f>
        <v>5</v>
      </c>
      <c r="DT46" s="16">
        <f>SUMIF(Ent_Dados!$C$9:$C$254,Tabulação_Prod_Municipios!D137,Ent_Dados!$AA$9:$AA$254)</f>
        <v>5</v>
      </c>
      <c r="DV46" s="10">
        <v>36</v>
      </c>
      <c r="DW46" s="92" t="s">
        <v>136</v>
      </c>
      <c r="DX46" s="13">
        <f>SUMIF(Ent_Dados!$C$269:$C$514,Tabulação_Prod_Municipios!D90,Ent_Dados!$D$269:$D$514)</f>
        <v>0</v>
      </c>
      <c r="DY46" s="16">
        <f>SUMIF(Ent_Dados!$C$269:$C$514,Tabulação_Prod_Municipios!D90,Ent_Dados!$E$269:$E$514)</f>
        <v>0</v>
      </c>
      <c r="DZ46" s="9"/>
      <c r="EA46" s="10">
        <v>36</v>
      </c>
      <c r="EB46" s="92" t="s">
        <v>136</v>
      </c>
      <c r="EC46" s="13">
        <f>SUMIF(Ent_Dados!$C$9:$C$254,Tabulação_Prod_Municipios!D90,Ent_Dados!$D$9:$D$254)</f>
        <v>0</v>
      </c>
      <c r="ED46" s="16">
        <f>SUMIF(Ent_Dados!$C$9:$C$254,Tabulação_Prod_Municipios!D90,Ent_Dados!$E$9:$E$254)</f>
        <v>0</v>
      </c>
      <c r="EF46" s="10">
        <v>36</v>
      </c>
      <c r="EG46" s="92" t="s">
        <v>98</v>
      </c>
      <c r="EH46" s="13"/>
      <c r="EI46" s="16"/>
      <c r="EJ46" s="9"/>
      <c r="EK46" s="10">
        <v>36</v>
      </c>
      <c r="EL46" s="92" t="s">
        <v>98</v>
      </c>
      <c r="EM46" s="13"/>
      <c r="EN46" s="16"/>
    </row>
    <row r="47" spans="1:144" ht="13.5" customHeight="1" x14ac:dyDescent="0.2">
      <c r="A47" s="14"/>
      <c r="B47" s="91">
        <v>39</v>
      </c>
      <c r="C47" s="92" t="s">
        <v>99</v>
      </c>
      <c r="D47" s="12" t="s">
        <v>368</v>
      </c>
      <c r="E47" s="14"/>
      <c r="F47" s="10">
        <v>37</v>
      </c>
      <c r="G47" s="92" t="s">
        <v>138</v>
      </c>
      <c r="H47" s="13">
        <f>SUMIF(Ent_Dados!$C$269:$C$514,Tabulação_Prod_Municipios!D92,Ent_Dados!$F$269:$F$514)+SUMIF(Ent_Dados!$C$269:$C$514,Tabulação_Prod_Municipios!D92,Ent_Dados!$H$269:$H$514)+SUMIF(Ent_Dados!$C$269:$C$514,Tabulação_Prod_Municipios!D92,Ent_Dados!$J$269:$J$514)+SUMIF(Ent_Dados!$C$269:$C$514,Tabulação_Prod_Municipios!D92,Ent_Dados!$N$269:$N$514)+SUMIF(Ent_Dados!$C$269:$C$514,Tabulação_Prod_Municipios!D92,Ent_Dados!$P$269:$P$514)+SUMIF(Ent_Dados!$C$269:$C$514,Tabulação_Prod_Municipios!D92,Ent_Dados!$T$269:$T$514)+SUMIF(Ent_Dados!$C$269:$C$514,Tabulação_Prod_Municipios!D92,Ent_Dados!$V$269:$V$514)+SUMIF(Ent_Dados!$C$269:$C$514,Tabulação_Prod_Municipios!D92,Ent_Dados!$X$269:$X$514)+SUMIF(Ent_Dados!$C$269:$C$514,Tabulação_Prod_Municipios!D92,Ent_Dados!$AB$269:$AB$514)</f>
        <v>131642</v>
      </c>
      <c r="I47" s="16">
        <f>SUMIF(Ent_Dados!$C$269:$C$514,Tabulação_Prod_Municipios!D92,Ent_Dados!$G$269:$G$514)+SUMIF(Ent_Dados!$C$269:$C$514,Tabulação_Prod_Municipios!D92,Ent_Dados!$I$269:$I$514)+SUMIF(Ent_Dados!$C$269:$C$514,Tabulação_Prod_Municipios!D92,Ent_Dados!$K$269:$K$514)+SUMIF(Ent_Dados!$C$269:$C$514,Tabulação_Prod_Municipios!D92,Ent_Dados!$O$269:$O$514)+SUMIF(Ent_Dados!$C$269:$C$514,Tabulação_Prod_Municipios!D92,Ent_Dados!$Q$269:$Q$514)+SUMIF(Ent_Dados!$C$269:$C$514,Tabulação_Prod_Municipios!D92,Ent_Dados!$U$269:$U$514)+SUMIF(Ent_Dados!$C$269:$C$514,Tabulação_Prod_Municipios!D92,Ent_Dados!$W$269:$W$514)+SUMIF(Ent_Dados!$C$269:$C$514,Tabulação_Prod_Municipios!D92,Ent_Dados!$Y$269:$Y$514)+SUMIF(Ent_Dados!$C$269:$C$514,Tabulação_Prod_Municipios!D92,Ent_Dados!$AC$269:$AC$514)</f>
        <v>95631</v>
      </c>
      <c r="J47" s="9"/>
      <c r="K47" s="10">
        <v>37</v>
      </c>
      <c r="L47" s="92" t="s">
        <v>278</v>
      </c>
      <c r="M47" s="13">
        <f>SUMIF(Ent_Dados!$C$9:$C$254,Tabulação_Prod_Municipios!D246,Ent_Dados!$F$9:$F$254)+SUMIF(Ent_Dados!$C$9:$C$254,Tabulação_Prod_Municipios!D246,Ent_Dados!$H$9:$H$254)+SUMIF(Ent_Dados!$C$9:$C$254,Tabulação_Prod_Municipios!D246,Ent_Dados!$J$9:$J$254)+SUMIF(Ent_Dados!$C$9:$C$254,Tabulação_Prod_Municipios!D246,Ent_Dados!$N$9:$N$254)+SUMIF(Ent_Dados!$C$9:$C$254,Tabulação_Prod_Municipios!D246,Ent_Dados!$P$9:$P$254)+SUMIF(Ent_Dados!$C$9:$C$254,Tabulação_Prod_Municipios!D246,Ent_Dados!$T$9:$T$254)+SUMIF(Ent_Dados!$C$9:$C$254,Tabulação_Prod_Municipios!D246,Ent_Dados!$V$9:$V$254)+SUMIF(Ent_Dados!$C$9:$C$254,Tabulação_Prod_Municipios!D246,Ent_Dados!$X$9:$X$254)+SUMIF(Ent_Dados!$C$9:$C$254,Tabulação_Prod_Municipios!D246,Ent_Dados!$AB$9:$AB$254)</f>
        <v>36800</v>
      </c>
      <c r="N47" s="16">
        <f>SUMIF(Ent_Dados!$C$9:$C$254,Tabulação_Prod_Municipios!D246,Ent_Dados!$G$9:$G$254)+SUMIF(Ent_Dados!$C$9:$C$254,Tabulação_Prod_Municipios!D246,Ent_Dados!$I$9:$I$254)+SUMIF(Ent_Dados!$C$9:$C$254,Tabulação_Prod_Municipios!D246,Ent_Dados!$K$9:$K$254)+SUMIF(Ent_Dados!$C$9:$C$254,Tabulação_Prod_Municipios!D246,Ent_Dados!$O$9:$O$254)+SUMIF(Ent_Dados!$C$9:$C$254,Tabulação_Prod_Municipios!D246,Ent_Dados!$Q$9:$Q$254)+SUMIF(Ent_Dados!$C$9:$C$254,Tabulação_Prod_Municipios!D246,Ent_Dados!$U$9:$U$254)+SUMIF(Ent_Dados!$C$9:$C$254,Tabulação_Prod_Municipios!D246,Ent_Dados!$W$9:$W$254)+SUMIF(Ent_Dados!$C$9:$C$254,Tabulação_Prod_Municipios!D246,Ent_Dados!$Y$9:$Y$254)+SUMIF(Ent_Dados!$C$9:$C$254,Tabulação_Prod_Municipios!D246,Ent_Dados!$AC$9:$AC$254)</f>
        <v>30066</v>
      </c>
      <c r="O47" s="14"/>
      <c r="P47" s="10">
        <v>37</v>
      </c>
      <c r="Q47" s="92" t="s">
        <v>184</v>
      </c>
      <c r="R47" s="13">
        <f>SUMIF(Ent_Dados!$C$269:$C$514,Tabulação_Prod_Municipios!D141,Ent_Dados!$V$269:$V$514)</f>
        <v>54340</v>
      </c>
      <c r="S47" s="16">
        <f>SUMIF(Ent_Dados!$C$269:$C$514,Tabulação_Prod_Municipios!D141,Ent_Dados!$W$269:$W$514)</f>
        <v>76380</v>
      </c>
      <c r="T47" s="9"/>
      <c r="U47" s="10">
        <v>37</v>
      </c>
      <c r="V47" s="92" t="s">
        <v>285</v>
      </c>
      <c r="W47" s="13">
        <f>SUMIF(Ent_Dados!$C$9:$C$254,Tabulação_Prod_Municipios!D254,Ent_Dados!$V$9:$V$254)</f>
        <v>22600</v>
      </c>
      <c r="X47" s="16">
        <f>SUMIF(Ent_Dados!$C$9:$C$254,Tabulação_Prod_Municipios!D254,Ent_Dados!$W$9:$W$254)</f>
        <v>24000</v>
      </c>
      <c r="Y47" s="2"/>
      <c r="Z47" s="10">
        <v>37</v>
      </c>
      <c r="AA47" s="92" t="s">
        <v>239</v>
      </c>
      <c r="AB47" s="13">
        <f>SUMIF(Ent_Dados!$C$269:$C$514,Tabulação_Prod_Municipios!D204,Ent_Dados!$T$269:$T$514)</f>
        <v>68520</v>
      </c>
      <c r="AC47" s="16">
        <f>SUMIF(Ent_Dados!$C$269:$C$514,Tabulação_Prod_Municipios!D204,Ent_Dados!$U$269:$U$514)</f>
        <v>22053</v>
      </c>
      <c r="AD47" s="9"/>
      <c r="AE47" s="10">
        <v>37</v>
      </c>
      <c r="AF47" s="92" t="s">
        <v>200</v>
      </c>
      <c r="AG47" s="13">
        <f>SUMIF(Ent_Dados!$C$9:$C$254,Tabulação_Prod_Municipios!D160,Ent_Dados!$T$9:$T$254)</f>
        <v>10600</v>
      </c>
      <c r="AH47" s="16">
        <f>SUMIF(Ent_Dados!$C$9:$C$254,Tabulação_Prod_Municipios!D160,Ent_Dados!$U$9:$U$254)</f>
        <v>4720</v>
      </c>
      <c r="AJ47" s="10">
        <v>37</v>
      </c>
      <c r="AK47" s="92" t="s">
        <v>101</v>
      </c>
      <c r="AL47" s="13">
        <f>SUMIF(Ent_Dados!$C$269:$C$514,Tabulação_Prod_Municipios!D49,Ent_Dados!$X$269:$X$514)</f>
        <v>7750</v>
      </c>
      <c r="AM47" s="16">
        <f>SUMIF(Ent_Dados!$C$269:$C$514,Tabulação_Prod_Municipios!D49,Ent_Dados!$Y$269:$Y$514)</f>
        <v>1800</v>
      </c>
      <c r="AN47" s="9"/>
      <c r="AO47" s="10">
        <v>37</v>
      </c>
      <c r="AP47" s="92" t="s">
        <v>208</v>
      </c>
      <c r="AQ47" s="13">
        <f>SUMIF(Ent_Dados!$C$9:$C$254,Tabulação_Prod_Municipios!D168,Ent_Dados!$X$9:$X$254)</f>
        <v>2500</v>
      </c>
      <c r="AR47" s="16">
        <f>SUMIF(Ent_Dados!$C$9:$C$254,Tabulação_Prod_Municipios!D168,Ent_Dados!$Y$9:$Y$254)</f>
        <v>1000</v>
      </c>
      <c r="AT47" s="10">
        <v>37</v>
      </c>
      <c r="AU47" s="92" t="s">
        <v>98</v>
      </c>
      <c r="AV47" s="13">
        <f>SUMIF(Ent_Dados!$C$269:$C$514,Tabulação_Prod_Municipios!D46,Ent_Dados!$J$269:$J$514)</f>
        <v>394</v>
      </c>
      <c r="AW47" s="16">
        <f>SUMIF(Ent_Dados!$C$269:$C$514,Tabulação_Prod_Municipios!D46,Ent_Dados!$K$269:$K$514)</f>
        <v>146</v>
      </c>
      <c r="AX47" s="9"/>
      <c r="AY47" s="10">
        <v>37</v>
      </c>
      <c r="AZ47" s="92" t="s">
        <v>130</v>
      </c>
      <c r="BA47" s="13">
        <f>SUMIF(Ent_Dados!$C$9:$C$254,Tabulação_Prod_Municipios!D84,Ent_Dados!$J$9:$J$254)</f>
        <v>91</v>
      </c>
      <c r="BB47" s="16">
        <f>SUMIF(Ent_Dados!$C$9:$C$254,Tabulação_Prod_Municipios!D84,Ent_Dados!$K$9:$K$254)</f>
        <v>65</v>
      </c>
      <c r="BD47" s="10">
        <v>37</v>
      </c>
      <c r="BE47" s="92" t="s">
        <v>251</v>
      </c>
      <c r="BF47" s="13">
        <f>SUMIF(Ent_Dados!$C$269:$C$514,Tabulação_Prod_Municipios!D218,Ent_Dados!$N$269:$N$514)</f>
        <v>680</v>
      </c>
      <c r="BG47" s="16">
        <f>SUMIF(Ent_Dados!$C$269:$C$514,Tabulação_Prod_Municipios!D218,Ent_Dados!$O$269:$O$514)</f>
        <v>700</v>
      </c>
      <c r="BH47" s="9"/>
      <c r="BI47" s="10">
        <v>37</v>
      </c>
      <c r="BJ47" s="92" t="s">
        <v>222</v>
      </c>
      <c r="BK47" s="13">
        <f>SUMIF(Ent_Dados!$C$9:$C$254,Tabulação_Prod_Municipios!D182,Ent_Dados!$N$9:$N$254)</f>
        <v>300</v>
      </c>
      <c r="BL47" s="16">
        <f>SUMIF(Ent_Dados!$C$9:$C$254,Tabulação_Prod_Municipios!D182,Ent_Dados!$O$9:$O$254)</f>
        <v>300</v>
      </c>
      <c r="BN47" s="10">
        <v>37</v>
      </c>
      <c r="BO47" s="92" t="s">
        <v>185</v>
      </c>
      <c r="BP47" s="13">
        <f>SUMIF(Ent_Dados!$C$269:$C$514,Tabulação_Prod_Municipios!D142,Ent_Dados!$F$269:$F$514)</f>
        <v>0</v>
      </c>
      <c r="BQ47" s="16">
        <f>SUMIF(Ent_Dados!$C$269:$C$514,Tabulação_Prod_Municipios!D142,Ent_Dados!$G$269:$G$514)</f>
        <v>0</v>
      </c>
      <c r="BR47" s="9"/>
      <c r="BS47" s="10">
        <v>37</v>
      </c>
      <c r="BT47" s="92" t="s">
        <v>185</v>
      </c>
      <c r="BU47" s="13">
        <f>SUMIF(Ent_Dados!$C$9:$C$254,Tabulação_Prod_Municipios!D142,Ent_Dados!$F$9:$F$254)</f>
        <v>0</v>
      </c>
      <c r="BV47" s="16">
        <f>SUMIF(Ent_Dados!$C$9:$C$254,Tabulação_Prod_Municipios!D142,Ent_Dados!$G$9:$G$254)</f>
        <v>0</v>
      </c>
      <c r="BX47" s="10">
        <v>37</v>
      </c>
      <c r="BY47" s="92" t="s">
        <v>64</v>
      </c>
      <c r="BZ47" s="13">
        <f>SUMIF(Ent_Dados!$C$269:$C$514,Tabulação_Prod_Municipios!D11,Ent_Dados!$P$269:$P$514)</f>
        <v>0</v>
      </c>
      <c r="CA47" s="16">
        <f>SUMIF(Ent_Dados!$C$269:$C$514,Tabulação_Prod_Municipios!D11,Ent_Dados!$Q$269:$Q$514)</f>
        <v>0</v>
      </c>
      <c r="CB47" s="9"/>
      <c r="CC47" s="10">
        <v>37</v>
      </c>
      <c r="CD47" s="92" t="s">
        <v>64</v>
      </c>
      <c r="CE47" s="13">
        <f>SUMIF(Ent_Dados!$C$9:$C$254,Tabulação_Prod_Municipios!D11,Ent_Dados!$P$9:$P$254)</f>
        <v>0</v>
      </c>
      <c r="CF47" s="16">
        <f>SUMIF(Ent_Dados!$C$9:$C$254,Tabulação_Prod_Municipios!D11,Ent_Dados!$Q$9:$Q$254)</f>
        <v>0</v>
      </c>
      <c r="CH47" s="10">
        <v>37</v>
      </c>
      <c r="CI47" s="92" t="s">
        <v>89</v>
      </c>
      <c r="CJ47" s="13">
        <f>SUMIF(Ent_Dados!$C$269:$C$514,Tabulação_Prod_Municipios!D37,Ent_Dados!$AB$269:$AB$514)</f>
        <v>0</v>
      </c>
      <c r="CK47" s="16">
        <f>SUMIF(Ent_Dados!$C$269:$C$514,Tabulação_Prod_Municipios!D37,Ent_Dados!$AC$269:$AC$514)</f>
        <v>0</v>
      </c>
      <c r="CL47" s="9"/>
      <c r="CM47" s="10">
        <v>37</v>
      </c>
      <c r="CN47" s="92" t="s">
        <v>89</v>
      </c>
      <c r="CO47" s="13">
        <f>SUMIF(Ent_Dados!$C$9:$C$254,Tabulação_Prod_Municipios!D37,Ent_Dados!$AB$9:$AB$254)</f>
        <v>0</v>
      </c>
      <c r="CP47" s="16">
        <f>SUMIF(Ent_Dados!$C$9:$C$254,Tabulação_Prod_Municipios!D37,Ent_Dados!$AC$9:$AC$254)</f>
        <v>0</v>
      </c>
      <c r="CR47" s="10">
        <v>37</v>
      </c>
      <c r="CS47" s="92" t="s">
        <v>175</v>
      </c>
      <c r="CT47" s="13">
        <f>SUMIF(Ent_Dados!$C$269:$C$514,Tabulação_Prod_Municipios!D131,Ent_Dados!$L$269:$L$514)</f>
        <v>302801</v>
      </c>
      <c r="CU47" s="16">
        <f>SUMIF(Ent_Dados!$C$269:$C$514,Tabulação_Prod_Municipios!D131,Ent_Dados!$M$269:$M$514)</f>
        <v>494200</v>
      </c>
      <c r="CV47" s="9"/>
      <c r="CW47" s="10">
        <v>37</v>
      </c>
      <c r="CX47" s="92" t="s">
        <v>47</v>
      </c>
      <c r="CY47" s="13">
        <f>SUMIF(Ent_Dados!$C$9:$C$254,Tabulação_Prod_Municipios!D190,Ent_Dados!$L$9:$L$254)</f>
        <v>7000</v>
      </c>
      <c r="CZ47" s="16">
        <f>SUMIF(Ent_Dados!$C$9:$C$254,Tabulação_Prod_Municipios!D190,Ent_Dados!$M$9:$M$254)</f>
        <v>7000</v>
      </c>
      <c r="DB47" s="10">
        <v>37</v>
      </c>
      <c r="DC47" s="92" t="s">
        <v>98</v>
      </c>
      <c r="DD47" s="13">
        <f>SUMIF(Ent_Dados!$C$269:$C$514,Tabulação_Prod_Municipios!D46,Ent_Dados!$R$269:$R$514)</f>
        <v>2400</v>
      </c>
      <c r="DE47" s="16">
        <f>SUMIF(Ent_Dados!$C$269:$C$514,Tabulação_Prod_Municipios!D46,Ent_Dados!$S$269:$S$514)</f>
        <v>1450</v>
      </c>
      <c r="DF47" s="9"/>
      <c r="DG47" s="10">
        <v>37</v>
      </c>
      <c r="DH47" s="92" t="s">
        <v>111</v>
      </c>
      <c r="DI47" s="13">
        <f>SUMIF(Ent_Dados!$C$9:$C$254,Tabulação_Prod_Municipios!D61,Ent_Dados!$R$9:$R$254)</f>
        <v>150</v>
      </c>
      <c r="DJ47" s="16">
        <f>SUMIF(Ent_Dados!$C$9:$C$254,Tabulação_Prod_Municipios!D61,Ent_Dados!$S$9:$S$254)</f>
        <v>90</v>
      </c>
      <c r="DL47" s="10">
        <v>37</v>
      </c>
      <c r="DM47" s="92" t="s">
        <v>101</v>
      </c>
      <c r="DN47" s="13">
        <f>SUMIF(Ent_Dados!$C$269:$C$514,Tabulação_Prod_Municipios!D49,Ent_Dados!$Z$269:$Z$514)</f>
        <v>106</v>
      </c>
      <c r="DO47" s="16">
        <f>SUMIF(Ent_Dados!$C$269:$C$514,Tabulação_Prod_Municipios!D49,Ent_Dados!$AA$269:$AA$514)</f>
        <v>200</v>
      </c>
      <c r="DP47" s="9"/>
      <c r="DQ47" s="10">
        <v>37</v>
      </c>
      <c r="DR47" s="92" t="s">
        <v>101</v>
      </c>
      <c r="DS47" s="13">
        <f>SUMIF(Ent_Dados!$C$9:$C$254,Tabulação_Prod_Municipios!D49,Ent_Dados!$Z$9:$Z$254)</f>
        <v>2</v>
      </c>
      <c r="DT47" s="16">
        <f>SUMIF(Ent_Dados!$C$9:$C$254,Tabulação_Prod_Municipios!D49,Ent_Dados!$AA$9:$AA$254)</f>
        <v>4</v>
      </c>
      <c r="DV47" s="10">
        <v>37</v>
      </c>
      <c r="DW47" s="92" t="s">
        <v>310</v>
      </c>
      <c r="DX47" s="13">
        <f>SUMIF(Ent_Dados!$C$269:$C$514,Tabulação_Prod_Municipios!D17,Ent_Dados!$D$269:$D$514)</f>
        <v>0</v>
      </c>
      <c r="DY47" s="16">
        <f>SUMIF(Ent_Dados!$C$269:$C$514,Tabulação_Prod_Municipios!D17,Ent_Dados!$E$269:$E$514)</f>
        <v>0</v>
      </c>
      <c r="DZ47" s="9"/>
      <c r="EA47" s="10">
        <v>37</v>
      </c>
      <c r="EB47" s="92" t="s">
        <v>310</v>
      </c>
      <c r="EC47" s="13">
        <f>SUMIF(Ent_Dados!$C$9:$C$254,Tabulação_Prod_Municipios!D17,Ent_Dados!$D$9:$D$254)</f>
        <v>0</v>
      </c>
      <c r="ED47" s="16">
        <f>SUMIF(Ent_Dados!$C$9:$C$254,Tabulação_Prod_Municipios!D17,Ent_Dados!$E$9:$E$254)</f>
        <v>0</v>
      </c>
      <c r="EF47" s="10">
        <v>37</v>
      </c>
      <c r="EG47" s="92" t="s">
        <v>99</v>
      </c>
      <c r="EH47" s="13"/>
      <c r="EI47" s="16"/>
      <c r="EJ47" s="9"/>
      <c r="EK47" s="10">
        <v>37</v>
      </c>
      <c r="EL47" s="92" t="s">
        <v>99</v>
      </c>
      <c r="EM47" s="13"/>
      <c r="EN47" s="16"/>
    </row>
    <row r="48" spans="1:144" ht="13.5" customHeight="1" x14ac:dyDescent="0.2">
      <c r="A48" s="14"/>
      <c r="B48" s="91">
        <v>40</v>
      </c>
      <c r="C48" s="92" t="s">
        <v>100</v>
      </c>
      <c r="D48" s="12" t="s">
        <v>369</v>
      </c>
      <c r="E48" s="14"/>
      <c r="F48" s="10">
        <v>38</v>
      </c>
      <c r="G48" s="92" t="s">
        <v>239</v>
      </c>
      <c r="H48" s="13">
        <f>SUMIF(Ent_Dados!$C$269:$C$514,Tabulação_Prod_Municipios!D204,Ent_Dados!$F$269:$F$514)+SUMIF(Ent_Dados!$C$269:$C$514,Tabulação_Prod_Municipios!D204,Ent_Dados!$H$269:$H$514)+SUMIF(Ent_Dados!$C$269:$C$514,Tabulação_Prod_Municipios!D204,Ent_Dados!$J$269:$J$514)+SUMIF(Ent_Dados!$C$269:$C$514,Tabulação_Prod_Municipios!D204,Ent_Dados!$N$269:$N$514)+SUMIF(Ent_Dados!$C$269:$C$514,Tabulação_Prod_Municipios!D204,Ent_Dados!$P$269:$P$514)+SUMIF(Ent_Dados!$C$269:$C$514,Tabulação_Prod_Municipios!D204,Ent_Dados!$T$269:$T$514)+SUMIF(Ent_Dados!$C$269:$C$514,Tabulação_Prod_Municipios!D204,Ent_Dados!$V$269:$V$514)+SUMIF(Ent_Dados!$C$269:$C$514,Tabulação_Prod_Municipios!D204,Ent_Dados!$X$269:$X$514)+SUMIF(Ent_Dados!$C$269:$C$514,Tabulação_Prod_Municipios!D204,Ent_Dados!$AB$269:$AB$514)</f>
        <v>117686</v>
      </c>
      <c r="I48" s="16">
        <f>SUMIF(Ent_Dados!$C$269:$C$514,Tabulação_Prod_Municipios!D204,Ent_Dados!$G$269:$G$514)+SUMIF(Ent_Dados!$C$269:$C$514,Tabulação_Prod_Municipios!D204,Ent_Dados!$I$269:$I$514)+SUMIF(Ent_Dados!$C$269:$C$514,Tabulação_Prod_Municipios!D204,Ent_Dados!$K$269:$K$514)+SUMIF(Ent_Dados!$C$269:$C$514,Tabulação_Prod_Municipios!D204,Ent_Dados!$O$269:$O$514)+SUMIF(Ent_Dados!$C$269:$C$514,Tabulação_Prod_Municipios!D204,Ent_Dados!$Q$269:$Q$514)+SUMIF(Ent_Dados!$C$269:$C$514,Tabulação_Prod_Municipios!D204,Ent_Dados!$U$269:$U$514)+SUMIF(Ent_Dados!$C$269:$C$514,Tabulação_Prod_Municipios!D204,Ent_Dados!$W$269:$W$514)+SUMIF(Ent_Dados!$C$269:$C$514,Tabulação_Prod_Municipios!D204,Ent_Dados!$Y$269:$Y$514)+SUMIF(Ent_Dados!$C$269:$C$514,Tabulação_Prod_Municipios!D204,Ent_Dados!$AC$269:$AC$514)</f>
        <v>92103</v>
      </c>
      <c r="J48" s="9"/>
      <c r="K48" s="10">
        <v>38</v>
      </c>
      <c r="L48" s="92" t="s">
        <v>49</v>
      </c>
      <c r="M48" s="13">
        <f>SUMIF(Ent_Dados!$C$9:$C$254,Tabulação_Prod_Municipios!D184,Ent_Dados!$F$9:$F$254)+SUMIF(Ent_Dados!$C$9:$C$254,Tabulação_Prod_Municipios!D184,Ent_Dados!$H$9:$H$254)+SUMIF(Ent_Dados!$C$9:$C$254,Tabulação_Prod_Municipios!D184,Ent_Dados!$J$9:$J$254)+SUMIF(Ent_Dados!$C$9:$C$254,Tabulação_Prod_Municipios!D184,Ent_Dados!$N$9:$N$254)+SUMIF(Ent_Dados!$C$9:$C$254,Tabulação_Prod_Municipios!D184,Ent_Dados!$P$9:$P$254)+SUMIF(Ent_Dados!$C$9:$C$254,Tabulação_Prod_Municipios!D184,Ent_Dados!$T$9:$T$254)+SUMIF(Ent_Dados!$C$9:$C$254,Tabulação_Prod_Municipios!D184,Ent_Dados!$V$9:$V$254)+SUMIF(Ent_Dados!$C$9:$C$254,Tabulação_Prod_Municipios!D184,Ent_Dados!$X$9:$X$254)+SUMIF(Ent_Dados!$C$9:$C$254,Tabulação_Prod_Municipios!D184,Ent_Dados!$AB$9:$AB$254)</f>
        <v>26440</v>
      </c>
      <c r="N48" s="16">
        <f>SUMIF(Ent_Dados!$C$9:$C$254,Tabulação_Prod_Municipios!D184,Ent_Dados!$G$9:$G$254)+SUMIF(Ent_Dados!$C$9:$C$254,Tabulação_Prod_Municipios!D184,Ent_Dados!$I$9:$I$254)+SUMIF(Ent_Dados!$C$9:$C$254,Tabulação_Prod_Municipios!D184,Ent_Dados!$K$9:$K$254)+SUMIF(Ent_Dados!$C$9:$C$254,Tabulação_Prod_Municipios!D184,Ent_Dados!$O$9:$O$254)+SUMIF(Ent_Dados!$C$9:$C$254,Tabulação_Prod_Municipios!D184,Ent_Dados!$Q$9:$Q$254)+SUMIF(Ent_Dados!$C$9:$C$254,Tabulação_Prod_Municipios!D184,Ent_Dados!$U$9:$U$254)+SUMIF(Ent_Dados!$C$9:$C$254,Tabulação_Prod_Municipios!D184,Ent_Dados!$W$9:$W$254)+SUMIF(Ent_Dados!$C$9:$C$254,Tabulação_Prod_Municipios!D184,Ent_Dados!$Y$9:$Y$254)+SUMIF(Ent_Dados!$C$9:$C$254,Tabulação_Prod_Municipios!D184,Ent_Dados!$AC$9:$AC$254)</f>
        <v>29860</v>
      </c>
      <c r="O48" s="14"/>
      <c r="P48" s="10">
        <v>38</v>
      </c>
      <c r="Q48" s="92" t="s">
        <v>239</v>
      </c>
      <c r="R48" s="13">
        <f>SUMIF(Ent_Dados!$C$269:$C$514,Tabulação_Prod_Municipios!D204,Ent_Dados!$V$269:$V$514)</f>
        <v>44000</v>
      </c>
      <c r="S48" s="16">
        <f>SUMIF(Ent_Dados!$C$269:$C$514,Tabulação_Prod_Municipios!D204,Ent_Dados!$W$269:$W$514)</f>
        <v>66000</v>
      </c>
      <c r="T48" s="9"/>
      <c r="U48" s="10">
        <v>38</v>
      </c>
      <c r="V48" s="92" t="s">
        <v>139</v>
      </c>
      <c r="W48" s="13">
        <f>SUMIF(Ent_Dados!$C$9:$C$254,Tabulação_Prod_Municipios!D93,Ent_Dados!$V$9:$V$254)</f>
        <v>23000</v>
      </c>
      <c r="X48" s="16">
        <f>SUMIF(Ent_Dados!$C$9:$C$254,Tabulação_Prod_Municipios!D93,Ent_Dados!$W$9:$W$254)</f>
        <v>23000</v>
      </c>
      <c r="Y48" s="2"/>
      <c r="Z48" s="10">
        <v>38</v>
      </c>
      <c r="AA48" s="92" t="s">
        <v>194</v>
      </c>
      <c r="AB48" s="13">
        <f>SUMIF(Ent_Dados!$C$269:$C$514,Tabulação_Prod_Municipios!D152,Ent_Dados!$T$269:$T$514)</f>
        <v>7210</v>
      </c>
      <c r="AC48" s="16">
        <f>SUMIF(Ent_Dados!$C$269:$C$514,Tabulação_Prod_Municipios!D152,Ent_Dados!$U$269:$U$514)</f>
        <v>19800</v>
      </c>
      <c r="AD48" s="9"/>
      <c r="AE48" s="10">
        <v>38</v>
      </c>
      <c r="AF48" s="92" t="s">
        <v>178</v>
      </c>
      <c r="AG48" s="13">
        <f>SUMIF(Ent_Dados!$C$9:$C$254,Tabulação_Prod_Municipios!D134,Ent_Dados!$T$9:$T$254)</f>
        <v>9000</v>
      </c>
      <c r="AH48" s="16">
        <f>SUMIF(Ent_Dados!$C$9:$C$254,Tabulação_Prod_Municipios!D134,Ent_Dados!$U$9:$U$254)</f>
        <v>4490</v>
      </c>
      <c r="AJ48" s="10">
        <v>38</v>
      </c>
      <c r="AK48" s="92" t="s">
        <v>44</v>
      </c>
      <c r="AL48" s="13">
        <f>SUMIF(Ent_Dados!$C$269:$C$514,Tabulação_Prod_Municipios!D154,Ent_Dados!$X$269:$X$514)</f>
        <v>1200</v>
      </c>
      <c r="AM48" s="16">
        <f>SUMIF(Ent_Dados!$C$269:$C$514,Tabulação_Prod_Municipios!D154,Ent_Dados!$Y$269:$Y$514)</f>
        <v>1550</v>
      </c>
      <c r="AN48" s="9"/>
      <c r="AO48" s="10">
        <v>38</v>
      </c>
      <c r="AP48" s="92" t="s">
        <v>101</v>
      </c>
      <c r="AQ48" s="13">
        <f>SUMIF(Ent_Dados!$C$9:$C$254,Tabulação_Prod_Municipios!D49,Ent_Dados!$X$9:$X$254)</f>
        <v>2500</v>
      </c>
      <c r="AR48" s="16">
        <f>SUMIF(Ent_Dados!$C$9:$C$254,Tabulação_Prod_Municipios!D49,Ent_Dados!$Y$9:$Y$254)</f>
        <v>1000</v>
      </c>
      <c r="AT48" s="10">
        <v>38</v>
      </c>
      <c r="AU48" s="92" t="s">
        <v>188</v>
      </c>
      <c r="AV48" s="13">
        <f>SUMIF(Ent_Dados!$C$269:$C$514,Tabulação_Prod_Municipios!D146,Ent_Dados!$J$269:$J$514)</f>
        <v>0</v>
      </c>
      <c r="AW48" s="16">
        <f>SUMIF(Ent_Dados!$C$269:$C$514,Tabulação_Prod_Municipios!D146,Ent_Dados!$K$269:$K$514)</f>
        <v>144</v>
      </c>
      <c r="AX48" s="9"/>
      <c r="AY48" s="10">
        <v>38</v>
      </c>
      <c r="AZ48" s="92" t="s">
        <v>49</v>
      </c>
      <c r="BA48" s="13">
        <f>SUMIF(Ent_Dados!$C$9:$C$254,Tabulação_Prod_Municipios!D184,Ent_Dados!$J$9:$J$254)</f>
        <v>180</v>
      </c>
      <c r="BB48" s="16">
        <f>SUMIF(Ent_Dados!$C$9:$C$254,Tabulação_Prod_Municipios!D184,Ent_Dados!$K$9:$K$254)</f>
        <v>60</v>
      </c>
      <c r="BD48" s="10">
        <v>38</v>
      </c>
      <c r="BE48" s="92" t="s">
        <v>222</v>
      </c>
      <c r="BF48" s="13">
        <f>SUMIF(Ent_Dados!$C$269:$C$514,Tabulação_Prod_Municipios!D182,Ent_Dados!$N$269:$N$514)</f>
        <v>630</v>
      </c>
      <c r="BG48" s="16">
        <f>SUMIF(Ent_Dados!$C$269:$C$514,Tabulação_Prod_Municipios!D182,Ent_Dados!$O$269:$O$514)</f>
        <v>630</v>
      </c>
      <c r="BH48" s="9"/>
      <c r="BI48" s="10">
        <v>38</v>
      </c>
      <c r="BJ48" s="92" t="s">
        <v>281</v>
      </c>
      <c r="BK48" s="13">
        <f>SUMIF(Ent_Dados!$C$9:$C$254,Tabulação_Prod_Municipios!D249,Ent_Dados!$N$9:$N$254)</f>
        <v>100</v>
      </c>
      <c r="BL48" s="16">
        <f>SUMIF(Ent_Dados!$C$9:$C$254,Tabulação_Prod_Municipios!D249,Ent_Dados!$O$9:$O$254)</f>
        <v>300</v>
      </c>
      <c r="BN48" s="10">
        <v>38</v>
      </c>
      <c r="BO48" s="92" t="s">
        <v>198</v>
      </c>
      <c r="BP48" s="13">
        <f>SUMIF(Ent_Dados!$C$269:$C$514,Tabulação_Prod_Municipios!D157,Ent_Dados!$F$269:$F$514)</f>
        <v>0</v>
      </c>
      <c r="BQ48" s="16">
        <f>SUMIF(Ent_Dados!$C$269:$C$514,Tabulação_Prod_Municipios!D157,Ent_Dados!$G$269:$G$514)</f>
        <v>0</v>
      </c>
      <c r="BR48" s="9"/>
      <c r="BS48" s="10">
        <v>38</v>
      </c>
      <c r="BT48" s="92" t="s">
        <v>198</v>
      </c>
      <c r="BU48" s="13">
        <f>SUMIF(Ent_Dados!$C$9:$C$254,Tabulação_Prod_Municipios!D157,Ent_Dados!$F$9:$F$254)</f>
        <v>0</v>
      </c>
      <c r="BV48" s="16">
        <f>SUMIF(Ent_Dados!$C$9:$C$254,Tabulação_Prod_Municipios!D157,Ent_Dados!$G$9:$G$254)</f>
        <v>0</v>
      </c>
      <c r="BX48" s="10">
        <v>38</v>
      </c>
      <c r="BY48" s="92" t="s">
        <v>65</v>
      </c>
      <c r="BZ48" s="13">
        <f>SUMIF(Ent_Dados!$C$269:$C$514,Tabulação_Prod_Municipios!D12,Ent_Dados!$P$269:$P$514)</f>
        <v>0</v>
      </c>
      <c r="CA48" s="16">
        <f>SUMIF(Ent_Dados!$C$269:$C$514,Tabulação_Prod_Municipios!D12,Ent_Dados!$Q$269:$Q$514)</f>
        <v>0</v>
      </c>
      <c r="CB48" s="9"/>
      <c r="CC48" s="10">
        <v>38</v>
      </c>
      <c r="CD48" s="92" t="s">
        <v>65</v>
      </c>
      <c r="CE48" s="13">
        <f>SUMIF(Ent_Dados!$C$9:$C$254,Tabulação_Prod_Municipios!D12,Ent_Dados!$P$9:$P$254)</f>
        <v>0</v>
      </c>
      <c r="CF48" s="16">
        <f>SUMIF(Ent_Dados!$C$9:$C$254,Tabulação_Prod_Municipios!D12,Ent_Dados!$Q$9:$Q$254)</f>
        <v>0</v>
      </c>
      <c r="CH48" s="10">
        <v>38</v>
      </c>
      <c r="CI48" s="92" t="s">
        <v>90</v>
      </c>
      <c r="CJ48" s="13">
        <f>SUMIF(Ent_Dados!$C$269:$C$514,Tabulação_Prod_Municipios!D38,Ent_Dados!$AB$269:$AB$514)</f>
        <v>0</v>
      </c>
      <c r="CK48" s="16">
        <f>SUMIF(Ent_Dados!$C$269:$C$514,Tabulação_Prod_Municipios!D38,Ent_Dados!$AC$269:$AC$514)</f>
        <v>0</v>
      </c>
      <c r="CL48" s="9"/>
      <c r="CM48" s="10">
        <v>38</v>
      </c>
      <c r="CN48" s="92" t="s">
        <v>90</v>
      </c>
      <c r="CO48" s="13">
        <f>SUMIF(Ent_Dados!$C$9:$C$254,Tabulação_Prod_Municipios!D38,Ent_Dados!$AB$9:$AB$254)</f>
        <v>0</v>
      </c>
      <c r="CP48" s="16">
        <f>SUMIF(Ent_Dados!$C$9:$C$254,Tabulação_Prod_Municipios!D38,Ent_Dados!$AC$9:$AC$254)</f>
        <v>0</v>
      </c>
      <c r="CR48" s="10">
        <v>38</v>
      </c>
      <c r="CS48" s="92" t="s">
        <v>243</v>
      </c>
      <c r="CT48" s="13">
        <f>SUMIF(Ent_Dados!$C$269:$C$514,Tabulação_Prod_Municipios!D209,Ent_Dados!$L$269:$L$514)</f>
        <v>355881</v>
      </c>
      <c r="CU48" s="16">
        <f>SUMIF(Ent_Dados!$C$269:$C$514,Tabulação_Prod_Municipios!D209,Ent_Dados!$M$269:$M$514)</f>
        <v>475241</v>
      </c>
      <c r="CV48" s="9"/>
      <c r="CW48" s="10">
        <v>38</v>
      </c>
      <c r="CX48" s="92" t="s">
        <v>280</v>
      </c>
      <c r="CY48" s="13">
        <f>SUMIF(Ent_Dados!$C$9:$C$254,Tabulação_Prod_Municipios!D248,Ent_Dados!$L$9:$L$254)</f>
        <v>7000</v>
      </c>
      <c r="CZ48" s="16">
        <f>SUMIF(Ent_Dados!$C$9:$C$254,Tabulação_Prod_Municipios!D248,Ent_Dados!$M$9:$M$254)</f>
        <v>7000</v>
      </c>
      <c r="DB48" s="10">
        <v>38</v>
      </c>
      <c r="DC48" s="92" t="s">
        <v>230</v>
      </c>
      <c r="DD48" s="13">
        <f>SUMIF(Ent_Dados!$C$269:$C$514,Tabulação_Prod_Municipios!D194,Ent_Dados!$R$269:$R$514)</f>
        <v>1440</v>
      </c>
      <c r="DE48" s="16">
        <f>SUMIF(Ent_Dados!$C$269:$C$514,Tabulação_Prod_Municipios!D194,Ent_Dados!$S$269:$S$514)</f>
        <v>1440</v>
      </c>
      <c r="DF48" s="9"/>
      <c r="DG48" s="10">
        <v>38</v>
      </c>
      <c r="DH48" s="92" t="s">
        <v>199</v>
      </c>
      <c r="DI48" s="13">
        <f>SUMIF(Ent_Dados!$C$9:$C$254,Tabulação_Prod_Municipios!D159,Ent_Dados!$R$9:$R$254)</f>
        <v>100</v>
      </c>
      <c r="DJ48" s="16">
        <f>SUMIF(Ent_Dados!$C$9:$C$254,Tabulação_Prod_Municipios!D159,Ent_Dados!$S$9:$S$254)</f>
        <v>90</v>
      </c>
      <c r="DL48" s="10">
        <v>38</v>
      </c>
      <c r="DM48" s="92" t="s">
        <v>131</v>
      </c>
      <c r="DN48" s="13">
        <f>SUMIF(Ent_Dados!$C$269:$C$514,Tabulação_Prod_Municipios!D85,Ent_Dados!$Z$269:$Z$514)</f>
        <v>0</v>
      </c>
      <c r="DO48" s="16">
        <f>SUMIF(Ent_Dados!$C$269:$C$514,Tabulação_Prod_Municipios!D85,Ent_Dados!$AA$269:$AA$514)</f>
        <v>120</v>
      </c>
      <c r="DP48" s="9"/>
      <c r="DQ48" s="10">
        <v>38</v>
      </c>
      <c r="DR48" s="92" t="s">
        <v>131</v>
      </c>
      <c r="DS48" s="13">
        <f>SUMIF(Ent_Dados!$C$9:$C$254,Tabulação_Prod_Municipios!D85,Ent_Dados!$Z$9:$Z$254)</f>
        <v>0</v>
      </c>
      <c r="DT48" s="16">
        <f>SUMIF(Ent_Dados!$C$9:$C$254,Tabulação_Prod_Municipios!D85,Ent_Dados!$AA$9:$AA$254)</f>
        <v>2</v>
      </c>
      <c r="DV48" s="10">
        <v>38</v>
      </c>
      <c r="DW48" s="92" t="s">
        <v>47</v>
      </c>
      <c r="DX48" s="13">
        <f>SUMIF(Ent_Dados!$C$269:$C$514,Tabulação_Prod_Municipios!D190,Ent_Dados!$D$269:$D$514)</f>
        <v>0</v>
      </c>
      <c r="DY48" s="16">
        <f>SUMIF(Ent_Dados!$C$269:$C$514,Tabulação_Prod_Municipios!D190,Ent_Dados!$E$269:$E$514)</f>
        <v>0</v>
      </c>
      <c r="DZ48" s="9"/>
      <c r="EA48" s="10">
        <v>38</v>
      </c>
      <c r="EB48" s="92" t="s">
        <v>47</v>
      </c>
      <c r="EC48" s="13">
        <f>SUMIF(Ent_Dados!$C$9:$C$254,Tabulação_Prod_Municipios!D190,Ent_Dados!$D$9:$D$254)</f>
        <v>0</v>
      </c>
      <c r="ED48" s="16">
        <f>SUMIF(Ent_Dados!$C$9:$C$254,Tabulação_Prod_Municipios!D190,Ent_Dados!$E$9:$E$254)</f>
        <v>0</v>
      </c>
      <c r="EF48" s="10">
        <v>38</v>
      </c>
      <c r="EG48" s="92" t="s">
        <v>100</v>
      </c>
      <c r="EH48" s="13"/>
      <c r="EI48" s="16"/>
      <c r="EJ48" s="9"/>
      <c r="EK48" s="10">
        <v>38</v>
      </c>
      <c r="EL48" s="92" t="s">
        <v>100</v>
      </c>
      <c r="EM48" s="13"/>
      <c r="EN48" s="16"/>
    </row>
    <row r="49" spans="1:144" ht="13.5" customHeight="1" x14ac:dyDescent="0.2">
      <c r="A49" s="14"/>
      <c r="B49" s="91">
        <v>41</v>
      </c>
      <c r="C49" s="92" t="s">
        <v>101</v>
      </c>
      <c r="D49" s="12" t="s">
        <v>370</v>
      </c>
      <c r="E49" s="14"/>
      <c r="F49" s="10">
        <v>39</v>
      </c>
      <c r="G49" s="92" t="s">
        <v>144</v>
      </c>
      <c r="H49" s="13">
        <f>SUMIF(Ent_Dados!$C$269:$C$514,Tabulação_Prod_Municipios!D98,Ent_Dados!$F$269:$F$514)+SUMIF(Ent_Dados!$C$269:$C$514,Tabulação_Prod_Municipios!D98,Ent_Dados!$H$269:$H$514)+SUMIF(Ent_Dados!$C$269:$C$514,Tabulação_Prod_Municipios!D98,Ent_Dados!$J$269:$J$514)+SUMIF(Ent_Dados!$C$269:$C$514,Tabulação_Prod_Municipios!D98,Ent_Dados!$N$269:$N$514)+SUMIF(Ent_Dados!$C$269:$C$514,Tabulação_Prod_Municipios!D98,Ent_Dados!$P$269:$P$514)+SUMIF(Ent_Dados!$C$269:$C$514,Tabulação_Prod_Municipios!D98,Ent_Dados!$T$269:$T$514)+SUMIF(Ent_Dados!$C$269:$C$514,Tabulação_Prod_Municipios!D98,Ent_Dados!$V$269:$V$514)+SUMIF(Ent_Dados!$C$269:$C$514,Tabulação_Prod_Municipios!D98,Ent_Dados!$X$269:$X$514)+SUMIF(Ent_Dados!$C$269:$C$514,Tabulação_Prod_Municipios!D98,Ent_Dados!$AB$269:$AB$514)</f>
        <v>91574</v>
      </c>
      <c r="I49" s="16">
        <f>SUMIF(Ent_Dados!$C$269:$C$514,Tabulação_Prod_Municipios!D98,Ent_Dados!$G$269:$G$514)+SUMIF(Ent_Dados!$C$269:$C$514,Tabulação_Prod_Municipios!D98,Ent_Dados!$I$269:$I$514)+SUMIF(Ent_Dados!$C$269:$C$514,Tabulação_Prod_Municipios!D98,Ent_Dados!$K$269:$K$514)+SUMIF(Ent_Dados!$C$269:$C$514,Tabulação_Prod_Municipios!D98,Ent_Dados!$O$269:$O$514)+SUMIF(Ent_Dados!$C$269:$C$514,Tabulação_Prod_Municipios!D98,Ent_Dados!$Q$269:$Q$514)+SUMIF(Ent_Dados!$C$269:$C$514,Tabulação_Prod_Municipios!D98,Ent_Dados!$U$269:$U$514)+SUMIF(Ent_Dados!$C$269:$C$514,Tabulação_Prod_Municipios!D98,Ent_Dados!$W$269:$W$514)+SUMIF(Ent_Dados!$C$269:$C$514,Tabulação_Prod_Municipios!D98,Ent_Dados!$Y$269:$Y$514)+SUMIF(Ent_Dados!$C$269:$C$514,Tabulação_Prod_Municipios!D98,Ent_Dados!$AC$269:$AC$514)</f>
        <v>91330</v>
      </c>
      <c r="J49" s="9"/>
      <c r="K49" s="10">
        <v>39</v>
      </c>
      <c r="L49" s="92" t="s">
        <v>48</v>
      </c>
      <c r="M49" s="13">
        <f>SUMIF(Ent_Dados!$C$9:$C$254,Tabulação_Prod_Municipios!D201,Ent_Dados!$F$9:$F$254)+SUMIF(Ent_Dados!$C$9:$C$254,Tabulação_Prod_Municipios!D201,Ent_Dados!$H$9:$H$254)+SUMIF(Ent_Dados!$C$9:$C$254,Tabulação_Prod_Municipios!D201,Ent_Dados!$J$9:$J$254)+SUMIF(Ent_Dados!$C$9:$C$254,Tabulação_Prod_Municipios!D201,Ent_Dados!$N$9:$N$254)+SUMIF(Ent_Dados!$C$9:$C$254,Tabulação_Prod_Municipios!D201,Ent_Dados!$P$9:$P$254)+SUMIF(Ent_Dados!$C$9:$C$254,Tabulação_Prod_Municipios!D201,Ent_Dados!$T$9:$T$254)+SUMIF(Ent_Dados!$C$9:$C$254,Tabulação_Prod_Municipios!D201,Ent_Dados!$V$9:$V$254)+SUMIF(Ent_Dados!$C$9:$C$254,Tabulação_Prod_Municipios!D201,Ent_Dados!$X$9:$X$254)+SUMIF(Ent_Dados!$C$9:$C$254,Tabulação_Prod_Municipios!D201,Ent_Dados!$AB$9:$AB$254)</f>
        <v>39000</v>
      </c>
      <c r="N49" s="16">
        <f>SUMIF(Ent_Dados!$C$9:$C$254,Tabulação_Prod_Municipios!D201,Ent_Dados!$G$9:$G$254)+SUMIF(Ent_Dados!$C$9:$C$254,Tabulação_Prod_Municipios!D201,Ent_Dados!$I$9:$I$254)+SUMIF(Ent_Dados!$C$9:$C$254,Tabulação_Prod_Municipios!D201,Ent_Dados!$K$9:$K$254)+SUMIF(Ent_Dados!$C$9:$C$254,Tabulação_Prod_Municipios!D201,Ent_Dados!$O$9:$O$254)+SUMIF(Ent_Dados!$C$9:$C$254,Tabulação_Prod_Municipios!D201,Ent_Dados!$Q$9:$Q$254)+SUMIF(Ent_Dados!$C$9:$C$254,Tabulação_Prod_Municipios!D201,Ent_Dados!$U$9:$U$254)+SUMIF(Ent_Dados!$C$9:$C$254,Tabulação_Prod_Municipios!D201,Ent_Dados!$W$9:$W$254)+SUMIF(Ent_Dados!$C$9:$C$254,Tabulação_Prod_Municipios!D201,Ent_Dados!$Y$9:$Y$254)+SUMIF(Ent_Dados!$C$9:$C$254,Tabulação_Prod_Municipios!D201,Ent_Dados!$AC$9:$AC$254)</f>
        <v>29700</v>
      </c>
      <c r="O49" s="14"/>
      <c r="P49" s="10">
        <v>39</v>
      </c>
      <c r="Q49" s="92" t="s">
        <v>49</v>
      </c>
      <c r="R49" s="13">
        <f>SUMIF(Ent_Dados!$C$269:$C$514,Tabulação_Prod_Municipios!D184,Ent_Dados!$V$269:$V$514)</f>
        <v>62100</v>
      </c>
      <c r="S49" s="16">
        <f>SUMIF(Ent_Dados!$C$269:$C$514,Tabulação_Prod_Municipios!D184,Ent_Dados!$W$269:$W$514)</f>
        <v>64400</v>
      </c>
      <c r="T49" s="9"/>
      <c r="U49" s="10">
        <v>39</v>
      </c>
      <c r="V49" s="92" t="s">
        <v>49</v>
      </c>
      <c r="W49" s="13">
        <f>SUMIF(Ent_Dados!$C$9:$C$254,Tabulação_Prod_Municipios!D184,Ent_Dados!$V$9:$V$254)</f>
        <v>23000</v>
      </c>
      <c r="X49" s="16">
        <f>SUMIF(Ent_Dados!$C$9:$C$254,Tabulação_Prod_Municipios!D184,Ent_Dados!$W$9:$W$254)</f>
        <v>23000</v>
      </c>
      <c r="Y49" s="2"/>
      <c r="Z49" s="10">
        <v>39</v>
      </c>
      <c r="AA49" s="92" t="s">
        <v>223</v>
      </c>
      <c r="AB49" s="13">
        <f>SUMIF(Ent_Dados!$C$269:$C$514,Tabulação_Prod_Municipios!D183,Ent_Dados!$T$269:$T$514)</f>
        <v>28500</v>
      </c>
      <c r="AC49" s="16">
        <f>SUMIF(Ent_Dados!$C$269:$C$514,Tabulação_Prod_Municipios!D183,Ent_Dados!$U$269:$U$514)</f>
        <v>19600</v>
      </c>
      <c r="AD49" s="9"/>
      <c r="AE49" s="10">
        <v>39</v>
      </c>
      <c r="AF49" s="92" t="s">
        <v>264</v>
      </c>
      <c r="AG49" s="13">
        <f>SUMIF(Ent_Dados!$C$9:$C$254,Tabulação_Prod_Municipios!D231,Ent_Dados!$T$9:$T$254)</f>
        <v>3500</v>
      </c>
      <c r="AH49" s="16">
        <f>SUMIF(Ent_Dados!$C$9:$C$254,Tabulação_Prod_Municipios!D231,Ent_Dados!$U$9:$U$254)</f>
        <v>4200</v>
      </c>
      <c r="AJ49" s="10">
        <v>39</v>
      </c>
      <c r="AK49" s="92" t="s">
        <v>108</v>
      </c>
      <c r="AL49" s="13">
        <f>SUMIF(Ent_Dados!$C$269:$C$514,Tabulação_Prod_Municipios!D58,Ent_Dados!$X$269:$X$514)</f>
        <v>3420</v>
      </c>
      <c r="AM49" s="16">
        <f>SUMIF(Ent_Dados!$C$269:$C$514,Tabulação_Prod_Municipios!D58,Ent_Dados!$Y$269:$Y$514)</f>
        <v>1540</v>
      </c>
      <c r="AN49" s="9"/>
      <c r="AO49" s="10">
        <v>39</v>
      </c>
      <c r="AP49" s="92" t="s">
        <v>254</v>
      </c>
      <c r="AQ49" s="13">
        <f>SUMIF(Ent_Dados!$C$9:$C$254,Tabulação_Prod_Municipios!D221,Ent_Dados!$X$9:$X$254)</f>
        <v>1100</v>
      </c>
      <c r="AR49" s="16">
        <f>SUMIF(Ent_Dados!$C$9:$C$254,Tabulação_Prod_Municipios!D221,Ent_Dados!$Y$9:$Y$254)</f>
        <v>1000</v>
      </c>
      <c r="AT49" s="10">
        <v>39</v>
      </c>
      <c r="AU49" s="92" t="s">
        <v>94</v>
      </c>
      <c r="AV49" s="13">
        <f>SUMIF(Ent_Dados!$C$269:$C$514,Tabulação_Prod_Municipios!D42,Ent_Dados!$J$269:$J$514)</f>
        <v>307</v>
      </c>
      <c r="AW49" s="16">
        <f>SUMIF(Ent_Dados!$C$269:$C$514,Tabulação_Prod_Municipios!D42,Ent_Dados!$K$269:$K$514)</f>
        <v>140</v>
      </c>
      <c r="AX49" s="9"/>
      <c r="AY49" s="10">
        <v>39</v>
      </c>
      <c r="AZ49" s="92" t="s">
        <v>255</v>
      </c>
      <c r="BA49" s="13">
        <f>SUMIF(Ent_Dados!$C$9:$C$254,Tabulação_Prod_Municipios!D222,Ent_Dados!$J$9:$J$254)</f>
        <v>60</v>
      </c>
      <c r="BB49" s="16">
        <f>SUMIF(Ent_Dados!$C$9:$C$254,Tabulação_Prod_Municipios!D222,Ent_Dados!$K$9:$K$254)</f>
        <v>60</v>
      </c>
      <c r="BD49" s="10">
        <v>39</v>
      </c>
      <c r="BE49" s="92" t="s">
        <v>184</v>
      </c>
      <c r="BF49" s="13">
        <f>SUMIF(Ent_Dados!$C$269:$C$514,Tabulação_Prod_Municipios!D141,Ent_Dados!$N$269:$N$514)</f>
        <v>1170</v>
      </c>
      <c r="BG49" s="16">
        <f>SUMIF(Ent_Dados!$C$269:$C$514,Tabulação_Prod_Municipios!D141,Ent_Dados!$O$269:$O$514)</f>
        <v>600</v>
      </c>
      <c r="BH49" s="9"/>
      <c r="BI49" s="10">
        <v>39</v>
      </c>
      <c r="BJ49" s="92" t="s">
        <v>239</v>
      </c>
      <c r="BK49" s="13">
        <f>SUMIF(Ent_Dados!$C$9:$C$254,Tabulação_Prod_Municipios!D204,Ent_Dados!$N$9:$N$254)</f>
        <v>180</v>
      </c>
      <c r="BL49" s="16">
        <f>SUMIF(Ent_Dados!$C$9:$C$254,Tabulação_Prod_Municipios!D204,Ent_Dados!$O$9:$O$254)</f>
        <v>270</v>
      </c>
      <c r="BN49" s="10">
        <v>39</v>
      </c>
      <c r="BO49" s="92" t="s">
        <v>254</v>
      </c>
      <c r="BP49" s="13">
        <f>SUMIF(Ent_Dados!$C$269:$C$514,Tabulação_Prod_Municipios!D221,Ent_Dados!$F$269:$F$514)</f>
        <v>0</v>
      </c>
      <c r="BQ49" s="16">
        <f>SUMIF(Ent_Dados!$C$269:$C$514,Tabulação_Prod_Municipios!D221,Ent_Dados!$G$269:$G$514)</f>
        <v>0</v>
      </c>
      <c r="BR49" s="9"/>
      <c r="BS49" s="10">
        <v>39</v>
      </c>
      <c r="BT49" s="92" t="s">
        <v>254</v>
      </c>
      <c r="BU49" s="13">
        <f>SUMIF(Ent_Dados!$C$9:$C$254,Tabulação_Prod_Municipios!D221,Ent_Dados!$F$9:$F$254)</f>
        <v>0</v>
      </c>
      <c r="BV49" s="16">
        <f>SUMIF(Ent_Dados!$C$9:$C$254,Tabulação_Prod_Municipios!D221,Ent_Dados!$G$9:$G$254)</f>
        <v>0</v>
      </c>
      <c r="BX49" s="10">
        <v>39</v>
      </c>
      <c r="BY49" s="92" t="s">
        <v>67</v>
      </c>
      <c r="BZ49" s="13">
        <f>SUMIF(Ent_Dados!$C$269:$C$514,Tabulação_Prod_Municipios!D14,Ent_Dados!$P$269:$P$514)</f>
        <v>0</v>
      </c>
      <c r="CA49" s="16">
        <f>SUMIF(Ent_Dados!$C$269:$C$514,Tabulação_Prod_Municipios!D14,Ent_Dados!$Q$269:$Q$514)</f>
        <v>0</v>
      </c>
      <c r="CB49" s="9"/>
      <c r="CC49" s="10">
        <v>39</v>
      </c>
      <c r="CD49" s="92" t="s">
        <v>67</v>
      </c>
      <c r="CE49" s="13">
        <f>SUMIF(Ent_Dados!$C$9:$C$254,Tabulação_Prod_Municipios!D14,Ent_Dados!$P$9:$P$254)</f>
        <v>0</v>
      </c>
      <c r="CF49" s="16">
        <f>SUMIF(Ent_Dados!$C$9:$C$254,Tabulação_Prod_Municipios!D14,Ent_Dados!$Q$9:$Q$254)</f>
        <v>0</v>
      </c>
      <c r="CH49" s="10">
        <v>39</v>
      </c>
      <c r="CI49" s="92" t="s">
        <v>91</v>
      </c>
      <c r="CJ49" s="13">
        <f>SUMIF(Ent_Dados!$C$269:$C$514,Tabulação_Prod_Municipios!D39,Ent_Dados!$AB$269:$AB$514)</f>
        <v>0</v>
      </c>
      <c r="CK49" s="16">
        <f>SUMIF(Ent_Dados!$C$269:$C$514,Tabulação_Prod_Municipios!D39,Ent_Dados!$AC$269:$AC$514)</f>
        <v>0</v>
      </c>
      <c r="CL49" s="9"/>
      <c r="CM49" s="10">
        <v>39</v>
      </c>
      <c r="CN49" s="92" t="s">
        <v>91</v>
      </c>
      <c r="CO49" s="13">
        <f>SUMIF(Ent_Dados!$C$9:$C$254,Tabulação_Prod_Municipios!D39,Ent_Dados!$AB$9:$AB$254)</f>
        <v>0</v>
      </c>
      <c r="CP49" s="16">
        <f>SUMIF(Ent_Dados!$C$9:$C$254,Tabulação_Prod_Municipios!D39,Ent_Dados!$AC$9:$AC$254)</f>
        <v>0</v>
      </c>
      <c r="CR49" s="10">
        <v>39</v>
      </c>
      <c r="CS49" s="92" t="s">
        <v>173</v>
      </c>
      <c r="CT49" s="13">
        <f>SUMIF(Ent_Dados!$C$269:$C$514,Tabulação_Prod_Municipios!D129,Ent_Dados!$L$269:$L$514)</f>
        <v>461242</v>
      </c>
      <c r="CU49" s="16">
        <f>SUMIF(Ent_Dados!$C$269:$C$514,Tabulação_Prod_Municipios!D129,Ent_Dados!$M$269:$M$514)</f>
        <v>467887</v>
      </c>
      <c r="CV49" s="9"/>
      <c r="CW49" s="10">
        <v>39</v>
      </c>
      <c r="CX49" s="92" t="s">
        <v>248</v>
      </c>
      <c r="CY49" s="13">
        <f>SUMIF(Ent_Dados!$C$9:$C$254,Tabulação_Prod_Municipios!D215,Ent_Dados!$L$9:$L$254)</f>
        <v>7897</v>
      </c>
      <c r="CZ49" s="16">
        <f>SUMIF(Ent_Dados!$C$9:$C$254,Tabulação_Prod_Municipios!D215,Ent_Dados!$M$9:$M$254)</f>
        <v>6800</v>
      </c>
      <c r="DB49" s="10">
        <v>39</v>
      </c>
      <c r="DC49" s="92" t="s">
        <v>182</v>
      </c>
      <c r="DD49" s="13">
        <f>SUMIF(Ent_Dados!$C$269:$C$514,Tabulação_Prod_Municipios!D139,Ent_Dados!$R$269:$R$514)</f>
        <v>1400</v>
      </c>
      <c r="DE49" s="16">
        <f>SUMIF(Ent_Dados!$C$269:$C$514,Tabulação_Prod_Municipios!D139,Ent_Dados!$S$269:$S$514)</f>
        <v>1400</v>
      </c>
      <c r="DF49" s="9"/>
      <c r="DG49" s="10">
        <v>39</v>
      </c>
      <c r="DH49" s="92" t="s">
        <v>46</v>
      </c>
      <c r="DI49" s="13">
        <f>SUMIF(Ent_Dados!$C$9:$C$254,Tabulação_Prod_Municipios!D52,Ent_Dados!$R$9:$R$254)</f>
        <v>100</v>
      </c>
      <c r="DJ49" s="16">
        <f>SUMIF(Ent_Dados!$C$9:$C$254,Tabulação_Prod_Municipios!D52,Ent_Dados!$S$9:$S$254)</f>
        <v>90</v>
      </c>
      <c r="DL49" s="10">
        <v>39</v>
      </c>
      <c r="DM49" s="92" t="s">
        <v>18</v>
      </c>
      <c r="DN49" s="13">
        <f>SUMIF(Ent_Dados!$C$269:$C$514,Tabulação_Prod_Municipios!D107,Ent_Dados!$Z$269:$Z$514)</f>
        <v>29600</v>
      </c>
      <c r="DO49" s="16">
        <f>SUMIF(Ent_Dados!$C$269:$C$514,Tabulação_Prod_Municipios!D107,Ent_Dados!$AA$269:$AA$514)</f>
        <v>0</v>
      </c>
      <c r="DP49" s="9"/>
      <c r="DQ49" s="10">
        <v>39</v>
      </c>
      <c r="DR49" s="92" t="s">
        <v>18</v>
      </c>
      <c r="DS49" s="13">
        <f>SUMIF(Ent_Dados!$C$9:$C$254,Tabulação_Prod_Municipios!D107,Ent_Dados!$Z$9:$Z$254)</f>
        <v>370</v>
      </c>
      <c r="DT49" s="16">
        <f>SUMIF(Ent_Dados!$C$9:$C$254,Tabulação_Prod_Municipios!D107,Ent_Dados!$AA$9:$AA$254)</f>
        <v>0</v>
      </c>
      <c r="DV49" s="10">
        <v>39</v>
      </c>
      <c r="DW49" s="92" t="s">
        <v>281</v>
      </c>
      <c r="DX49" s="13">
        <f>SUMIF(Ent_Dados!$C$269:$C$514,Tabulação_Prod_Municipios!D249,Ent_Dados!$D$269:$D$514)</f>
        <v>0</v>
      </c>
      <c r="DY49" s="16">
        <f>SUMIF(Ent_Dados!$C$269:$C$514,Tabulação_Prod_Municipios!D249,Ent_Dados!$E$269:$E$514)</f>
        <v>0</v>
      </c>
      <c r="DZ49" s="9"/>
      <c r="EA49" s="10">
        <v>39</v>
      </c>
      <c r="EB49" s="92" t="s">
        <v>281</v>
      </c>
      <c r="EC49" s="13">
        <f>SUMIF(Ent_Dados!$C$9:$C$254,Tabulação_Prod_Municipios!D249,Ent_Dados!$D$9:$D$254)</f>
        <v>0</v>
      </c>
      <c r="ED49" s="16">
        <f>SUMIF(Ent_Dados!$C$9:$C$254,Tabulação_Prod_Municipios!D249,Ent_Dados!$E$9:$E$254)</f>
        <v>0</v>
      </c>
      <c r="EF49" s="10">
        <v>39</v>
      </c>
      <c r="EG49" s="92" t="s">
        <v>101</v>
      </c>
      <c r="EH49" s="13"/>
      <c r="EI49" s="16"/>
      <c r="EJ49" s="9"/>
      <c r="EK49" s="10">
        <v>39</v>
      </c>
      <c r="EL49" s="92" t="s">
        <v>101</v>
      </c>
      <c r="EM49" s="13"/>
      <c r="EN49" s="16"/>
    </row>
    <row r="50" spans="1:144" ht="13.5" customHeight="1" x14ac:dyDescent="0.2">
      <c r="A50" s="14"/>
      <c r="B50" s="91">
        <v>42</v>
      </c>
      <c r="C50" s="92" t="s">
        <v>102</v>
      </c>
      <c r="D50" s="12" t="s">
        <v>371</v>
      </c>
      <c r="E50" s="14"/>
      <c r="F50" s="10">
        <v>40</v>
      </c>
      <c r="G50" s="92" t="s">
        <v>278</v>
      </c>
      <c r="H50" s="13">
        <f>SUMIF(Ent_Dados!$C$269:$C$514,Tabulação_Prod_Municipios!D246,Ent_Dados!$F$269:$F$514)+SUMIF(Ent_Dados!$C$269:$C$514,Tabulação_Prod_Municipios!D246,Ent_Dados!$H$269:$H$514)+SUMIF(Ent_Dados!$C$269:$C$514,Tabulação_Prod_Municipios!D246,Ent_Dados!$J$269:$J$514)+SUMIF(Ent_Dados!$C$269:$C$514,Tabulação_Prod_Municipios!D246,Ent_Dados!$N$269:$N$514)+SUMIF(Ent_Dados!$C$269:$C$514,Tabulação_Prod_Municipios!D246,Ent_Dados!$P$269:$P$514)+SUMIF(Ent_Dados!$C$269:$C$514,Tabulação_Prod_Municipios!D246,Ent_Dados!$T$269:$T$514)+SUMIF(Ent_Dados!$C$269:$C$514,Tabulação_Prod_Municipios!D246,Ent_Dados!$V$269:$V$514)+SUMIF(Ent_Dados!$C$269:$C$514,Tabulação_Prod_Municipios!D246,Ent_Dados!$X$269:$X$514)+SUMIF(Ent_Dados!$C$269:$C$514,Tabulação_Prod_Municipios!D246,Ent_Dados!$AB$269:$AB$514)</f>
        <v>95918</v>
      </c>
      <c r="I50" s="16">
        <f>SUMIF(Ent_Dados!$C$269:$C$514,Tabulação_Prod_Municipios!D246,Ent_Dados!$G$269:$G$514)+SUMIF(Ent_Dados!$C$269:$C$514,Tabulação_Prod_Municipios!D246,Ent_Dados!$I$269:$I$514)+SUMIF(Ent_Dados!$C$269:$C$514,Tabulação_Prod_Municipios!D246,Ent_Dados!$K$269:$K$514)+SUMIF(Ent_Dados!$C$269:$C$514,Tabulação_Prod_Municipios!D246,Ent_Dados!$O$269:$O$514)+SUMIF(Ent_Dados!$C$269:$C$514,Tabulação_Prod_Municipios!D246,Ent_Dados!$Q$269:$Q$514)+SUMIF(Ent_Dados!$C$269:$C$514,Tabulação_Prod_Municipios!D246,Ent_Dados!$U$269:$U$514)+SUMIF(Ent_Dados!$C$269:$C$514,Tabulação_Prod_Municipios!D246,Ent_Dados!$W$269:$W$514)+SUMIF(Ent_Dados!$C$269:$C$514,Tabulação_Prod_Municipios!D246,Ent_Dados!$Y$269:$Y$514)+SUMIF(Ent_Dados!$C$269:$C$514,Tabulação_Prod_Municipios!D246,Ent_Dados!$AC$269:$AC$514)</f>
        <v>90720</v>
      </c>
      <c r="J50" s="9"/>
      <c r="K50" s="10">
        <v>40</v>
      </c>
      <c r="L50" s="92" t="s">
        <v>139</v>
      </c>
      <c r="M50" s="13">
        <f>SUMIF(Ent_Dados!$C$9:$C$254,Tabulação_Prod_Municipios!D93,Ent_Dados!$F$9:$F$254)+SUMIF(Ent_Dados!$C$9:$C$254,Tabulação_Prod_Municipios!D93,Ent_Dados!$H$9:$H$254)+SUMIF(Ent_Dados!$C$9:$C$254,Tabulação_Prod_Municipios!D93,Ent_Dados!$J$9:$J$254)+SUMIF(Ent_Dados!$C$9:$C$254,Tabulação_Prod_Municipios!D93,Ent_Dados!$N$9:$N$254)+SUMIF(Ent_Dados!$C$9:$C$254,Tabulação_Prod_Municipios!D93,Ent_Dados!$P$9:$P$254)+SUMIF(Ent_Dados!$C$9:$C$254,Tabulação_Prod_Municipios!D93,Ent_Dados!$T$9:$T$254)+SUMIF(Ent_Dados!$C$9:$C$254,Tabulação_Prod_Municipios!D93,Ent_Dados!$V$9:$V$254)+SUMIF(Ent_Dados!$C$9:$C$254,Tabulação_Prod_Municipios!D93,Ent_Dados!$X$9:$X$254)+SUMIF(Ent_Dados!$C$9:$C$254,Tabulação_Prod_Municipios!D93,Ent_Dados!$AB$9:$AB$254)</f>
        <v>24150</v>
      </c>
      <c r="N50" s="16">
        <f>SUMIF(Ent_Dados!$C$9:$C$254,Tabulação_Prod_Municipios!D93,Ent_Dados!$G$9:$G$254)+SUMIF(Ent_Dados!$C$9:$C$254,Tabulação_Prod_Municipios!D93,Ent_Dados!$I$9:$I$254)+SUMIF(Ent_Dados!$C$9:$C$254,Tabulação_Prod_Municipios!D93,Ent_Dados!$K$9:$K$254)+SUMIF(Ent_Dados!$C$9:$C$254,Tabulação_Prod_Municipios!D93,Ent_Dados!$O$9:$O$254)+SUMIF(Ent_Dados!$C$9:$C$254,Tabulação_Prod_Municipios!D93,Ent_Dados!$Q$9:$Q$254)+SUMIF(Ent_Dados!$C$9:$C$254,Tabulação_Prod_Municipios!D93,Ent_Dados!$U$9:$U$254)+SUMIF(Ent_Dados!$C$9:$C$254,Tabulação_Prod_Municipios!D93,Ent_Dados!$W$9:$W$254)+SUMIF(Ent_Dados!$C$9:$C$254,Tabulação_Prod_Municipios!D93,Ent_Dados!$Y$9:$Y$254)+SUMIF(Ent_Dados!$C$9:$C$254,Tabulação_Prod_Municipios!D93,Ent_Dados!$AC$9:$AC$254)</f>
        <v>27600</v>
      </c>
      <c r="O50" s="14"/>
      <c r="P50" s="10">
        <v>40</v>
      </c>
      <c r="Q50" s="92" t="s">
        <v>139</v>
      </c>
      <c r="R50" s="13">
        <f>SUMIF(Ent_Dados!$C$269:$C$514,Tabulação_Prod_Municipios!D93,Ent_Dados!$V$269:$V$514)</f>
        <v>62100</v>
      </c>
      <c r="S50" s="16">
        <f>SUMIF(Ent_Dados!$C$269:$C$514,Tabulação_Prod_Municipios!D93,Ent_Dados!$W$269:$W$514)</f>
        <v>62100</v>
      </c>
      <c r="T50" s="9"/>
      <c r="U50" s="10">
        <v>40</v>
      </c>
      <c r="V50" s="92" t="s">
        <v>184</v>
      </c>
      <c r="W50" s="13">
        <f>SUMIF(Ent_Dados!$C$9:$C$254,Tabulação_Prod_Municipios!D141,Ent_Dados!$V$9:$V$254)</f>
        <v>22000</v>
      </c>
      <c r="X50" s="16">
        <f>SUMIF(Ent_Dados!$C$9:$C$254,Tabulação_Prod_Municipios!D141,Ent_Dados!$W$9:$W$254)</f>
        <v>22800</v>
      </c>
      <c r="Y50" s="2"/>
      <c r="Z50" s="10">
        <v>40</v>
      </c>
      <c r="AA50" s="92" t="s">
        <v>233</v>
      </c>
      <c r="AB50" s="13">
        <f>SUMIF(Ent_Dados!$C$269:$C$514,Tabulação_Prod_Municipios!D197,Ent_Dados!$T$269:$T$514)</f>
        <v>36400</v>
      </c>
      <c r="AC50" s="16">
        <f>SUMIF(Ent_Dados!$C$269:$C$514,Tabulação_Prod_Municipios!D197,Ent_Dados!$U$269:$U$514)</f>
        <v>18330</v>
      </c>
      <c r="AD50" s="9"/>
      <c r="AE50" s="10">
        <v>40</v>
      </c>
      <c r="AF50" s="92" t="s">
        <v>180</v>
      </c>
      <c r="AG50" s="13">
        <f>SUMIF(Ent_Dados!$C$9:$C$254,Tabulação_Prod_Municipios!D136,Ent_Dados!$T$9:$T$254)</f>
        <v>3000</v>
      </c>
      <c r="AH50" s="16">
        <f>SUMIF(Ent_Dados!$C$9:$C$254,Tabulação_Prod_Municipios!D136,Ent_Dados!$U$9:$U$254)</f>
        <v>4000</v>
      </c>
      <c r="AJ50" s="10">
        <v>40</v>
      </c>
      <c r="AK50" s="92" t="s">
        <v>208</v>
      </c>
      <c r="AL50" s="13">
        <f>SUMIF(Ent_Dados!$C$269:$C$514,Tabulação_Prod_Municipios!D168,Ent_Dados!$X$269:$X$514)</f>
        <v>5500</v>
      </c>
      <c r="AM50" s="16">
        <f>SUMIF(Ent_Dados!$C$269:$C$514,Tabulação_Prod_Municipios!D168,Ent_Dados!$Y$269:$Y$514)</f>
        <v>1500</v>
      </c>
      <c r="AN50" s="9"/>
      <c r="AO50" s="10">
        <v>40</v>
      </c>
      <c r="AP50" s="92" t="s">
        <v>65</v>
      </c>
      <c r="AQ50" s="13">
        <f>SUMIF(Ent_Dados!$C$9:$C$254,Tabulação_Prod_Municipios!D12,Ent_Dados!$X$9:$X$254)</f>
        <v>260</v>
      </c>
      <c r="AR50" s="16">
        <f>SUMIF(Ent_Dados!$C$9:$C$254,Tabulação_Prod_Municipios!D12,Ent_Dados!$Y$9:$Y$254)</f>
        <v>1000</v>
      </c>
      <c r="AT50" s="10">
        <v>40</v>
      </c>
      <c r="AU50" s="92" t="s">
        <v>80</v>
      </c>
      <c r="AV50" s="13">
        <f>SUMIF(Ent_Dados!$C$269:$C$514,Tabulação_Prod_Municipios!D28,Ent_Dados!$J$269:$J$514)</f>
        <v>250</v>
      </c>
      <c r="AW50" s="16">
        <f>SUMIF(Ent_Dados!$C$269:$C$514,Tabulação_Prod_Municipios!D28,Ent_Dados!$K$269:$K$514)</f>
        <v>130</v>
      </c>
      <c r="AX50" s="9"/>
      <c r="AY50" s="10">
        <v>40</v>
      </c>
      <c r="AZ50" s="92" t="s">
        <v>215</v>
      </c>
      <c r="BA50" s="13">
        <f>SUMIF(Ent_Dados!$C$9:$C$254,Tabulação_Prod_Municipios!D175,Ent_Dados!$J$9:$J$254)</f>
        <v>60</v>
      </c>
      <c r="BB50" s="16">
        <f>SUMIF(Ent_Dados!$C$9:$C$254,Tabulação_Prod_Municipios!D175,Ent_Dados!$K$9:$K$254)</f>
        <v>60</v>
      </c>
      <c r="BD50" s="10">
        <v>40</v>
      </c>
      <c r="BE50" s="92" t="s">
        <v>144</v>
      </c>
      <c r="BF50" s="13">
        <f>SUMIF(Ent_Dados!$C$269:$C$514,Tabulação_Prod_Municipios!D98,Ent_Dados!$N$269:$N$514)</f>
        <v>480</v>
      </c>
      <c r="BG50" s="16">
        <f>SUMIF(Ent_Dados!$C$269:$C$514,Tabulação_Prod_Municipios!D98,Ent_Dados!$O$269:$O$514)</f>
        <v>580</v>
      </c>
      <c r="BH50" s="9"/>
      <c r="BI50" s="10">
        <v>40</v>
      </c>
      <c r="BJ50" s="92" t="s">
        <v>264</v>
      </c>
      <c r="BK50" s="13">
        <f>SUMIF(Ent_Dados!$C$9:$C$254,Tabulação_Prod_Municipios!D231,Ent_Dados!$N$9:$N$254)</f>
        <v>150</v>
      </c>
      <c r="BL50" s="16">
        <f>SUMIF(Ent_Dados!$C$9:$C$254,Tabulação_Prod_Municipios!D231,Ent_Dados!$O$9:$O$254)</f>
        <v>220</v>
      </c>
      <c r="BN50" s="10">
        <v>40</v>
      </c>
      <c r="BO50" s="92" t="s">
        <v>247</v>
      </c>
      <c r="BP50" s="13">
        <f>SUMIF(Ent_Dados!$C$269:$C$514,Tabulação_Prod_Municipios!D213,Ent_Dados!$F$269:$F$514)</f>
        <v>0</v>
      </c>
      <c r="BQ50" s="16">
        <f>SUMIF(Ent_Dados!$C$269:$C$514,Tabulação_Prod_Municipios!D213,Ent_Dados!$G$269:$G$514)</f>
        <v>0</v>
      </c>
      <c r="BR50" s="9"/>
      <c r="BS50" s="10">
        <v>40</v>
      </c>
      <c r="BT50" s="92" t="s">
        <v>100</v>
      </c>
      <c r="BU50" s="13">
        <f>SUMIF(Ent_Dados!$C$9:$C$254,Tabulação_Prod_Municipios!D48,Ent_Dados!$F$9:$F$254)</f>
        <v>0</v>
      </c>
      <c r="BV50" s="16">
        <f>SUMIF(Ent_Dados!$C$9:$C$254,Tabulação_Prod_Municipios!D48,Ent_Dados!$G$9:$G$254)</f>
        <v>0</v>
      </c>
      <c r="BX50" s="10">
        <v>40</v>
      </c>
      <c r="BY50" s="92" t="s">
        <v>68</v>
      </c>
      <c r="BZ50" s="13">
        <f>SUMIF(Ent_Dados!$C$269:$C$514,Tabulação_Prod_Municipios!D15,Ent_Dados!$P$269:$P$514)</f>
        <v>0</v>
      </c>
      <c r="CA50" s="16">
        <f>SUMIF(Ent_Dados!$C$269:$C$514,Tabulação_Prod_Municipios!D15,Ent_Dados!$Q$269:$Q$514)</f>
        <v>0</v>
      </c>
      <c r="CB50" s="9"/>
      <c r="CC50" s="10">
        <v>40</v>
      </c>
      <c r="CD50" s="92" t="s">
        <v>68</v>
      </c>
      <c r="CE50" s="13">
        <f>SUMIF(Ent_Dados!$C$9:$C$254,Tabulação_Prod_Municipios!D15,Ent_Dados!$P$9:$P$254)</f>
        <v>0</v>
      </c>
      <c r="CF50" s="16">
        <f>SUMIF(Ent_Dados!$C$9:$C$254,Tabulação_Prod_Municipios!D15,Ent_Dados!$Q$9:$Q$254)</f>
        <v>0</v>
      </c>
      <c r="CH50" s="10">
        <v>40</v>
      </c>
      <c r="CI50" s="92" t="s">
        <v>92</v>
      </c>
      <c r="CJ50" s="13">
        <f>SUMIF(Ent_Dados!$C$269:$C$514,Tabulação_Prod_Municipios!D40,Ent_Dados!$AB$269:$AB$514)</f>
        <v>0</v>
      </c>
      <c r="CK50" s="16">
        <f>SUMIF(Ent_Dados!$C$269:$C$514,Tabulação_Prod_Municipios!D40,Ent_Dados!$AC$269:$AC$514)</f>
        <v>0</v>
      </c>
      <c r="CL50" s="9"/>
      <c r="CM50" s="10">
        <v>40</v>
      </c>
      <c r="CN50" s="92" t="s">
        <v>92</v>
      </c>
      <c r="CO50" s="13">
        <f>SUMIF(Ent_Dados!$C$9:$C$254,Tabulação_Prod_Municipios!D40,Ent_Dados!$AB$9:$AB$254)</f>
        <v>0</v>
      </c>
      <c r="CP50" s="16">
        <f>SUMIF(Ent_Dados!$C$9:$C$254,Tabulação_Prod_Municipios!D40,Ent_Dados!$AC$9:$AC$254)</f>
        <v>0</v>
      </c>
      <c r="CR50" s="10">
        <v>40</v>
      </c>
      <c r="CS50" s="92" t="s">
        <v>76</v>
      </c>
      <c r="CT50" s="13">
        <f>SUMIF(Ent_Dados!$C$269:$C$514,Tabulação_Prod_Municipios!D24,Ent_Dados!$L$269:$L$514)</f>
        <v>288460</v>
      </c>
      <c r="CU50" s="16">
        <f>SUMIF(Ent_Dados!$C$269:$C$514,Tabulação_Prod_Municipios!D24,Ent_Dados!$M$269:$M$514)</f>
        <v>446870</v>
      </c>
      <c r="CV50" s="9"/>
      <c r="CW50" s="10">
        <v>40</v>
      </c>
      <c r="CX50" s="92" t="s">
        <v>254</v>
      </c>
      <c r="CY50" s="13">
        <f>SUMIF(Ent_Dados!$C$9:$C$254,Tabulação_Prod_Municipios!D221,Ent_Dados!$L$9:$L$254)</f>
        <v>6000</v>
      </c>
      <c r="CZ50" s="16">
        <f>SUMIF(Ent_Dados!$C$9:$C$254,Tabulação_Prod_Municipios!D221,Ent_Dados!$M$9:$M$254)</f>
        <v>6667</v>
      </c>
      <c r="DB50" s="10">
        <v>40</v>
      </c>
      <c r="DC50" s="92" t="s">
        <v>142</v>
      </c>
      <c r="DD50" s="13">
        <f>SUMIF(Ent_Dados!$C$269:$C$514,Tabulação_Prod_Municipios!D96,Ent_Dados!$R$269:$R$514)</f>
        <v>1400</v>
      </c>
      <c r="DE50" s="16">
        <f>SUMIF(Ent_Dados!$C$269:$C$514,Tabulação_Prod_Municipios!D96,Ent_Dados!$S$269:$S$514)</f>
        <v>1400</v>
      </c>
      <c r="DF50" s="9"/>
      <c r="DG50" s="10">
        <v>40</v>
      </c>
      <c r="DH50" s="92" t="s">
        <v>183</v>
      </c>
      <c r="DI50" s="13">
        <f>SUMIF(Ent_Dados!$C$9:$C$254,Tabulação_Prod_Municipios!D140,Ent_Dados!$R$9:$R$254)</f>
        <v>80</v>
      </c>
      <c r="DJ50" s="16">
        <f>SUMIF(Ent_Dados!$C$9:$C$254,Tabulação_Prod_Municipios!D140,Ent_Dados!$S$9:$S$254)</f>
        <v>85</v>
      </c>
      <c r="DL50" s="10">
        <v>40</v>
      </c>
      <c r="DM50" s="92" t="s">
        <v>20</v>
      </c>
      <c r="DN50" s="13">
        <f>SUMIF(Ent_Dados!$C$269:$C$514,Tabulação_Prod_Municipios!D121,Ent_Dados!$Z$269:$Z$514)</f>
        <v>5220</v>
      </c>
      <c r="DO50" s="16">
        <f>SUMIF(Ent_Dados!$C$269:$C$514,Tabulação_Prod_Municipios!D121,Ent_Dados!$AA$269:$AA$514)</f>
        <v>0</v>
      </c>
      <c r="DP50" s="9"/>
      <c r="DQ50" s="10">
        <v>40</v>
      </c>
      <c r="DR50" s="92" t="s">
        <v>20</v>
      </c>
      <c r="DS50" s="13">
        <f>SUMIF(Ent_Dados!$C$9:$C$254,Tabulação_Prod_Municipios!D121,Ent_Dados!$Z$9:$Z$254)</f>
        <v>87</v>
      </c>
      <c r="DT50" s="16">
        <f>SUMIF(Ent_Dados!$C$9:$C$254,Tabulação_Prod_Municipios!D121,Ent_Dados!$AA$9:$AA$254)</f>
        <v>0</v>
      </c>
      <c r="DV50" s="10">
        <v>40</v>
      </c>
      <c r="DW50" s="92" t="s">
        <v>87</v>
      </c>
      <c r="DX50" s="13">
        <f>SUMIF(Ent_Dados!$C$269:$C$514,Tabulação_Prod_Municipios!D35,Ent_Dados!$D$269:$D$514)</f>
        <v>0</v>
      </c>
      <c r="DY50" s="16">
        <f>SUMIF(Ent_Dados!$C$269:$C$514,Tabulação_Prod_Municipios!D35,Ent_Dados!$E$269:$E$514)</f>
        <v>0</v>
      </c>
      <c r="DZ50" s="9"/>
      <c r="EA50" s="10">
        <v>40</v>
      </c>
      <c r="EB50" s="92" t="s">
        <v>87</v>
      </c>
      <c r="EC50" s="13">
        <f>SUMIF(Ent_Dados!$C$9:$C$254,Tabulação_Prod_Municipios!D35,Ent_Dados!$D$9:$D$254)</f>
        <v>0</v>
      </c>
      <c r="ED50" s="16">
        <f>SUMIF(Ent_Dados!$C$9:$C$254,Tabulação_Prod_Municipios!D35,Ent_Dados!$E$9:$E$254)</f>
        <v>0</v>
      </c>
      <c r="EF50" s="10">
        <v>40</v>
      </c>
      <c r="EG50" s="92" t="s">
        <v>102</v>
      </c>
      <c r="EH50" s="13"/>
      <c r="EI50" s="16"/>
      <c r="EJ50" s="9"/>
      <c r="EK50" s="10">
        <v>40</v>
      </c>
      <c r="EL50" s="92" t="s">
        <v>102</v>
      </c>
      <c r="EM50" s="13"/>
      <c r="EN50" s="16"/>
    </row>
    <row r="51" spans="1:144" ht="13.5" customHeight="1" x14ac:dyDescent="0.2">
      <c r="A51" s="14"/>
      <c r="B51" s="91">
        <v>43</v>
      </c>
      <c r="C51" s="92" t="s">
        <v>103</v>
      </c>
      <c r="D51" s="12" t="s">
        <v>372</v>
      </c>
      <c r="E51" s="14"/>
      <c r="F51" s="10">
        <v>41</v>
      </c>
      <c r="G51" s="92" t="s">
        <v>169</v>
      </c>
      <c r="H51" s="13">
        <f>SUMIF(Ent_Dados!$C$269:$C$514,Tabulação_Prod_Municipios!D125,Ent_Dados!$F$269:$F$514)+SUMIF(Ent_Dados!$C$269:$C$514,Tabulação_Prod_Municipios!D125,Ent_Dados!$H$269:$H$514)+SUMIF(Ent_Dados!$C$269:$C$514,Tabulação_Prod_Municipios!D125,Ent_Dados!$J$269:$J$514)+SUMIF(Ent_Dados!$C$269:$C$514,Tabulação_Prod_Municipios!D125,Ent_Dados!$N$269:$N$514)+SUMIF(Ent_Dados!$C$269:$C$514,Tabulação_Prod_Municipios!D125,Ent_Dados!$P$269:$P$514)+SUMIF(Ent_Dados!$C$269:$C$514,Tabulação_Prod_Municipios!D125,Ent_Dados!$T$269:$T$514)+SUMIF(Ent_Dados!$C$269:$C$514,Tabulação_Prod_Municipios!D125,Ent_Dados!$V$269:$V$514)+SUMIF(Ent_Dados!$C$269:$C$514,Tabulação_Prod_Municipios!D125,Ent_Dados!$X$269:$X$514)+SUMIF(Ent_Dados!$C$269:$C$514,Tabulação_Prod_Municipios!D125,Ent_Dados!$AB$269:$AB$514)</f>
        <v>97850</v>
      </c>
      <c r="I51" s="16">
        <f>SUMIF(Ent_Dados!$C$269:$C$514,Tabulação_Prod_Municipios!D125,Ent_Dados!$G$269:$G$514)+SUMIF(Ent_Dados!$C$269:$C$514,Tabulação_Prod_Municipios!D125,Ent_Dados!$I$269:$I$514)+SUMIF(Ent_Dados!$C$269:$C$514,Tabulação_Prod_Municipios!D125,Ent_Dados!$K$269:$K$514)+SUMIF(Ent_Dados!$C$269:$C$514,Tabulação_Prod_Municipios!D125,Ent_Dados!$O$269:$O$514)+SUMIF(Ent_Dados!$C$269:$C$514,Tabulação_Prod_Municipios!D125,Ent_Dados!$Q$269:$Q$514)+SUMIF(Ent_Dados!$C$269:$C$514,Tabulação_Prod_Municipios!D125,Ent_Dados!$U$269:$U$514)+SUMIF(Ent_Dados!$C$269:$C$514,Tabulação_Prod_Municipios!D125,Ent_Dados!$W$269:$W$514)+SUMIF(Ent_Dados!$C$269:$C$514,Tabulação_Prod_Municipios!D125,Ent_Dados!$Y$269:$Y$514)+SUMIF(Ent_Dados!$C$269:$C$514,Tabulação_Prod_Municipios!D125,Ent_Dados!$AC$269:$AC$514)</f>
        <v>87285</v>
      </c>
      <c r="J51" s="9"/>
      <c r="K51" s="10">
        <v>41</v>
      </c>
      <c r="L51" s="92" t="s">
        <v>184</v>
      </c>
      <c r="M51" s="13">
        <f>SUMIF(Ent_Dados!$C$9:$C$254,Tabulação_Prod_Municipios!D141,Ent_Dados!$F$9:$F$254)+SUMIF(Ent_Dados!$C$9:$C$254,Tabulação_Prod_Municipios!D141,Ent_Dados!$H$9:$H$254)+SUMIF(Ent_Dados!$C$9:$C$254,Tabulação_Prod_Municipios!D141,Ent_Dados!$J$9:$J$254)+SUMIF(Ent_Dados!$C$9:$C$254,Tabulação_Prod_Municipios!D141,Ent_Dados!$N$9:$N$254)+SUMIF(Ent_Dados!$C$9:$C$254,Tabulação_Prod_Municipios!D141,Ent_Dados!$P$9:$P$254)+SUMIF(Ent_Dados!$C$9:$C$254,Tabulação_Prod_Municipios!D141,Ent_Dados!$T$9:$T$254)+SUMIF(Ent_Dados!$C$9:$C$254,Tabulação_Prod_Municipios!D141,Ent_Dados!$V$9:$V$254)+SUMIF(Ent_Dados!$C$9:$C$254,Tabulação_Prod_Municipios!D141,Ent_Dados!$X$9:$X$254)+SUMIF(Ent_Dados!$C$9:$C$254,Tabulação_Prod_Municipios!D141,Ent_Dados!$AB$9:$AB$254)</f>
        <v>36610</v>
      </c>
      <c r="N51" s="16">
        <f>SUMIF(Ent_Dados!$C$9:$C$254,Tabulação_Prod_Municipios!D141,Ent_Dados!$G$9:$G$254)+SUMIF(Ent_Dados!$C$9:$C$254,Tabulação_Prod_Municipios!D141,Ent_Dados!$I$9:$I$254)+SUMIF(Ent_Dados!$C$9:$C$254,Tabulação_Prod_Municipios!D141,Ent_Dados!$K$9:$K$254)+SUMIF(Ent_Dados!$C$9:$C$254,Tabulação_Prod_Municipios!D141,Ent_Dados!$O$9:$O$254)+SUMIF(Ent_Dados!$C$9:$C$254,Tabulação_Prod_Municipios!D141,Ent_Dados!$Q$9:$Q$254)+SUMIF(Ent_Dados!$C$9:$C$254,Tabulação_Prod_Municipios!D141,Ent_Dados!$U$9:$U$254)+SUMIF(Ent_Dados!$C$9:$C$254,Tabulação_Prod_Municipios!D141,Ent_Dados!$W$9:$W$254)+SUMIF(Ent_Dados!$C$9:$C$254,Tabulação_Prod_Municipios!D141,Ent_Dados!$Y$9:$Y$254)+SUMIF(Ent_Dados!$C$9:$C$254,Tabulação_Prod_Municipios!D141,Ent_Dados!$AC$9:$AC$254)</f>
        <v>25920</v>
      </c>
      <c r="O51" s="14"/>
      <c r="P51" s="10">
        <v>41</v>
      </c>
      <c r="Q51" s="92" t="s">
        <v>208</v>
      </c>
      <c r="R51" s="13">
        <f>SUMIF(Ent_Dados!$C$269:$C$514,Tabulação_Prod_Municipios!D168,Ent_Dados!$V$269:$V$514)</f>
        <v>135000</v>
      </c>
      <c r="S51" s="16">
        <f>SUMIF(Ent_Dados!$C$269:$C$514,Tabulação_Prod_Municipios!D168,Ent_Dados!$W$269:$W$514)</f>
        <v>59940</v>
      </c>
      <c r="T51" s="9"/>
      <c r="U51" s="10">
        <v>41</v>
      </c>
      <c r="V51" s="92" t="s">
        <v>239</v>
      </c>
      <c r="W51" s="13">
        <f>SUMIF(Ent_Dados!$C$9:$C$254,Tabulação_Prod_Municipios!D204,Ent_Dados!$V$9:$V$254)</f>
        <v>20000</v>
      </c>
      <c r="X51" s="16">
        <f>SUMIF(Ent_Dados!$C$9:$C$254,Tabulação_Prod_Municipios!D204,Ent_Dados!$W$9:$W$254)</f>
        <v>22000</v>
      </c>
      <c r="Y51" s="2"/>
      <c r="Z51" s="10">
        <v>41</v>
      </c>
      <c r="AA51" s="92" t="s">
        <v>73</v>
      </c>
      <c r="AB51" s="13">
        <f>SUMIF(Ent_Dados!$C$269:$C$514,Tabulação_Prod_Municipios!D21,Ent_Dados!$T$269:$T$514)</f>
        <v>14688</v>
      </c>
      <c r="AC51" s="16">
        <f>SUMIF(Ent_Dados!$C$269:$C$514,Tabulação_Prod_Municipios!D21,Ent_Dados!$U$269:$U$514)</f>
        <v>16320</v>
      </c>
      <c r="AD51" s="9"/>
      <c r="AE51" s="10">
        <v>41</v>
      </c>
      <c r="AF51" s="92" t="s">
        <v>139</v>
      </c>
      <c r="AG51" s="13">
        <f>SUMIF(Ent_Dados!$C$9:$C$254,Tabulação_Prod_Municipios!D93,Ent_Dados!$T$9:$T$254)</f>
        <v>1000</v>
      </c>
      <c r="AH51" s="16">
        <f>SUMIF(Ent_Dados!$C$9:$C$254,Tabulação_Prod_Municipios!D93,Ent_Dados!$U$9:$U$254)</f>
        <v>4000</v>
      </c>
      <c r="AJ51" s="10">
        <v>41</v>
      </c>
      <c r="AK51" s="92" t="s">
        <v>200</v>
      </c>
      <c r="AL51" s="13">
        <f>SUMIF(Ent_Dados!$C$269:$C$514,Tabulação_Prod_Municipios!D160,Ent_Dados!$X$269:$X$514)</f>
        <v>7200</v>
      </c>
      <c r="AM51" s="16">
        <f>SUMIF(Ent_Dados!$C$269:$C$514,Tabulação_Prod_Municipios!D160,Ent_Dados!$Y$269:$Y$514)</f>
        <v>1440</v>
      </c>
      <c r="AN51" s="9"/>
      <c r="AO51" s="10">
        <v>41</v>
      </c>
      <c r="AP51" s="92" t="s">
        <v>108</v>
      </c>
      <c r="AQ51" s="13">
        <f>SUMIF(Ent_Dados!$C$9:$C$254,Tabulação_Prod_Municipios!D58,Ent_Dados!$X$9:$X$254)</f>
        <v>1200</v>
      </c>
      <c r="AR51" s="16">
        <f>SUMIF(Ent_Dados!$C$9:$C$254,Tabulação_Prod_Municipios!D58,Ent_Dados!$Y$9:$Y$254)</f>
        <v>900</v>
      </c>
      <c r="AT51" s="10">
        <v>41</v>
      </c>
      <c r="AU51" s="92" t="s">
        <v>150</v>
      </c>
      <c r="AV51" s="13">
        <f>SUMIF(Ent_Dados!$C$269:$C$514,Tabulação_Prod_Municipios!D104,Ent_Dados!$J$269:$J$514)</f>
        <v>126</v>
      </c>
      <c r="AW51" s="16">
        <f>SUMIF(Ent_Dados!$C$269:$C$514,Tabulação_Prod_Municipios!D104,Ent_Dados!$K$269:$K$514)</f>
        <v>130</v>
      </c>
      <c r="AX51" s="9"/>
      <c r="AY51" s="10">
        <v>41</v>
      </c>
      <c r="AZ51" s="92" t="s">
        <v>64</v>
      </c>
      <c r="BA51" s="13">
        <f>SUMIF(Ent_Dados!$C$9:$C$254,Tabulação_Prod_Municipios!D11,Ent_Dados!$J$9:$J$254)</f>
        <v>40</v>
      </c>
      <c r="BB51" s="16">
        <f>SUMIF(Ent_Dados!$C$9:$C$254,Tabulação_Prod_Municipios!D11,Ent_Dados!$K$9:$K$254)</f>
        <v>60</v>
      </c>
      <c r="BD51" s="10">
        <v>41</v>
      </c>
      <c r="BE51" s="92" t="s">
        <v>96</v>
      </c>
      <c r="BF51" s="13">
        <f>SUMIF(Ent_Dados!$C$269:$C$514,Tabulação_Prod_Municipios!D44,Ent_Dados!$N$269:$N$514)</f>
        <v>0</v>
      </c>
      <c r="BG51" s="16">
        <f>SUMIF(Ent_Dados!$C$269:$C$514,Tabulação_Prod_Municipios!D44,Ent_Dados!$O$269:$O$514)</f>
        <v>560</v>
      </c>
      <c r="BH51" s="9"/>
      <c r="BI51" s="10">
        <v>41</v>
      </c>
      <c r="BJ51" s="92" t="s">
        <v>184</v>
      </c>
      <c r="BK51" s="13">
        <f>SUMIF(Ent_Dados!$C$9:$C$254,Tabulação_Prod_Municipios!D141,Ent_Dados!$N$9:$N$254)</f>
        <v>390</v>
      </c>
      <c r="BL51" s="16">
        <f>SUMIF(Ent_Dados!$C$9:$C$254,Tabulação_Prod_Municipios!D141,Ent_Dados!$O$9:$O$254)</f>
        <v>200</v>
      </c>
      <c r="BN51" s="10">
        <v>41</v>
      </c>
      <c r="BO51" s="92" t="s">
        <v>100</v>
      </c>
      <c r="BP51" s="13">
        <f>SUMIF(Ent_Dados!$C$269:$C$514,Tabulação_Prod_Municipios!D48,Ent_Dados!$F$269:$F$514)</f>
        <v>0</v>
      </c>
      <c r="BQ51" s="16">
        <f>SUMIF(Ent_Dados!$C$269:$C$514,Tabulação_Prod_Municipios!D48,Ent_Dados!$G$269:$G$514)</f>
        <v>0</v>
      </c>
      <c r="BR51" s="9"/>
      <c r="BS51" s="10">
        <v>41</v>
      </c>
      <c r="BT51" s="92" t="s">
        <v>247</v>
      </c>
      <c r="BU51" s="13">
        <f>SUMIF(Ent_Dados!$C$9:$C$254,Tabulação_Prod_Municipios!D213,Ent_Dados!$F$9:$F$254)</f>
        <v>0</v>
      </c>
      <c r="BV51" s="16">
        <f>SUMIF(Ent_Dados!$C$9:$C$254,Tabulação_Prod_Municipios!D213,Ent_Dados!$G$9:$G$254)</f>
        <v>0</v>
      </c>
      <c r="BX51" s="10">
        <v>41</v>
      </c>
      <c r="BY51" s="92" t="s">
        <v>69</v>
      </c>
      <c r="BZ51" s="13">
        <f>SUMIF(Ent_Dados!$C$269:$C$514,Tabulação_Prod_Municipios!D16,Ent_Dados!$P$269:$P$514)</f>
        <v>0</v>
      </c>
      <c r="CA51" s="16">
        <f>SUMIF(Ent_Dados!$C$269:$C$514,Tabulação_Prod_Municipios!D16,Ent_Dados!$Q$269:$Q$514)</f>
        <v>0</v>
      </c>
      <c r="CB51" s="9"/>
      <c r="CC51" s="10">
        <v>41</v>
      </c>
      <c r="CD51" s="92" t="s">
        <v>69</v>
      </c>
      <c r="CE51" s="13">
        <f>SUMIF(Ent_Dados!$C$9:$C$254,Tabulação_Prod_Municipios!D16,Ent_Dados!$P$9:$P$254)</f>
        <v>0</v>
      </c>
      <c r="CF51" s="16">
        <f>SUMIF(Ent_Dados!$C$9:$C$254,Tabulação_Prod_Municipios!D16,Ent_Dados!$Q$9:$Q$254)</f>
        <v>0</v>
      </c>
      <c r="CH51" s="10">
        <v>41</v>
      </c>
      <c r="CI51" s="92" t="s">
        <v>93</v>
      </c>
      <c r="CJ51" s="13">
        <f>SUMIF(Ent_Dados!$C$269:$C$514,Tabulação_Prod_Municipios!D41,Ent_Dados!$AB$269:$AB$514)</f>
        <v>0</v>
      </c>
      <c r="CK51" s="16">
        <f>SUMIF(Ent_Dados!$C$269:$C$514,Tabulação_Prod_Municipios!D41,Ent_Dados!$AC$269:$AC$514)</f>
        <v>0</v>
      </c>
      <c r="CL51" s="9"/>
      <c r="CM51" s="10">
        <v>41</v>
      </c>
      <c r="CN51" s="92" t="s">
        <v>93</v>
      </c>
      <c r="CO51" s="13">
        <f>SUMIF(Ent_Dados!$C$9:$C$254,Tabulação_Prod_Municipios!D41,Ent_Dados!$AB$9:$AB$254)</f>
        <v>0</v>
      </c>
      <c r="CP51" s="16">
        <f>SUMIF(Ent_Dados!$C$9:$C$254,Tabulação_Prod_Municipios!D41,Ent_Dados!$AC$9:$AC$254)</f>
        <v>0</v>
      </c>
      <c r="CR51" s="10">
        <v>41</v>
      </c>
      <c r="CS51" s="92" t="s">
        <v>116</v>
      </c>
      <c r="CT51" s="13">
        <f>SUMIF(Ent_Dados!$C$269:$C$514,Tabulação_Prod_Municipios!D67,Ent_Dados!$L$269:$L$514)</f>
        <v>548961</v>
      </c>
      <c r="CU51" s="16">
        <f>SUMIF(Ent_Dados!$C$269:$C$514,Tabulação_Prod_Municipios!D67,Ent_Dados!$M$269:$M$514)</f>
        <v>429234</v>
      </c>
      <c r="CV51" s="9"/>
      <c r="CW51" s="10">
        <v>41</v>
      </c>
      <c r="CX51" s="92" t="s">
        <v>286</v>
      </c>
      <c r="CY51" s="13">
        <f>SUMIF(Ent_Dados!$C$9:$C$254,Tabulação_Prod_Municipios!D255,Ent_Dados!$L$9:$L$254)</f>
        <v>6612</v>
      </c>
      <c r="CZ51" s="16">
        <f>SUMIF(Ent_Dados!$C$9:$C$254,Tabulação_Prod_Municipios!D255,Ent_Dados!$M$9:$M$254)</f>
        <v>6612</v>
      </c>
      <c r="DB51" s="10">
        <v>41</v>
      </c>
      <c r="DC51" s="92" t="s">
        <v>80</v>
      </c>
      <c r="DD51" s="13">
        <f>SUMIF(Ent_Dados!$C$269:$C$514,Tabulação_Prod_Municipios!D28,Ent_Dados!$R$269:$R$514)</f>
        <v>0</v>
      </c>
      <c r="DE51" s="16">
        <f>SUMIF(Ent_Dados!$C$269:$C$514,Tabulação_Prod_Municipios!D28,Ent_Dados!$S$269:$S$514)</f>
        <v>1400</v>
      </c>
      <c r="DF51" s="9"/>
      <c r="DG51" s="10">
        <v>41</v>
      </c>
      <c r="DH51" s="92" t="s">
        <v>207</v>
      </c>
      <c r="DI51" s="13">
        <f>SUMIF(Ent_Dados!$C$9:$C$254,Tabulação_Prod_Municipios!D167,Ent_Dados!$R$9:$R$254)</f>
        <v>75</v>
      </c>
      <c r="DJ51" s="16">
        <f>SUMIF(Ent_Dados!$C$9:$C$254,Tabulação_Prod_Municipios!D167,Ent_Dados!$S$9:$S$254)</f>
        <v>85</v>
      </c>
      <c r="DL51" s="10">
        <v>41</v>
      </c>
      <c r="DM51" s="92" t="s">
        <v>113</v>
      </c>
      <c r="DN51" s="13">
        <f>SUMIF(Ent_Dados!$C$269:$C$514,Tabulação_Prod_Municipios!D64,Ent_Dados!$Z$269:$Z$514)</f>
        <v>3280</v>
      </c>
      <c r="DO51" s="16">
        <f>SUMIF(Ent_Dados!$C$269:$C$514,Tabulação_Prod_Municipios!D64,Ent_Dados!$AA$269:$AA$514)</f>
        <v>0</v>
      </c>
      <c r="DP51" s="9"/>
      <c r="DQ51" s="10">
        <v>41</v>
      </c>
      <c r="DR51" s="92" t="s">
        <v>113</v>
      </c>
      <c r="DS51" s="13">
        <f>SUMIF(Ent_Dados!$C$9:$C$254,Tabulação_Prod_Municipios!D64,Ent_Dados!$Z$9:$Z$254)</f>
        <v>40</v>
      </c>
      <c r="DT51" s="16">
        <f>SUMIF(Ent_Dados!$C$9:$C$254,Tabulação_Prod_Municipios!D64,Ent_Dados!$AA$9:$AA$254)</f>
        <v>0</v>
      </c>
      <c r="DV51" s="10">
        <v>41</v>
      </c>
      <c r="DW51" s="92" t="s">
        <v>166</v>
      </c>
      <c r="DX51" s="13">
        <f>SUMIF(Ent_Dados!$C$269:$C$514,Tabulação_Prod_Municipios!D122,Ent_Dados!$D$269:$D$514)</f>
        <v>0</v>
      </c>
      <c r="DY51" s="16">
        <f>SUMIF(Ent_Dados!$C$269:$C$514,Tabulação_Prod_Municipios!D122,Ent_Dados!$E$269:$E$514)</f>
        <v>0</v>
      </c>
      <c r="DZ51" s="9"/>
      <c r="EA51" s="10">
        <v>41</v>
      </c>
      <c r="EB51" s="92" t="s">
        <v>166</v>
      </c>
      <c r="EC51" s="13">
        <f>SUMIF(Ent_Dados!$C$9:$C$254,Tabulação_Prod_Municipios!D122,Ent_Dados!$D$9:$D$254)</f>
        <v>0</v>
      </c>
      <c r="ED51" s="16">
        <f>SUMIF(Ent_Dados!$C$9:$C$254,Tabulação_Prod_Municipios!D122,Ent_Dados!$E$9:$E$254)</f>
        <v>0</v>
      </c>
      <c r="EF51" s="10">
        <v>41</v>
      </c>
      <c r="EG51" s="92" t="s">
        <v>103</v>
      </c>
      <c r="EH51" s="13"/>
      <c r="EI51" s="16"/>
      <c r="EJ51" s="9"/>
      <c r="EK51" s="10">
        <v>41</v>
      </c>
      <c r="EL51" s="92" t="s">
        <v>103</v>
      </c>
      <c r="EM51" s="13"/>
      <c r="EN51" s="16"/>
    </row>
    <row r="52" spans="1:144" ht="13.5" customHeight="1" x14ac:dyDescent="0.2">
      <c r="A52" s="14"/>
      <c r="B52" s="91">
        <v>44</v>
      </c>
      <c r="C52" s="92" t="s">
        <v>46</v>
      </c>
      <c r="D52" s="12" t="s">
        <v>373</v>
      </c>
      <c r="E52" s="14"/>
      <c r="F52" s="10">
        <v>42</v>
      </c>
      <c r="G52" s="92" t="s">
        <v>184</v>
      </c>
      <c r="H52" s="13">
        <f>SUMIF(Ent_Dados!$C$269:$C$514,Tabulação_Prod_Municipios!D141,Ent_Dados!$F$269:$F$514)+SUMIF(Ent_Dados!$C$269:$C$514,Tabulação_Prod_Municipios!D141,Ent_Dados!$H$269:$H$514)+SUMIF(Ent_Dados!$C$269:$C$514,Tabulação_Prod_Municipios!D141,Ent_Dados!$J$269:$J$514)+SUMIF(Ent_Dados!$C$269:$C$514,Tabulação_Prod_Municipios!D141,Ent_Dados!$N$269:$N$514)+SUMIF(Ent_Dados!$C$269:$C$514,Tabulação_Prod_Municipios!D141,Ent_Dados!$P$269:$P$514)+SUMIF(Ent_Dados!$C$269:$C$514,Tabulação_Prod_Municipios!D141,Ent_Dados!$T$269:$T$514)+SUMIF(Ent_Dados!$C$269:$C$514,Tabulação_Prod_Municipios!D141,Ent_Dados!$V$269:$V$514)+SUMIF(Ent_Dados!$C$269:$C$514,Tabulação_Prod_Municipios!D141,Ent_Dados!$X$269:$X$514)+SUMIF(Ent_Dados!$C$269:$C$514,Tabulação_Prod_Municipios!D141,Ent_Dados!$AB$269:$AB$514)</f>
        <v>112537</v>
      </c>
      <c r="I52" s="16">
        <f>SUMIF(Ent_Dados!$C$269:$C$514,Tabulação_Prod_Municipios!D141,Ent_Dados!$G$269:$G$514)+SUMIF(Ent_Dados!$C$269:$C$514,Tabulação_Prod_Municipios!D141,Ent_Dados!$I$269:$I$514)+SUMIF(Ent_Dados!$C$269:$C$514,Tabulação_Prod_Municipios!D141,Ent_Dados!$K$269:$K$514)+SUMIF(Ent_Dados!$C$269:$C$514,Tabulação_Prod_Municipios!D141,Ent_Dados!$O$269:$O$514)+SUMIF(Ent_Dados!$C$269:$C$514,Tabulação_Prod_Municipios!D141,Ent_Dados!$Q$269:$Q$514)+SUMIF(Ent_Dados!$C$269:$C$514,Tabulação_Prod_Municipios!D141,Ent_Dados!$U$269:$U$514)+SUMIF(Ent_Dados!$C$269:$C$514,Tabulação_Prod_Municipios!D141,Ent_Dados!$W$269:$W$514)+SUMIF(Ent_Dados!$C$269:$C$514,Tabulação_Prod_Municipios!D141,Ent_Dados!$Y$269:$Y$514)+SUMIF(Ent_Dados!$C$269:$C$514,Tabulação_Prod_Municipios!D141,Ent_Dados!$AC$269:$AC$514)</f>
        <v>85443</v>
      </c>
      <c r="J52" s="9"/>
      <c r="K52" s="10">
        <v>42</v>
      </c>
      <c r="L52" s="92" t="s">
        <v>233</v>
      </c>
      <c r="M52" s="13">
        <f>SUMIF(Ent_Dados!$C$9:$C$254,Tabulação_Prod_Municipios!D197,Ent_Dados!$F$9:$F$254)+SUMIF(Ent_Dados!$C$9:$C$254,Tabulação_Prod_Municipios!D197,Ent_Dados!$H$9:$H$254)+SUMIF(Ent_Dados!$C$9:$C$254,Tabulação_Prod_Municipios!D197,Ent_Dados!$J$9:$J$254)+SUMIF(Ent_Dados!$C$9:$C$254,Tabulação_Prod_Municipios!D197,Ent_Dados!$N$9:$N$254)+SUMIF(Ent_Dados!$C$9:$C$254,Tabulação_Prod_Municipios!D197,Ent_Dados!$P$9:$P$254)+SUMIF(Ent_Dados!$C$9:$C$254,Tabulação_Prod_Municipios!D197,Ent_Dados!$T$9:$T$254)+SUMIF(Ent_Dados!$C$9:$C$254,Tabulação_Prod_Municipios!D197,Ent_Dados!$V$9:$V$254)+SUMIF(Ent_Dados!$C$9:$C$254,Tabulação_Prod_Municipios!D197,Ent_Dados!$X$9:$X$254)+SUMIF(Ent_Dados!$C$9:$C$254,Tabulação_Prod_Municipios!D197,Ent_Dados!$AB$9:$AB$254)</f>
        <v>21650</v>
      </c>
      <c r="N52" s="16">
        <f>SUMIF(Ent_Dados!$C$9:$C$254,Tabulação_Prod_Municipios!D197,Ent_Dados!$G$9:$G$254)+SUMIF(Ent_Dados!$C$9:$C$254,Tabulação_Prod_Municipios!D197,Ent_Dados!$I$9:$I$254)+SUMIF(Ent_Dados!$C$9:$C$254,Tabulação_Prod_Municipios!D197,Ent_Dados!$K$9:$K$254)+SUMIF(Ent_Dados!$C$9:$C$254,Tabulação_Prod_Municipios!D197,Ent_Dados!$O$9:$O$254)+SUMIF(Ent_Dados!$C$9:$C$254,Tabulação_Prod_Municipios!D197,Ent_Dados!$Q$9:$Q$254)+SUMIF(Ent_Dados!$C$9:$C$254,Tabulação_Prod_Municipios!D197,Ent_Dados!$U$9:$U$254)+SUMIF(Ent_Dados!$C$9:$C$254,Tabulação_Prod_Municipios!D197,Ent_Dados!$W$9:$W$254)+SUMIF(Ent_Dados!$C$9:$C$254,Tabulação_Prod_Municipios!D197,Ent_Dados!$Y$9:$Y$254)+SUMIF(Ent_Dados!$C$9:$C$254,Tabulação_Prod_Municipios!D197,Ent_Dados!$AC$9:$AC$254)</f>
        <v>22550</v>
      </c>
      <c r="O52" s="14"/>
      <c r="P52" s="10">
        <v>42</v>
      </c>
      <c r="Q52" s="92" t="s">
        <v>246</v>
      </c>
      <c r="R52" s="13">
        <f>SUMIF(Ent_Dados!$C$269:$C$514,Tabulação_Prod_Municipios!D212,Ent_Dados!$V$269:$V$514)</f>
        <v>39360</v>
      </c>
      <c r="S52" s="16">
        <f>SUMIF(Ent_Dados!$C$269:$C$514,Tabulação_Prod_Municipios!D212,Ent_Dados!$W$269:$W$514)</f>
        <v>52800</v>
      </c>
      <c r="T52" s="9"/>
      <c r="U52" s="10">
        <v>42</v>
      </c>
      <c r="V52" s="92" t="s">
        <v>287</v>
      </c>
      <c r="W52" s="13">
        <f>SUMIF(Ent_Dados!$C$9:$C$254,Tabulação_Prod_Municipios!D256,Ent_Dados!$V$9:$V$254)</f>
        <v>16000</v>
      </c>
      <c r="X52" s="16">
        <f>SUMIF(Ent_Dados!$C$9:$C$254,Tabulação_Prod_Municipios!D256,Ent_Dados!$W$9:$W$254)</f>
        <v>18000</v>
      </c>
      <c r="Y52" s="2"/>
      <c r="Z52" s="10">
        <v>42</v>
      </c>
      <c r="AA52" s="92" t="s">
        <v>153</v>
      </c>
      <c r="AB52" s="13">
        <f>SUMIF(Ent_Dados!$C$269:$C$514,Tabulação_Prod_Municipios!D108,Ent_Dados!$T$269:$T$514)</f>
        <v>37020</v>
      </c>
      <c r="AC52" s="16">
        <f>SUMIF(Ent_Dados!$C$269:$C$514,Tabulação_Prod_Municipios!D108,Ent_Dados!$U$269:$U$514)</f>
        <v>15950</v>
      </c>
      <c r="AD52" s="9"/>
      <c r="AE52" s="10">
        <v>42</v>
      </c>
      <c r="AF52" s="92" t="s">
        <v>36</v>
      </c>
      <c r="AG52" s="13">
        <f>SUMIF(Ent_Dados!$C$9:$C$254,Tabulação_Prod_Municipios!D193,Ent_Dados!$T$9:$T$254)</f>
        <v>10500</v>
      </c>
      <c r="AH52" s="16">
        <f>SUMIF(Ent_Dados!$C$9:$C$254,Tabulação_Prod_Municipios!D193,Ent_Dados!$U$9:$U$254)</f>
        <v>3500</v>
      </c>
      <c r="AJ52" s="10">
        <v>42</v>
      </c>
      <c r="AK52" s="92" t="s">
        <v>147</v>
      </c>
      <c r="AL52" s="13">
        <f>SUMIF(Ent_Dados!$C$269:$C$514,Tabulação_Prod_Municipios!D101,Ent_Dados!$X$269:$X$514)</f>
        <v>3100</v>
      </c>
      <c r="AM52" s="16">
        <f>SUMIF(Ent_Dados!$C$269:$C$514,Tabulação_Prod_Municipios!D101,Ent_Dados!$Y$269:$Y$514)</f>
        <v>1320</v>
      </c>
      <c r="AN52" s="9"/>
      <c r="AO52" s="10">
        <v>42</v>
      </c>
      <c r="AP52" s="92" t="s">
        <v>106</v>
      </c>
      <c r="AQ52" s="13">
        <f>SUMIF(Ent_Dados!$C$9:$C$254,Tabulação_Prod_Municipios!D55,Ent_Dados!$X$9:$X$254)</f>
        <v>1800</v>
      </c>
      <c r="AR52" s="16">
        <f>SUMIF(Ent_Dados!$C$9:$C$254,Tabulação_Prod_Municipios!D55,Ent_Dados!$Y$9:$Y$254)</f>
        <v>860</v>
      </c>
      <c r="AT52" s="10">
        <v>42</v>
      </c>
      <c r="AU52" s="92" t="s">
        <v>118</v>
      </c>
      <c r="AV52" s="13">
        <f>SUMIF(Ent_Dados!$C$269:$C$514,Tabulação_Prod_Municipios!D70,Ent_Dados!$J$269:$J$514)</f>
        <v>100</v>
      </c>
      <c r="AW52" s="16">
        <f>SUMIF(Ent_Dados!$C$269:$C$514,Tabulação_Prod_Municipios!D70,Ent_Dados!$K$269:$K$514)</f>
        <v>130</v>
      </c>
      <c r="AX52" s="9"/>
      <c r="AY52" s="10">
        <v>42</v>
      </c>
      <c r="AZ52" s="92" t="s">
        <v>216</v>
      </c>
      <c r="BA52" s="13">
        <f>SUMIF(Ent_Dados!$C$9:$C$254,Tabulação_Prod_Municipios!D176,Ent_Dados!$J$9:$J$254)</f>
        <v>0</v>
      </c>
      <c r="BB52" s="16">
        <f>SUMIF(Ent_Dados!$C$9:$C$254,Tabulação_Prod_Municipios!D176,Ent_Dados!$K$9:$K$254)</f>
        <v>60</v>
      </c>
      <c r="BD52" s="10">
        <v>42</v>
      </c>
      <c r="BE52" s="92" t="s">
        <v>264</v>
      </c>
      <c r="BF52" s="13">
        <f>SUMIF(Ent_Dados!$C$269:$C$514,Tabulação_Prod_Municipios!D231,Ent_Dados!$N$269:$N$514)</f>
        <v>248</v>
      </c>
      <c r="BG52" s="16">
        <f>SUMIF(Ent_Dados!$C$269:$C$514,Tabulação_Prod_Municipios!D231,Ent_Dados!$O$269:$O$514)</f>
        <v>532</v>
      </c>
      <c r="BH52" s="9"/>
      <c r="BI52" s="10">
        <v>42</v>
      </c>
      <c r="BJ52" s="92" t="s">
        <v>228</v>
      </c>
      <c r="BK52" s="13">
        <f>SUMIF(Ent_Dados!$C$9:$C$254,Tabulação_Prod_Municipios!D191,Ent_Dados!$N$9:$N$254)</f>
        <v>200</v>
      </c>
      <c r="BL52" s="16">
        <f>SUMIF(Ent_Dados!$C$9:$C$254,Tabulação_Prod_Municipios!D191,Ent_Dados!$O$9:$O$254)</f>
        <v>200</v>
      </c>
      <c r="BN52" s="10">
        <v>42</v>
      </c>
      <c r="BO52" s="92" t="s">
        <v>234</v>
      </c>
      <c r="BP52" s="13">
        <f>SUMIF(Ent_Dados!$C$269:$C$514,Tabulação_Prod_Municipios!D198,Ent_Dados!$F$269:$F$514)</f>
        <v>0</v>
      </c>
      <c r="BQ52" s="16">
        <f>SUMIF(Ent_Dados!$C$269:$C$514,Tabulação_Prod_Municipios!D198,Ent_Dados!$G$269:$G$514)</f>
        <v>0</v>
      </c>
      <c r="BR52" s="9"/>
      <c r="BS52" s="10">
        <v>42</v>
      </c>
      <c r="BT52" s="92" t="s">
        <v>234</v>
      </c>
      <c r="BU52" s="13">
        <f>SUMIF(Ent_Dados!$C$9:$C$254,Tabulação_Prod_Municipios!D198,Ent_Dados!$F$9:$F$254)</f>
        <v>0</v>
      </c>
      <c r="BV52" s="16">
        <f>SUMIF(Ent_Dados!$C$9:$C$254,Tabulação_Prod_Municipios!D198,Ent_Dados!$G$9:$G$254)</f>
        <v>0</v>
      </c>
      <c r="BX52" s="10">
        <v>42</v>
      </c>
      <c r="BY52" s="92" t="s">
        <v>70</v>
      </c>
      <c r="BZ52" s="13">
        <f>SUMIF(Ent_Dados!$C$269:$C$514,Tabulação_Prod_Municipios!D18,Ent_Dados!$P$269:$P$514)</f>
        <v>0</v>
      </c>
      <c r="CA52" s="16">
        <f>SUMIF(Ent_Dados!$C$269:$C$514,Tabulação_Prod_Municipios!D18,Ent_Dados!$Q$269:$Q$514)</f>
        <v>0</v>
      </c>
      <c r="CB52" s="9"/>
      <c r="CC52" s="10">
        <v>42</v>
      </c>
      <c r="CD52" s="92" t="s">
        <v>70</v>
      </c>
      <c r="CE52" s="13">
        <f>SUMIF(Ent_Dados!$C$9:$C$254,Tabulação_Prod_Municipios!D18,Ent_Dados!$P$9:$P$254)</f>
        <v>0</v>
      </c>
      <c r="CF52" s="16">
        <f>SUMIF(Ent_Dados!$C$9:$C$254,Tabulação_Prod_Municipios!D18,Ent_Dados!$Q$9:$Q$254)</f>
        <v>0</v>
      </c>
      <c r="CH52" s="10">
        <v>42</v>
      </c>
      <c r="CI52" s="92" t="s">
        <v>94</v>
      </c>
      <c r="CJ52" s="13">
        <f>SUMIF(Ent_Dados!$C$269:$C$514,Tabulação_Prod_Municipios!D42,Ent_Dados!$AB$269:$AB$514)</f>
        <v>0</v>
      </c>
      <c r="CK52" s="16">
        <f>SUMIF(Ent_Dados!$C$269:$C$514,Tabulação_Prod_Municipios!D42,Ent_Dados!$AC$269:$AC$514)</f>
        <v>0</v>
      </c>
      <c r="CL52" s="9"/>
      <c r="CM52" s="10">
        <v>42</v>
      </c>
      <c r="CN52" s="92" t="s">
        <v>94</v>
      </c>
      <c r="CO52" s="13">
        <f>SUMIF(Ent_Dados!$C$9:$C$254,Tabulação_Prod_Municipios!D42,Ent_Dados!$AB$9:$AB$254)</f>
        <v>0</v>
      </c>
      <c r="CP52" s="16">
        <f>SUMIF(Ent_Dados!$C$9:$C$254,Tabulação_Prod_Municipios!D42,Ent_Dados!$AC$9:$AC$254)</f>
        <v>0</v>
      </c>
      <c r="CR52" s="10">
        <v>42</v>
      </c>
      <c r="CS52" s="92" t="s">
        <v>248</v>
      </c>
      <c r="CT52" s="13">
        <f>SUMIF(Ent_Dados!$C$269:$C$514,Tabulação_Prod_Municipios!D215,Ent_Dados!$L$269:$L$514)</f>
        <v>491643</v>
      </c>
      <c r="CU52" s="16">
        <f>SUMIF(Ent_Dados!$C$269:$C$514,Tabulação_Prod_Municipios!D215,Ent_Dados!$M$269:$M$514)</f>
        <v>421389</v>
      </c>
      <c r="CV52" s="9"/>
      <c r="CW52" s="10">
        <v>42</v>
      </c>
      <c r="CX52" s="92" t="s">
        <v>243</v>
      </c>
      <c r="CY52" s="13">
        <f>SUMIF(Ent_Dados!$C$9:$C$254,Tabulação_Prod_Municipios!D209,Ent_Dados!$L$9:$L$254)</f>
        <v>5683</v>
      </c>
      <c r="CZ52" s="16">
        <f>SUMIF(Ent_Dados!$C$9:$C$254,Tabulação_Prod_Municipios!D209,Ent_Dados!$M$9:$M$254)</f>
        <v>6500</v>
      </c>
      <c r="DB52" s="10">
        <v>42</v>
      </c>
      <c r="DC52" s="92" t="s">
        <v>183</v>
      </c>
      <c r="DD52" s="13">
        <f>SUMIF(Ent_Dados!$C$269:$C$514,Tabulação_Prod_Municipios!D140,Ent_Dados!$R$269:$R$514)</f>
        <v>1280</v>
      </c>
      <c r="DE52" s="16">
        <f>SUMIF(Ent_Dados!$C$269:$C$514,Tabulação_Prod_Municipios!D140,Ent_Dados!$S$269:$S$514)</f>
        <v>1360</v>
      </c>
      <c r="DF52" s="9"/>
      <c r="DG52" s="10">
        <v>42</v>
      </c>
      <c r="DH52" s="92" t="s">
        <v>276</v>
      </c>
      <c r="DI52" s="13">
        <f>SUMIF(Ent_Dados!$C$9:$C$254,Tabulação_Prod_Municipios!D244,Ent_Dados!$R$9:$R$254)</f>
        <v>110</v>
      </c>
      <c r="DJ52" s="16">
        <f>SUMIF(Ent_Dados!$C$9:$C$254,Tabulação_Prod_Municipios!D244,Ent_Dados!$S$9:$S$254)</f>
        <v>80</v>
      </c>
      <c r="DL52" s="10">
        <v>42</v>
      </c>
      <c r="DM52" s="92" t="s">
        <v>231</v>
      </c>
      <c r="DN52" s="13">
        <f>SUMIF(Ent_Dados!$C$269:$C$514,Tabulação_Prod_Municipios!D195,Ent_Dados!$Z$269:$Z$514)</f>
        <v>3000</v>
      </c>
      <c r="DO52" s="16">
        <f>SUMIF(Ent_Dados!$C$269:$C$514,Tabulação_Prod_Municipios!D195,Ent_Dados!$AA$269:$AA$514)</f>
        <v>0</v>
      </c>
      <c r="DP52" s="9"/>
      <c r="DQ52" s="10">
        <v>42</v>
      </c>
      <c r="DR52" s="92" t="s">
        <v>231</v>
      </c>
      <c r="DS52" s="13">
        <f>SUMIF(Ent_Dados!$C$9:$C$254,Tabulação_Prod_Municipios!D195,Ent_Dados!$Z$9:$Z$254)</f>
        <v>35</v>
      </c>
      <c r="DT52" s="16">
        <f>SUMIF(Ent_Dados!$C$9:$C$254,Tabulação_Prod_Municipios!D195,Ent_Dados!$AA$9:$AA$254)</f>
        <v>0</v>
      </c>
      <c r="DV52" s="10">
        <v>42</v>
      </c>
      <c r="DW52" s="92" t="s">
        <v>64</v>
      </c>
      <c r="DX52" s="13">
        <f>SUMIF(Ent_Dados!$C$269:$C$514,Tabulação_Prod_Municipios!D11,Ent_Dados!$D$269:$D$514)</f>
        <v>0</v>
      </c>
      <c r="DY52" s="16">
        <f>SUMIF(Ent_Dados!$C$269:$C$514,Tabulação_Prod_Municipios!D11,Ent_Dados!$E$269:$E$514)</f>
        <v>0</v>
      </c>
      <c r="DZ52" s="9"/>
      <c r="EA52" s="10">
        <v>42</v>
      </c>
      <c r="EB52" s="92" t="s">
        <v>64</v>
      </c>
      <c r="EC52" s="13">
        <f>SUMIF(Ent_Dados!$C$9:$C$254,Tabulação_Prod_Municipios!D11,Ent_Dados!$D$9:$D$254)</f>
        <v>0</v>
      </c>
      <c r="ED52" s="16">
        <f>SUMIF(Ent_Dados!$C$9:$C$254,Tabulação_Prod_Municipios!D11,Ent_Dados!$E$9:$E$254)</f>
        <v>0</v>
      </c>
      <c r="EF52" s="10">
        <v>42</v>
      </c>
      <c r="EG52" s="92" t="s">
        <v>46</v>
      </c>
      <c r="EH52" s="13"/>
      <c r="EI52" s="16"/>
      <c r="EJ52" s="9"/>
      <c r="EK52" s="10">
        <v>42</v>
      </c>
      <c r="EL52" s="92" t="s">
        <v>46</v>
      </c>
      <c r="EM52" s="13"/>
      <c r="EN52" s="16"/>
    </row>
    <row r="53" spans="1:144" ht="13.5" customHeight="1" x14ac:dyDescent="0.2">
      <c r="A53" s="14"/>
      <c r="B53" s="91">
        <v>45</v>
      </c>
      <c r="C53" s="92" t="s">
        <v>104</v>
      </c>
      <c r="D53" s="12" t="s">
        <v>374</v>
      </c>
      <c r="E53" s="14"/>
      <c r="F53" s="10">
        <v>43</v>
      </c>
      <c r="G53" s="92" t="s">
        <v>49</v>
      </c>
      <c r="H53" s="13">
        <f>SUMIF(Ent_Dados!$C$269:$C$514,Tabulação_Prod_Municipios!D184,Ent_Dados!$F$269:$F$514)+SUMIF(Ent_Dados!$C$269:$C$514,Tabulação_Prod_Municipios!D184,Ent_Dados!$H$269:$H$514)+SUMIF(Ent_Dados!$C$269:$C$514,Tabulação_Prod_Municipios!D184,Ent_Dados!$J$269:$J$514)+SUMIF(Ent_Dados!$C$269:$C$514,Tabulação_Prod_Municipios!D184,Ent_Dados!$N$269:$N$514)+SUMIF(Ent_Dados!$C$269:$C$514,Tabulação_Prod_Municipios!D184,Ent_Dados!$P$269:$P$514)+SUMIF(Ent_Dados!$C$269:$C$514,Tabulação_Prod_Municipios!D184,Ent_Dados!$T$269:$T$514)+SUMIF(Ent_Dados!$C$269:$C$514,Tabulação_Prod_Municipios!D184,Ent_Dados!$V$269:$V$514)+SUMIF(Ent_Dados!$C$269:$C$514,Tabulação_Prod_Municipios!D184,Ent_Dados!$X$269:$X$514)+SUMIF(Ent_Dados!$C$269:$C$514,Tabulação_Prod_Municipios!D184,Ent_Dados!$AB$269:$AB$514)</f>
        <v>78290</v>
      </c>
      <c r="I53" s="16">
        <f>SUMIF(Ent_Dados!$C$269:$C$514,Tabulação_Prod_Municipios!D184,Ent_Dados!$G$269:$G$514)+SUMIF(Ent_Dados!$C$269:$C$514,Tabulação_Prod_Municipios!D184,Ent_Dados!$I$269:$I$514)+SUMIF(Ent_Dados!$C$269:$C$514,Tabulação_Prod_Municipios!D184,Ent_Dados!$K$269:$K$514)+SUMIF(Ent_Dados!$C$269:$C$514,Tabulação_Prod_Municipios!D184,Ent_Dados!$O$269:$O$514)+SUMIF(Ent_Dados!$C$269:$C$514,Tabulação_Prod_Municipios!D184,Ent_Dados!$Q$269:$Q$514)+SUMIF(Ent_Dados!$C$269:$C$514,Tabulação_Prod_Municipios!D184,Ent_Dados!$U$269:$U$514)+SUMIF(Ent_Dados!$C$269:$C$514,Tabulação_Prod_Municipios!D184,Ent_Dados!$W$269:$W$514)+SUMIF(Ent_Dados!$C$269:$C$514,Tabulação_Prod_Municipios!D184,Ent_Dados!$Y$269:$Y$514)+SUMIF(Ent_Dados!$C$269:$C$514,Tabulação_Prod_Municipios!D184,Ent_Dados!$AC$269:$AC$514)</f>
        <v>83536</v>
      </c>
      <c r="J53" s="9"/>
      <c r="K53" s="10">
        <v>43</v>
      </c>
      <c r="L53" s="92" t="s">
        <v>145</v>
      </c>
      <c r="M53" s="13">
        <f>SUMIF(Ent_Dados!$C$9:$C$254,Tabulação_Prod_Municipios!D99,Ent_Dados!$F$9:$F$254)+SUMIF(Ent_Dados!$C$9:$C$254,Tabulação_Prod_Municipios!D99,Ent_Dados!$H$9:$H$254)+SUMIF(Ent_Dados!$C$9:$C$254,Tabulação_Prod_Municipios!D99,Ent_Dados!$J$9:$J$254)+SUMIF(Ent_Dados!$C$9:$C$254,Tabulação_Prod_Municipios!D99,Ent_Dados!$N$9:$N$254)+SUMIF(Ent_Dados!$C$9:$C$254,Tabulação_Prod_Municipios!D99,Ent_Dados!$P$9:$P$254)+SUMIF(Ent_Dados!$C$9:$C$254,Tabulação_Prod_Municipios!D99,Ent_Dados!$T$9:$T$254)+SUMIF(Ent_Dados!$C$9:$C$254,Tabulação_Prod_Municipios!D99,Ent_Dados!$V$9:$V$254)+SUMIF(Ent_Dados!$C$9:$C$254,Tabulação_Prod_Municipios!D99,Ent_Dados!$X$9:$X$254)+SUMIF(Ent_Dados!$C$9:$C$254,Tabulação_Prod_Municipios!D99,Ent_Dados!$AB$9:$AB$254)</f>
        <v>21640</v>
      </c>
      <c r="N53" s="16">
        <f>SUMIF(Ent_Dados!$C$9:$C$254,Tabulação_Prod_Municipios!D99,Ent_Dados!$G$9:$G$254)+SUMIF(Ent_Dados!$C$9:$C$254,Tabulação_Prod_Municipios!D99,Ent_Dados!$I$9:$I$254)+SUMIF(Ent_Dados!$C$9:$C$254,Tabulação_Prod_Municipios!D99,Ent_Dados!$K$9:$K$254)+SUMIF(Ent_Dados!$C$9:$C$254,Tabulação_Prod_Municipios!D99,Ent_Dados!$O$9:$O$254)+SUMIF(Ent_Dados!$C$9:$C$254,Tabulação_Prod_Municipios!D99,Ent_Dados!$Q$9:$Q$254)+SUMIF(Ent_Dados!$C$9:$C$254,Tabulação_Prod_Municipios!D99,Ent_Dados!$U$9:$U$254)+SUMIF(Ent_Dados!$C$9:$C$254,Tabulação_Prod_Municipios!D99,Ent_Dados!$W$9:$W$254)+SUMIF(Ent_Dados!$C$9:$C$254,Tabulação_Prod_Municipios!D99,Ent_Dados!$Y$9:$Y$254)+SUMIF(Ent_Dados!$C$9:$C$254,Tabulação_Prod_Municipios!D99,Ent_Dados!$AC$9:$AC$254)</f>
        <v>22483</v>
      </c>
      <c r="O53" s="14"/>
      <c r="P53" s="10">
        <v>43</v>
      </c>
      <c r="Q53" s="92" t="s">
        <v>236</v>
      </c>
      <c r="R53" s="13">
        <f>SUMIF(Ent_Dados!$C$269:$C$514,Tabulação_Prod_Municipios!D200,Ent_Dados!$V$269:$V$514)</f>
        <v>27459</v>
      </c>
      <c r="S53" s="16">
        <f>SUMIF(Ent_Dados!$C$269:$C$514,Tabulação_Prod_Municipios!D200,Ent_Dados!$W$269:$W$514)</f>
        <v>50400</v>
      </c>
      <c r="T53" s="9"/>
      <c r="U53" s="10">
        <v>43</v>
      </c>
      <c r="V53" s="92" t="s">
        <v>280</v>
      </c>
      <c r="W53" s="13">
        <f>SUMIF(Ent_Dados!$C$9:$C$254,Tabulação_Prod_Municipios!D248,Ent_Dados!$V$9:$V$254)</f>
        <v>18000</v>
      </c>
      <c r="X53" s="16">
        <f>SUMIF(Ent_Dados!$C$9:$C$254,Tabulação_Prod_Municipios!D248,Ent_Dados!$W$9:$W$254)</f>
        <v>16000</v>
      </c>
      <c r="Y53" s="2"/>
      <c r="Z53" s="10">
        <v>43</v>
      </c>
      <c r="AA53" s="92" t="s">
        <v>36</v>
      </c>
      <c r="AB53" s="13">
        <f>SUMIF(Ent_Dados!$C$269:$C$514,Tabulação_Prod_Municipios!D193,Ent_Dados!$T$269:$T$514)</f>
        <v>75600</v>
      </c>
      <c r="AC53" s="16">
        <f>SUMIF(Ent_Dados!$C$269:$C$514,Tabulação_Prod_Municipios!D193,Ent_Dados!$U$269:$U$514)</f>
        <v>15660</v>
      </c>
      <c r="AD53" s="9"/>
      <c r="AE53" s="10">
        <v>43</v>
      </c>
      <c r="AF53" s="92" t="s">
        <v>236</v>
      </c>
      <c r="AG53" s="13">
        <f>SUMIF(Ent_Dados!$C$9:$C$254,Tabulação_Prod_Municipios!D200,Ent_Dados!$T$9:$T$254)</f>
        <v>4000</v>
      </c>
      <c r="AH53" s="16">
        <f>SUMIF(Ent_Dados!$C$9:$C$254,Tabulação_Prod_Municipios!D200,Ent_Dados!$U$9:$U$254)</f>
        <v>3080</v>
      </c>
      <c r="AJ53" s="10">
        <v>43</v>
      </c>
      <c r="AK53" s="92" t="s">
        <v>254</v>
      </c>
      <c r="AL53" s="13">
        <f>SUMIF(Ent_Dados!$C$269:$C$514,Tabulação_Prod_Municipios!D221,Ent_Dados!$X$269:$X$514)</f>
        <v>3300</v>
      </c>
      <c r="AM53" s="16">
        <f>SUMIF(Ent_Dados!$C$269:$C$514,Tabulação_Prod_Municipios!D221,Ent_Dados!$Y$269:$Y$514)</f>
        <v>1300</v>
      </c>
      <c r="AN53" s="9"/>
      <c r="AO53" s="10">
        <v>43</v>
      </c>
      <c r="AP53" s="92" t="s">
        <v>80</v>
      </c>
      <c r="AQ53" s="13">
        <f>SUMIF(Ent_Dados!$C$9:$C$254,Tabulação_Prod_Municipios!D28,Ent_Dados!$X$9:$X$254)</f>
        <v>1400</v>
      </c>
      <c r="AR53" s="16">
        <f>SUMIF(Ent_Dados!$C$9:$C$254,Tabulação_Prod_Municipios!D28,Ent_Dados!$Y$9:$Y$254)</f>
        <v>800</v>
      </c>
      <c r="AT53" s="10">
        <v>43</v>
      </c>
      <c r="AU53" s="92" t="s">
        <v>169</v>
      </c>
      <c r="AV53" s="13">
        <f>SUMIF(Ent_Dados!$C$269:$C$514,Tabulação_Prod_Municipios!D125,Ent_Dados!$J$269:$J$514)</f>
        <v>150</v>
      </c>
      <c r="AW53" s="16">
        <f>SUMIF(Ent_Dados!$C$269:$C$514,Tabulação_Prod_Municipios!D125,Ent_Dados!$K$269:$K$514)</f>
        <v>125</v>
      </c>
      <c r="AX53" s="9"/>
      <c r="AY53" s="10">
        <v>43</v>
      </c>
      <c r="AZ53" s="92" t="s">
        <v>123</v>
      </c>
      <c r="BA53" s="13">
        <f>SUMIF(Ent_Dados!$C$9:$C$254,Tabulação_Prod_Municipios!D76,Ent_Dados!$J$9:$J$254)</f>
        <v>0</v>
      </c>
      <c r="BB53" s="16">
        <f>SUMIF(Ent_Dados!$C$9:$C$254,Tabulação_Prod_Municipios!D76,Ent_Dados!$K$9:$K$254)</f>
        <v>60</v>
      </c>
      <c r="BD53" s="10">
        <v>43</v>
      </c>
      <c r="BE53" s="92" t="s">
        <v>194</v>
      </c>
      <c r="BF53" s="13">
        <f>SUMIF(Ent_Dados!$C$269:$C$514,Tabulação_Prod_Municipios!D152,Ent_Dados!$N$269:$N$514)</f>
        <v>184</v>
      </c>
      <c r="BG53" s="16">
        <f>SUMIF(Ent_Dados!$C$269:$C$514,Tabulação_Prod_Municipios!D152,Ent_Dados!$O$269:$O$514)</f>
        <v>480</v>
      </c>
      <c r="BH53" s="9"/>
      <c r="BI53" s="10">
        <v>43</v>
      </c>
      <c r="BJ53" s="92" t="s">
        <v>187</v>
      </c>
      <c r="BK53" s="13">
        <f>SUMIF(Ent_Dados!$C$9:$C$254,Tabulação_Prod_Municipios!D144,Ent_Dados!$N$9:$N$254)</f>
        <v>150</v>
      </c>
      <c r="BL53" s="16">
        <f>SUMIF(Ent_Dados!$C$9:$C$254,Tabulação_Prod_Municipios!D144,Ent_Dados!$O$9:$O$254)</f>
        <v>200</v>
      </c>
      <c r="BN53" s="10">
        <v>43</v>
      </c>
      <c r="BO53" s="92" t="s">
        <v>64</v>
      </c>
      <c r="BP53" s="13">
        <f>SUMIF(Ent_Dados!$C$269:$C$514,Tabulação_Prod_Municipios!D11,Ent_Dados!$F$269:$F$514)</f>
        <v>0</v>
      </c>
      <c r="BQ53" s="16">
        <f>SUMIF(Ent_Dados!$C$269:$C$514,Tabulação_Prod_Municipios!D11,Ent_Dados!$G$269:$G$514)</f>
        <v>0</v>
      </c>
      <c r="BR53" s="9"/>
      <c r="BS53" s="10">
        <v>43</v>
      </c>
      <c r="BT53" s="92" t="s">
        <v>64</v>
      </c>
      <c r="BU53" s="13">
        <f>SUMIF(Ent_Dados!$C$9:$C$254,Tabulação_Prod_Municipios!D11,Ent_Dados!$F$9:$F$254)</f>
        <v>0</v>
      </c>
      <c r="BV53" s="16">
        <f>SUMIF(Ent_Dados!$C$9:$C$254,Tabulação_Prod_Municipios!D11,Ent_Dados!$G$9:$G$254)</f>
        <v>0</v>
      </c>
      <c r="BX53" s="10">
        <v>43</v>
      </c>
      <c r="BY53" s="92" t="s">
        <v>71</v>
      </c>
      <c r="BZ53" s="13">
        <f>SUMIF(Ent_Dados!$C$269:$C$514,Tabulação_Prod_Municipios!D19,Ent_Dados!$P$269:$P$514)</f>
        <v>0</v>
      </c>
      <c r="CA53" s="16">
        <f>SUMIF(Ent_Dados!$C$269:$C$514,Tabulação_Prod_Municipios!D19,Ent_Dados!$Q$269:$Q$514)</f>
        <v>0</v>
      </c>
      <c r="CB53" s="9"/>
      <c r="CC53" s="10">
        <v>43</v>
      </c>
      <c r="CD53" s="92" t="s">
        <v>71</v>
      </c>
      <c r="CE53" s="13">
        <f>SUMIF(Ent_Dados!$C$9:$C$254,Tabulação_Prod_Municipios!D19,Ent_Dados!$P$9:$P$254)</f>
        <v>0</v>
      </c>
      <c r="CF53" s="16">
        <f>SUMIF(Ent_Dados!$C$9:$C$254,Tabulação_Prod_Municipios!D19,Ent_Dados!$Q$9:$Q$254)</f>
        <v>0</v>
      </c>
      <c r="CH53" s="10">
        <v>43</v>
      </c>
      <c r="CI53" s="92" t="s">
        <v>95</v>
      </c>
      <c r="CJ53" s="13">
        <f>SUMIF(Ent_Dados!$C$269:$C$514,Tabulação_Prod_Municipios!D43,Ent_Dados!$AB$269:$AB$514)</f>
        <v>0</v>
      </c>
      <c r="CK53" s="16">
        <f>SUMIF(Ent_Dados!$C$269:$C$514,Tabulação_Prod_Municipios!D43,Ent_Dados!$AC$269:$AC$514)</f>
        <v>0</v>
      </c>
      <c r="CL53" s="9"/>
      <c r="CM53" s="10">
        <v>43</v>
      </c>
      <c r="CN53" s="92" t="s">
        <v>95</v>
      </c>
      <c r="CO53" s="13">
        <f>SUMIF(Ent_Dados!$C$9:$C$254,Tabulação_Prod_Municipios!D43,Ent_Dados!$AB$9:$AB$254)</f>
        <v>0</v>
      </c>
      <c r="CP53" s="16">
        <f>SUMIF(Ent_Dados!$C$9:$C$254,Tabulação_Prod_Municipios!D43,Ent_Dados!$AC$9:$AC$254)</f>
        <v>0</v>
      </c>
      <c r="CR53" s="10">
        <v>43</v>
      </c>
      <c r="CS53" s="92" t="s">
        <v>280</v>
      </c>
      <c r="CT53" s="13">
        <f>SUMIF(Ent_Dados!$C$269:$C$514,Tabulação_Prod_Municipios!D248,Ent_Dados!$L$269:$L$514)</f>
        <v>420000</v>
      </c>
      <c r="CU53" s="16">
        <f>SUMIF(Ent_Dados!$C$269:$C$514,Tabulação_Prod_Municipios!D248,Ent_Dados!$M$269:$M$514)</f>
        <v>420000</v>
      </c>
      <c r="CV53" s="9"/>
      <c r="CW53" s="10">
        <v>43</v>
      </c>
      <c r="CX53" s="92" t="s">
        <v>266</v>
      </c>
      <c r="CY53" s="13">
        <f>SUMIF(Ent_Dados!$C$9:$C$254,Tabulação_Prod_Municipios!D233,Ent_Dados!$L$9:$L$254)</f>
        <v>5655</v>
      </c>
      <c r="CZ53" s="16">
        <f>SUMIF(Ent_Dados!$C$9:$C$254,Tabulação_Prod_Municipios!D233,Ent_Dados!$M$9:$M$254)</f>
        <v>6441</v>
      </c>
      <c r="DB53" s="10">
        <v>43</v>
      </c>
      <c r="DC53" s="92" t="s">
        <v>18</v>
      </c>
      <c r="DD53" s="13">
        <f>SUMIF(Ent_Dados!$C$269:$C$514,Tabulação_Prod_Municipios!D107,Ent_Dados!$R$269:$R$514)</f>
        <v>1350</v>
      </c>
      <c r="DE53" s="16">
        <f>SUMIF(Ent_Dados!$C$269:$C$514,Tabulação_Prod_Municipios!D107,Ent_Dados!$S$269:$S$514)</f>
        <v>1350</v>
      </c>
      <c r="DF53" s="9"/>
      <c r="DG53" s="10">
        <v>43</v>
      </c>
      <c r="DH53" s="92" t="s">
        <v>205</v>
      </c>
      <c r="DI53" s="13">
        <f>SUMIF(Ent_Dados!$C$9:$C$254,Tabulação_Prod_Municipios!D165,Ent_Dados!$R$9:$R$254)</f>
        <v>105</v>
      </c>
      <c r="DJ53" s="16">
        <f>SUMIF(Ent_Dados!$C$9:$C$254,Tabulação_Prod_Municipios!D165,Ent_Dados!$S$9:$S$254)</f>
        <v>80</v>
      </c>
      <c r="DL53" s="10">
        <v>43</v>
      </c>
      <c r="DM53" s="92" t="s">
        <v>207</v>
      </c>
      <c r="DN53" s="13">
        <f>SUMIF(Ent_Dados!$C$269:$C$514,Tabulação_Prod_Municipios!D167,Ent_Dados!$Z$269:$Z$514)</f>
        <v>1600</v>
      </c>
      <c r="DO53" s="16">
        <f>SUMIF(Ent_Dados!$C$269:$C$514,Tabulação_Prod_Municipios!D167,Ent_Dados!$AA$269:$AA$514)</f>
        <v>0</v>
      </c>
      <c r="DP53" s="9"/>
      <c r="DQ53" s="10">
        <v>43</v>
      </c>
      <c r="DR53" s="92" t="s">
        <v>207</v>
      </c>
      <c r="DS53" s="13">
        <f>SUMIF(Ent_Dados!$C$9:$C$254,Tabulação_Prod_Municipios!D167,Ent_Dados!$Z$9:$Z$254)</f>
        <v>20</v>
      </c>
      <c r="DT53" s="16">
        <f>SUMIF(Ent_Dados!$C$9:$C$254,Tabulação_Prod_Municipios!D167,Ent_Dados!$AA$9:$AA$254)</f>
        <v>0</v>
      </c>
      <c r="DV53" s="10">
        <v>43</v>
      </c>
      <c r="DW53" s="92" t="s">
        <v>65</v>
      </c>
      <c r="DX53" s="13">
        <f>SUMIF(Ent_Dados!$C$269:$C$514,Tabulação_Prod_Municipios!D12,Ent_Dados!$D$269:$D$514)</f>
        <v>0</v>
      </c>
      <c r="DY53" s="16">
        <f>SUMIF(Ent_Dados!$C$269:$C$514,Tabulação_Prod_Municipios!D12,Ent_Dados!$E$269:$E$514)</f>
        <v>0</v>
      </c>
      <c r="DZ53" s="9"/>
      <c r="EA53" s="10">
        <v>43</v>
      </c>
      <c r="EB53" s="92" t="s">
        <v>65</v>
      </c>
      <c r="EC53" s="13">
        <f>SUMIF(Ent_Dados!$C$9:$C$254,Tabulação_Prod_Municipios!D12,Ent_Dados!$D$9:$D$254)</f>
        <v>0</v>
      </c>
      <c r="ED53" s="16">
        <f>SUMIF(Ent_Dados!$C$9:$C$254,Tabulação_Prod_Municipios!D12,Ent_Dados!$E$9:$E$254)</f>
        <v>0</v>
      </c>
      <c r="EF53" s="10">
        <v>43</v>
      </c>
      <c r="EG53" s="92" t="s">
        <v>104</v>
      </c>
      <c r="EH53" s="13"/>
      <c r="EI53" s="16"/>
      <c r="EJ53" s="9"/>
      <c r="EK53" s="10">
        <v>43</v>
      </c>
      <c r="EL53" s="92" t="s">
        <v>104</v>
      </c>
      <c r="EM53" s="13"/>
      <c r="EN53" s="16"/>
    </row>
    <row r="54" spans="1:144" ht="13.5" customHeight="1" x14ac:dyDescent="0.2">
      <c r="A54" s="14"/>
      <c r="B54" s="91">
        <v>46</v>
      </c>
      <c r="C54" s="92" t="s">
        <v>105</v>
      </c>
      <c r="D54" s="12" t="s">
        <v>375</v>
      </c>
      <c r="E54" s="14"/>
      <c r="F54" s="10">
        <v>44</v>
      </c>
      <c r="G54" s="92" t="s">
        <v>139</v>
      </c>
      <c r="H54" s="13">
        <f>SUMIF(Ent_Dados!$C$269:$C$514,Tabulação_Prod_Municipios!D93,Ent_Dados!$F$269:$F$514)+SUMIF(Ent_Dados!$C$269:$C$514,Tabulação_Prod_Municipios!D93,Ent_Dados!$H$269:$H$514)+SUMIF(Ent_Dados!$C$269:$C$514,Tabulação_Prod_Municipios!D93,Ent_Dados!$J$269:$J$514)+SUMIF(Ent_Dados!$C$269:$C$514,Tabulação_Prod_Municipios!D93,Ent_Dados!$N$269:$N$514)+SUMIF(Ent_Dados!$C$269:$C$514,Tabulação_Prod_Municipios!D93,Ent_Dados!$P$269:$P$514)+SUMIF(Ent_Dados!$C$269:$C$514,Tabulação_Prod_Municipios!D93,Ent_Dados!$T$269:$T$514)+SUMIF(Ent_Dados!$C$269:$C$514,Tabulação_Prod_Municipios!D93,Ent_Dados!$V$269:$V$514)+SUMIF(Ent_Dados!$C$269:$C$514,Tabulação_Prod_Municipios!D93,Ent_Dados!$X$269:$X$514)+SUMIF(Ent_Dados!$C$269:$C$514,Tabulação_Prod_Municipios!D93,Ent_Dados!$AB$269:$AB$514)</f>
        <v>69230</v>
      </c>
      <c r="I54" s="16">
        <f>SUMIF(Ent_Dados!$C$269:$C$514,Tabulação_Prod_Municipios!D93,Ent_Dados!$G$269:$G$514)+SUMIF(Ent_Dados!$C$269:$C$514,Tabulação_Prod_Municipios!D93,Ent_Dados!$I$269:$I$514)+SUMIF(Ent_Dados!$C$269:$C$514,Tabulação_Prod_Municipios!D93,Ent_Dados!$K$269:$K$514)+SUMIF(Ent_Dados!$C$269:$C$514,Tabulação_Prod_Municipios!D93,Ent_Dados!$O$269:$O$514)+SUMIF(Ent_Dados!$C$269:$C$514,Tabulação_Prod_Municipios!D93,Ent_Dados!$Q$269:$Q$514)+SUMIF(Ent_Dados!$C$269:$C$514,Tabulação_Prod_Municipios!D93,Ent_Dados!$U$269:$U$514)+SUMIF(Ent_Dados!$C$269:$C$514,Tabulação_Prod_Municipios!D93,Ent_Dados!$W$269:$W$514)+SUMIF(Ent_Dados!$C$269:$C$514,Tabulação_Prod_Municipios!D93,Ent_Dados!$Y$269:$Y$514)+SUMIF(Ent_Dados!$C$269:$C$514,Tabulação_Prod_Municipios!D93,Ent_Dados!$AC$269:$AC$514)</f>
        <v>77136</v>
      </c>
      <c r="J54" s="9"/>
      <c r="K54" s="10">
        <v>44</v>
      </c>
      <c r="L54" s="92" t="s">
        <v>169</v>
      </c>
      <c r="M54" s="13">
        <f>SUMIF(Ent_Dados!$C$9:$C$254,Tabulação_Prod_Municipios!D125,Ent_Dados!$F$9:$F$254)+SUMIF(Ent_Dados!$C$9:$C$254,Tabulação_Prod_Municipios!D125,Ent_Dados!$H$9:$H$254)+SUMIF(Ent_Dados!$C$9:$C$254,Tabulação_Prod_Municipios!D125,Ent_Dados!$J$9:$J$254)+SUMIF(Ent_Dados!$C$9:$C$254,Tabulação_Prod_Municipios!D125,Ent_Dados!$N$9:$N$254)+SUMIF(Ent_Dados!$C$9:$C$254,Tabulação_Prod_Municipios!D125,Ent_Dados!$P$9:$P$254)+SUMIF(Ent_Dados!$C$9:$C$254,Tabulação_Prod_Municipios!D125,Ent_Dados!$T$9:$T$254)+SUMIF(Ent_Dados!$C$9:$C$254,Tabulação_Prod_Municipios!D125,Ent_Dados!$V$9:$V$254)+SUMIF(Ent_Dados!$C$9:$C$254,Tabulação_Prod_Municipios!D125,Ent_Dados!$X$9:$X$254)+SUMIF(Ent_Dados!$C$9:$C$254,Tabulação_Prod_Municipios!D125,Ent_Dados!$AB$9:$AB$254)</f>
        <v>27660</v>
      </c>
      <c r="N54" s="16">
        <f>SUMIF(Ent_Dados!$C$9:$C$254,Tabulação_Prod_Municipios!D125,Ent_Dados!$G$9:$G$254)+SUMIF(Ent_Dados!$C$9:$C$254,Tabulação_Prod_Municipios!D125,Ent_Dados!$I$9:$I$254)+SUMIF(Ent_Dados!$C$9:$C$254,Tabulação_Prod_Municipios!D125,Ent_Dados!$K$9:$K$254)+SUMIF(Ent_Dados!$C$9:$C$254,Tabulação_Prod_Municipios!D125,Ent_Dados!$O$9:$O$254)+SUMIF(Ent_Dados!$C$9:$C$254,Tabulação_Prod_Municipios!D125,Ent_Dados!$Q$9:$Q$254)+SUMIF(Ent_Dados!$C$9:$C$254,Tabulação_Prod_Municipios!D125,Ent_Dados!$U$9:$U$254)+SUMIF(Ent_Dados!$C$9:$C$254,Tabulação_Prod_Municipios!D125,Ent_Dados!$W$9:$W$254)+SUMIF(Ent_Dados!$C$9:$C$254,Tabulação_Prod_Municipios!D125,Ent_Dados!$Y$9:$Y$254)+SUMIF(Ent_Dados!$C$9:$C$254,Tabulação_Prod_Municipios!D125,Ent_Dados!$AC$9:$AC$254)</f>
        <v>22125</v>
      </c>
      <c r="O54" s="14"/>
      <c r="P54" s="10">
        <v>44</v>
      </c>
      <c r="Q54" s="92" t="s">
        <v>94</v>
      </c>
      <c r="R54" s="13">
        <f>SUMIF(Ent_Dados!$C$269:$C$514,Tabulação_Prod_Municipios!D42,Ent_Dados!$V$269:$V$514)</f>
        <v>37500</v>
      </c>
      <c r="S54" s="16">
        <f>SUMIF(Ent_Dados!$C$269:$C$514,Tabulação_Prod_Municipios!D42,Ent_Dados!$W$269:$W$514)</f>
        <v>49500</v>
      </c>
      <c r="T54" s="9"/>
      <c r="U54" s="10">
        <v>44</v>
      </c>
      <c r="V54" s="92" t="s">
        <v>246</v>
      </c>
      <c r="W54" s="13">
        <f>SUMIF(Ent_Dados!$C$9:$C$254,Tabulação_Prod_Municipios!D212,Ent_Dados!$V$9:$V$254)</f>
        <v>16000</v>
      </c>
      <c r="X54" s="16">
        <f>SUMIF(Ent_Dados!$C$9:$C$254,Tabulação_Prod_Municipios!D212,Ent_Dados!$W$9:$W$254)</f>
        <v>16000</v>
      </c>
      <c r="Y54" s="2"/>
      <c r="Z54" s="10">
        <v>44</v>
      </c>
      <c r="AA54" s="92" t="s">
        <v>187</v>
      </c>
      <c r="AB54" s="13">
        <f>SUMIF(Ent_Dados!$C$269:$C$514,Tabulação_Prod_Municipios!D144,Ent_Dados!$T$269:$T$514)</f>
        <v>13400</v>
      </c>
      <c r="AC54" s="16">
        <f>SUMIF(Ent_Dados!$C$269:$C$514,Tabulação_Prod_Municipios!D144,Ent_Dados!$U$269:$U$514)</f>
        <v>14500</v>
      </c>
      <c r="AD54" s="9"/>
      <c r="AE54" s="10">
        <v>44</v>
      </c>
      <c r="AF54" s="92" t="s">
        <v>92</v>
      </c>
      <c r="AG54" s="13">
        <f>SUMIF(Ent_Dados!$C$9:$C$254,Tabulação_Prod_Municipios!D40,Ent_Dados!$T$9:$T$254)</f>
        <v>3000</v>
      </c>
      <c r="AH54" s="16">
        <f>SUMIF(Ent_Dados!$C$9:$C$254,Tabulação_Prod_Municipios!D40,Ent_Dados!$U$9:$U$254)</f>
        <v>3000</v>
      </c>
      <c r="AJ54" s="10">
        <v>44</v>
      </c>
      <c r="AK54" s="92" t="s">
        <v>106</v>
      </c>
      <c r="AL54" s="13">
        <f>SUMIF(Ent_Dados!$C$269:$C$514,Tabulação_Prod_Municipios!D55,Ent_Dados!$X$269:$X$514)</f>
        <v>6300</v>
      </c>
      <c r="AM54" s="16">
        <f>SUMIF(Ent_Dados!$C$269:$C$514,Tabulação_Prod_Municipios!D55,Ent_Dados!$Y$269:$Y$514)</f>
        <v>1290</v>
      </c>
      <c r="AN54" s="9"/>
      <c r="AO54" s="10">
        <v>44</v>
      </c>
      <c r="AP54" s="92" t="s">
        <v>193</v>
      </c>
      <c r="AQ54" s="13">
        <f>SUMIF(Ent_Dados!$C$9:$C$254,Tabulação_Prod_Municipios!D151,Ent_Dados!$X$9:$X$254)</f>
        <v>1000</v>
      </c>
      <c r="AR54" s="16">
        <f>SUMIF(Ent_Dados!$C$9:$C$254,Tabulação_Prod_Municipios!D151,Ent_Dados!$Y$9:$Y$254)</f>
        <v>800</v>
      </c>
      <c r="AT54" s="10">
        <v>44</v>
      </c>
      <c r="AU54" s="92" t="s">
        <v>76</v>
      </c>
      <c r="AV54" s="13">
        <f>SUMIF(Ent_Dados!$C$269:$C$514,Tabulação_Prod_Municipios!D24,Ent_Dados!$J$269:$J$514)</f>
        <v>125</v>
      </c>
      <c r="AW54" s="16">
        <f>SUMIF(Ent_Dados!$C$269:$C$514,Tabulação_Prod_Municipios!D24,Ent_Dados!$K$269:$K$514)</f>
        <v>125</v>
      </c>
      <c r="AX54" s="9"/>
      <c r="AY54" s="10">
        <v>44</v>
      </c>
      <c r="AZ54" s="92" t="s">
        <v>89</v>
      </c>
      <c r="BA54" s="13">
        <f>SUMIF(Ent_Dados!$C$9:$C$254,Tabulação_Prod_Municipios!D37,Ent_Dados!$J$9:$J$254)</f>
        <v>0</v>
      </c>
      <c r="BB54" s="16">
        <f>SUMIF(Ent_Dados!$C$9:$C$254,Tabulação_Prod_Municipios!D37,Ent_Dados!$K$9:$K$254)</f>
        <v>60</v>
      </c>
      <c r="BD54" s="10">
        <v>44</v>
      </c>
      <c r="BE54" s="92" t="s">
        <v>94</v>
      </c>
      <c r="BF54" s="13">
        <f>SUMIF(Ent_Dados!$C$269:$C$514,Tabulação_Prod_Municipios!D42,Ent_Dados!$N$269:$N$514)</f>
        <v>480</v>
      </c>
      <c r="BG54" s="16">
        <f>SUMIF(Ent_Dados!$C$269:$C$514,Tabulação_Prod_Municipios!D42,Ent_Dados!$O$269:$O$514)</f>
        <v>448</v>
      </c>
      <c r="BH54" s="9"/>
      <c r="BI54" s="10">
        <v>44</v>
      </c>
      <c r="BJ54" s="92" t="s">
        <v>194</v>
      </c>
      <c r="BK54" s="13">
        <f>SUMIF(Ent_Dados!$C$9:$C$254,Tabulação_Prod_Municipios!D152,Ent_Dados!$N$9:$N$254)</f>
        <v>80</v>
      </c>
      <c r="BL54" s="16">
        <f>SUMIF(Ent_Dados!$C$9:$C$254,Tabulação_Prod_Municipios!D152,Ent_Dados!$O$9:$O$254)</f>
        <v>200</v>
      </c>
      <c r="BN54" s="10">
        <v>44</v>
      </c>
      <c r="BO54" s="92" t="s">
        <v>65</v>
      </c>
      <c r="BP54" s="13">
        <f>SUMIF(Ent_Dados!$C$269:$C$514,Tabulação_Prod_Municipios!D12,Ent_Dados!$F$269:$F$514)</f>
        <v>0</v>
      </c>
      <c r="BQ54" s="16">
        <f>SUMIF(Ent_Dados!$C$269:$C$514,Tabulação_Prod_Municipios!D12,Ent_Dados!$G$269:$G$514)</f>
        <v>0</v>
      </c>
      <c r="BR54" s="9"/>
      <c r="BS54" s="10">
        <v>44</v>
      </c>
      <c r="BT54" s="92" t="s">
        <v>65</v>
      </c>
      <c r="BU54" s="13">
        <f>SUMIF(Ent_Dados!$C$9:$C$254,Tabulação_Prod_Municipios!D12,Ent_Dados!$F$9:$F$254)</f>
        <v>0</v>
      </c>
      <c r="BV54" s="16">
        <f>SUMIF(Ent_Dados!$C$9:$C$254,Tabulação_Prod_Municipios!D12,Ent_Dados!$G$9:$G$254)</f>
        <v>0</v>
      </c>
      <c r="BX54" s="10">
        <v>44</v>
      </c>
      <c r="BY54" s="92" t="s">
        <v>72</v>
      </c>
      <c r="BZ54" s="13">
        <f>SUMIF(Ent_Dados!$C$269:$C$514,Tabulação_Prod_Municipios!D20,Ent_Dados!$P$269:$P$514)</f>
        <v>0</v>
      </c>
      <c r="CA54" s="16">
        <f>SUMIF(Ent_Dados!$C$269:$C$514,Tabulação_Prod_Municipios!D20,Ent_Dados!$Q$269:$Q$514)</f>
        <v>0</v>
      </c>
      <c r="CB54" s="9"/>
      <c r="CC54" s="10">
        <v>44</v>
      </c>
      <c r="CD54" s="92" t="s">
        <v>72</v>
      </c>
      <c r="CE54" s="13">
        <f>SUMIF(Ent_Dados!$C$9:$C$254,Tabulação_Prod_Municipios!D20,Ent_Dados!$P$9:$P$254)</f>
        <v>0</v>
      </c>
      <c r="CF54" s="16">
        <f>SUMIF(Ent_Dados!$C$9:$C$254,Tabulação_Prod_Municipios!D20,Ent_Dados!$Q$9:$Q$254)</f>
        <v>0</v>
      </c>
      <c r="CH54" s="10">
        <v>44</v>
      </c>
      <c r="CI54" s="92" t="s">
        <v>96</v>
      </c>
      <c r="CJ54" s="13">
        <f>SUMIF(Ent_Dados!$C$269:$C$514,Tabulação_Prod_Municipios!D44,Ent_Dados!$AB$269:$AB$514)</f>
        <v>0</v>
      </c>
      <c r="CK54" s="16">
        <f>SUMIF(Ent_Dados!$C$269:$C$514,Tabulação_Prod_Municipios!D44,Ent_Dados!$AC$269:$AC$514)</f>
        <v>0</v>
      </c>
      <c r="CL54" s="9"/>
      <c r="CM54" s="10">
        <v>44</v>
      </c>
      <c r="CN54" s="92" t="s">
        <v>96</v>
      </c>
      <c r="CO54" s="13">
        <f>SUMIF(Ent_Dados!$C$9:$C$254,Tabulação_Prod_Municipios!D44,Ent_Dados!$AB$9:$AB$254)</f>
        <v>0</v>
      </c>
      <c r="CP54" s="16">
        <f>SUMIF(Ent_Dados!$C$9:$C$254,Tabulação_Prod_Municipios!D44,Ent_Dados!$AC$9:$AC$254)</f>
        <v>0</v>
      </c>
      <c r="CR54" s="10">
        <v>44</v>
      </c>
      <c r="CS54" s="92" t="s">
        <v>47</v>
      </c>
      <c r="CT54" s="13">
        <f>SUMIF(Ent_Dados!$C$269:$C$514,Tabulação_Prod_Municipios!D190,Ent_Dados!$L$269:$L$514)</f>
        <v>385000</v>
      </c>
      <c r="CU54" s="16">
        <f>SUMIF(Ent_Dados!$C$269:$C$514,Tabulação_Prod_Municipios!D190,Ent_Dados!$M$269:$M$514)</f>
        <v>385000</v>
      </c>
      <c r="CV54" s="9"/>
      <c r="CW54" s="10">
        <v>44</v>
      </c>
      <c r="CX54" s="92" t="s">
        <v>116</v>
      </c>
      <c r="CY54" s="13">
        <f>SUMIF(Ent_Dados!$C$9:$C$254,Tabulação_Prod_Municipios!D67,Ent_Dados!$L$9:$L$254)</f>
        <v>7286</v>
      </c>
      <c r="CZ54" s="16">
        <f>SUMIF(Ent_Dados!$C$9:$C$254,Tabulação_Prod_Municipios!D67,Ent_Dados!$M$9:$M$254)</f>
        <v>6000</v>
      </c>
      <c r="DB54" s="10">
        <v>44</v>
      </c>
      <c r="DC54" s="92" t="s">
        <v>143</v>
      </c>
      <c r="DD54" s="13">
        <f>SUMIF(Ent_Dados!$C$269:$C$514,Tabulação_Prod_Municipios!D97,Ent_Dados!$R$269:$R$514)</f>
        <v>1350</v>
      </c>
      <c r="DE54" s="16">
        <f>SUMIF(Ent_Dados!$C$269:$C$514,Tabulação_Prod_Municipios!D97,Ent_Dados!$S$269:$S$514)</f>
        <v>1350</v>
      </c>
      <c r="DF54" s="9"/>
      <c r="DG54" s="10">
        <v>44</v>
      </c>
      <c r="DH54" s="92" t="s">
        <v>235</v>
      </c>
      <c r="DI54" s="13">
        <f>SUMIF(Ent_Dados!$C$9:$C$254,Tabulação_Prod_Municipios!D199,Ent_Dados!$R$9:$R$254)</f>
        <v>100</v>
      </c>
      <c r="DJ54" s="16">
        <f>SUMIF(Ent_Dados!$C$9:$C$254,Tabulação_Prod_Municipios!D199,Ent_Dados!$S$9:$S$254)</f>
        <v>80</v>
      </c>
      <c r="DL54" s="10">
        <v>44</v>
      </c>
      <c r="DM54" s="92" t="s">
        <v>220</v>
      </c>
      <c r="DN54" s="13">
        <f>SUMIF(Ent_Dados!$C$269:$C$514,Tabulação_Prod_Municipios!D180,Ent_Dados!$Z$269:$Z$514)</f>
        <v>1215</v>
      </c>
      <c r="DO54" s="16">
        <f>SUMIF(Ent_Dados!$C$269:$C$514,Tabulação_Prod_Municipios!D180,Ent_Dados!$AA$269:$AA$514)</f>
        <v>0</v>
      </c>
      <c r="DP54" s="9"/>
      <c r="DQ54" s="10">
        <v>44</v>
      </c>
      <c r="DR54" s="92" t="s">
        <v>220</v>
      </c>
      <c r="DS54" s="13">
        <f>SUMIF(Ent_Dados!$C$9:$C$254,Tabulação_Prod_Municipios!D180,Ent_Dados!$Z$9:$Z$254)</f>
        <v>15</v>
      </c>
      <c r="DT54" s="16">
        <f>SUMIF(Ent_Dados!$C$9:$C$254,Tabulação_Prod_Municipios!D180,Ent_Dados!$AA$9:$AA$254)</f>
        <v>0</v>
      </c>
      <c r="DV54" s="10">
        <v>44</v>
      </c>
      <c r="DW54" s="92" t="s">
        <v>66</v>
      </c>
      <c r="DX54" s="13">
        <f>SUMIF(Ent_Dados!$C$269:$C$514,Tabulação_Prod_Municipios!D13,Ent_Dados!$D$269:$D$514)</f>
        <v>0</v>
      </c>
      <c r="DY54" s="16">
        <f>SUMIF(Ent_Dados!$C$269:$C$514,Tabulação_Prod_Municipios!D13,Ent_Dados!$E$269:$E$514)</f>
        <v>0</v>
      </c>
      <c r="DZ54" s="9"/>
      <c r="EA54" s="10">
        <v>44</v>
      </c>
      <c r="EB54" s="92" t="s">
        <v>66</v>
      </c>
      <c r="EC54" s="13">
        <f>SUMIF(Ent_Dados!$C$9:$C$254,Tabulação_Prod_Municipios!D13,Ent_Dados!$D$9:$D$254)</f>
        <v>0</v>
      </c>
      <c r="ED54" s="16">
        <f>SUMIF(Ent_Dados!$C$9:$C$254,Tabulação_Prod_Municipios!D13,Ent_Dados!$E$9:$E$254)</f>
        <v>0</v>
      </c>
      <c r="EF54" s="10">
        <v>44</v>
      </c>
      <c r="EG54" s="92" t="s">
        <v>105</v>
      </c>
      <c r="EH54" s="13"/>
      <c r="EI54" s="16"/>
      <c r="EJ54" s="9"/>
      <c r="EK54" s="10">
        <v>44</v>
      </c>
      <c r="EL54" s="92" t="s">
        <v>105</v>
      </c>
      <c r="EM54" s="13"/>
      <c r="EN54" s="16"/>
    </row>
    <row r="55" spans="1:144" ht="13.5" customHeight="1" x14ac:dyDescent="0.2">
      <c r="A55" s="14"/>
      <c r="B55" s="91">
        <v>47</v>
      </c>
      <c r="C55" s="92" t="s">
        <v>106</v>
      </c>
      <c r="D55" s="12" t="s">
        <v>376</v>
      </c>
      <c r="E55" s="14"/>
      <c r="F55" s="10">
        <v>45</v>
      </c>
      <c r="G55" s="92" t="s">
        <v>94</v>
      </c>
      <c r="H55" s="13">
        <f>SUMIF(Ent_Dados!$C$269:$C$514,Tabulação_Prod_Municipios!D42,Ent_Dados!$F$269:$F$514)+SUMIF(Ent_Dados!$C$269:$C$514,Tabulação_Prod_Municipios!D42,Ent_Dados!$H$269:$H$514)+SUMIF(Ent_Dados!$C$269:$C$514,Tabulação_Prod_Municipios!D42,Ent_Dados!$J$269:$J$514)+SUMIF(Ent_Dados!$C$269:$C$514,Tabulação_Prod_Municipios!D42,Ent_Dados!$N$269:$N$514)+SUMIF(Ent_Dados!$C$269:$C$514,Tabulação_Prod_Municipios!D42,Ent_Dados!$P$269:$P$514)+SUMIF(Ent_Dados!$C$269:$C$514,Tabulação_Prod_Municipios!D42,Ent_Dados!$T$269:$T$514)+SUMIF(Ent_Dados!$C$269:$C$514,Tabulação_Prod_Municipios!D42,Ent_Dados!$V$269:$V$514)+SUMIF(Ent_Dados!$C$269:$C$514,Tabulação_Prod_Municipios!D42,Ent_Dados!$X$269:$X$514)+SUMIF(Ent_Dados!$C$269:$C$514,Tabulação_Prod_Municipios!D42,Ent_Dados!$AB$269:$AB$514)</f>
        <v>95867</v>
      </c>
      <c r="I55" s="16">
        <f>SUMIF(Ent_Dados!$C$269:$C$514,Tabulação_Prod_Municipios!D42,Ent_Dados!$G$269:$G$514)+SUMIF(Ent_Dados!$C$269:$C$514,Tabulação_Prod_Municipios!D42,Ent_Dados!$I$269:$I$514)+SUMIF(Ent_Dados!$C$269:$C$514,Tabulação_Prod_Municipios!D42,Ent_Dados!$K$269:$K$514)+SUMIF(Ent_Dados!$C$269:$C$514,Tabulação_Prod_Municipios!D42,Ent_Dados!$O$269:$O$514)+SUMIF(Ent_Dados!$C$269:$C$514,Tabulação_Prod_Municipios!D42,Ent_Dados!$Q$269:$Q$514)+SUMIF(Ent_Dados!$C$269:$C$514,Tabulação_Prod_Municipios!D42,Ent_Dados!$U$269:$U$514)+SUMIF(Ent_Dados!$C$269:$C$514,Tabulação_Prod_Municipios!D42,Ent_Dados!$W$269:$W$514)+SUMIF(Ent_Dados!$C$269:$C$514,Tabulação_Prod_Municipios!D42,Ent_Dados!$Y$269:$Y$514)+SUMIF(Ent_Dados!$C$269:$C$514,Tabulação_Prod_Municipios!D42,Ent_Dados!$AC$269:$AC$514)</f>
        <v>75623</v>
      </c>
      <c r="J55" s="9"/>
      <c r="K55" s="10">
        <v>45</v>
      </c>
      <c r="L55" s="92" t="s">
        <v>236</v>
      </c>
      <c r="M55" s="13">
        <f>SUMIF(Ent_Dados!$C$9:$C$254,Tabulação_Prod_Municipios!D200,Ent_Dados!$F$9:$F$254)+SUMIF(Ent_Dados!$C$9:$C$254,Tabulação_Prod_Municipios!D200,Ent_Dados!$H$9:$H$254)+SUMIF(Ent_Dados!$C$9:$C$254,Tabulação_Prod_Municipios!D200,Ent_Dados!$J$9:$J$254)+SUMIF(Ent_Dados!$C$9:$C$254,Tabulação_Prod_Municipios!D200,Ent_Dados!$N$9:$N$254)+SUMIF(Ent_Dados!$C$9:$C$254,Tabulação_Prod_Municipios!D200,Ent_Dados!$P$9:$P$254)+SUMIF(Ent_Dados!$C$9:$C$254,Tabulação_Prod_Municipios!D200,Ent_Dados!$T$9:$T$254)+SUMIF(Ent_Dados!$C$9:$C$254,Tabulação_Prod_Municipios!D200,Ent_Dados!$V$9:$V$254)+SUMIF(Ent_Dados!$C$9:$C$254,Tabulação_Prod_Municipios!D200,Ent_Dados!$X$9:$X$254)+SUMIF(Ent_Dados!$C$9:$C$254,Tabulação_Prod_Municipios!D200,Ent_Dados!$AB$9:$AB$254)</f>
        <v>18510</v>
      </c>
      <c r="N55" s="16">
        <f>SUMIF(Ent_Dados!$C$9:$C$254,Tabulação_Prod_Municipios!D200,Ent_Dados!$G$9:$G$254)+SUMIF(Ent_Dados!$C$9:$C$254,Tabulação_Prod_Municipios!D200,Ent_Dados!$I$9:$I$254)+SUMIF(Ent_Dados!$C$9:$C$254,Tabulação_Prod_Municipios!D200,Ent_Dados!$K$9:$K$254)+SUMIF(Ent_Dados!$C$9:$C$254,Tabulação_Prod_Municipios!D200,Ent_Dados!$O$9:$O$254)+SUMIF(Ent_Dados!$C$9:$C$254,Tabulação_Prod_Municipios!D200,Ent_Dados!$Q$9:$Q$254)+SUMIF(Ent_Dados!$C$9:$C$254,Tabulação_Prod_Municipios!D200,Ent_Dados!$U$9:$U$254)+SUMIF(Ent_Dados!$C$9:$C$254,Tabulação_Prod_Municipios!D200,Ent_Dados!$W$9:$W$254)+SUMIF(Ent_Dados!$C$9:$C$254,Tabulação_Prod_Municipios!D200,Ent_Dados!$Y$9:$Y$254)+SUMIF(Ent_Dados!$C$9:$C$254,Tabulação_Prod_Municipios!D200,Ent_Dados!$AC$9:$AC$254)</f>
        <v>21285</v>
      </c>
      <c r="O55" s="14"/>
      <c r="P55" s="10">
        <v>45</v>
      </c>
      <c r="Q55" s="92" t="s">
        <v>137</v>
      </c>
      <c r="R55" s="13">
        <f>SUMIF(Ent_Dados!$C$269:$C$514,Tabulação_Prod_Municipios!D91,Ent_Dados!$V$269:$V$514)</f>
        <v>40500</v>
      </c>
      <c r="S55" s="16">
        <f>SUMIF(Ent_Dados!$C$269:$C$514,Tabulação_Prod_Municipios!D91,Ent_Dados!$W$269:$W$514)</f>
        <v>48600</v>
      </c>
      <c r="T55" s="9"/>
      <c r="U55" s="10">
        <v>45</v>
      </c>
      <c r="V55" s="92" t="s">
        <v>137</v>
      </c>
      <c r="W55" s="13">
        <f>SUMIF(Ent_Dados!$C$9:$C$254,Tabulação_Prod_Municipios!D91,Ent_Dados!$V$9:$V$254)</f>
        <v>15000</v>
      </c>
      <c r="X55" s="16">
        <f>SUMIF(Ent_Dados!$C$9:$C$254,Tabulação_Prod_Municipios!D91,Ent_Dados!$W$9:$W$254)</f>
        <v>15000</v>
      </c>
      <c r="Y55" s="2"/>
      <c r="Z55" s="10">
        <v>45</v>
      </c>
      <c r="AA55" s="92" t="s">
        <v>275</v>
      </c>
      <c r="AB55" s="13">
        <f>SUMIF(Ent_Dados!$C$269:$C$514,Tabulação_Prod_Municipios!D243,Ent_Dados!$T$269:$T$514)</f>
        <v>12000</v>
      </c>
      <c r="AC55" s="16">
        <f>SUMIF(Ent_Dados!$C$269:$C$514,Tabulação_Prod_Municipios!D243,Ent_Dados!$U$269:$U$514)</f>
        <v>14500</v>
      </c>
      <c r="AD55" s="9"/>
      <c r="AE55" s="10">
        <v>45</v>
      </c>
      <c r="AF55" s="92" t="s">
        <v>285</v>
      </c>
      <c r="AG55" s="13">
        <f>SUMIF(Ent_Dados!$C$9:$C$254,Tabulação_Prod_Municipios!D254,Ent_Dados!$T$9:$T$254)</f>
        <v>3600</v>
      </c>
      <c r="AH55" s="16">
        <f>SUMIF(Ent_Dados!$C$9:$C$254,Tabulação_Prod_Municipios!D254,Ent_Dados!$U$9:$U$254)</f>
        <v>2900</v>
      </c>
      <c r="AJ55" s="10">
        <v>45</v>
      </c>
      <c r="AK55" s="92" t="s">
        <v>233</v>
      </c>
      <c r="AL55" s="13">
        <f>SUMIF(Ent_Dados!$C$269:$C$514,Tabulação_Prod_Municipios!D197,Ent_Dados!$X$269:$X$514)</f>
        <v>1800</v>
      </c>
      <c r="AM55" s="16">
        <f>SUMIF(Ent_Dados!$C$269:$C$514,Tabulação_Prod_Municipios!D197,Ent_Dados!$Y$269:$Y$514)</f>
        <v>1260</v>
      </c>
      <c r="AN55" s="9"/>
      <c r="AO55" s="10">
        <v>45</v>
      </c>
      <c r="AP55" s="92" t="s">
        <v>165</v>
      </c>
      <c r="AQ55" s="13">
        <f>SUMIF(Ent_Dados!$C$9:$C$254,Tabulação_Prod_Municipios!D120,Ent_Dados!$X$9:$X$254)</f>
        <v>500</v>
      </c>
      <c r="AR55" s="16">
        <f>SUMIF(Ent_Dados!$C$9:$C$254,Tabulação_Prod_Municipios!D120,Ent_Dados!$Y$9:$Y$254)</f>
        <v>700</v>
      </c>
      <c r="AT55" s="10">
        <v>45</v>
      </c>
      <c r="AU55" s="92" t="s">
        <v>2</v>
      </c>
      <c r="AV55" s="13">
        <f>SUMIF(Ent_Dados!$C$269:$C$514,Tabulação_Prod_Municipios!D208,Ent_Dados!$J$269:$J$514)</f>
        <v>240</v>
      </c>
      <c r="AW55" s="16">
        <f>SUMIF(Ent_Dados!$C$269:$C$514,Tabulação_Prod_Municipios!D208,Ent_Dados!$K$269:$K$514)</f>
        <v>120</v>
      </c>
      <c r="AX55" s="9"/>
      <c r="AY55" s="10">
        <v>45</v>
      </c>
      <c r="AZ55" s="92" t="s">
        <v>177</v>
      </c>
      <c r="BA55" s="13">
        <f>SUMIF(Ent_Dados!$C$9:$C$254,Tabulação_Prod_Municipios!D133,Ent_Dados!$J$9:$J$254)</f>
        <v>80</v>
      </c>
      <c r="BB55" s="16">
        <f>SUMIF(Ent_Dados!$C$9:$C$254,Tabulação_Prod_Municipios!D133,Ent_Dados!$K$9:$K$254)</f>
        <v>56</v>
      </c>
      <c r="BD55" s="10">
        <v>45</v>
      </c>
      <c r="BE55" s="92" t="s">
        <v>187</v>
      </c>
      <c r="BF55" s="13">
        <f>SUMIF(Ent_Dados!$C$269:$C$514,Tabulação_Prod_Municipios!D144,Ent_Dados!$N$269:$N$514)</f>
        <v>180</v>
      </c>
      <c r="BG55" s="16">
        <f>SUMIF(Ent_Dados!$C$269:$C$514,Tabulação_Prod_Municipios!D144,Ent_Dados!$O$269:$O$514)</f>
        <v>440</v>
      </c>
      <c r="BH55" s="9"/>
      <c r="BI55" s="10">
        <v>45</v>
      </c>
      <c r="BJ55" s="92" t="s">
        <v>96</v>
      </c>
      <c r="BK55" s="13">
        <f>SUMIF(Ent_Dados!$C$9:$C$254,Tabulação_Prod_Municipios!D44,Ent_Dados!$N$9:$N$254)</f>
        <v>0</v>
      </c>
      <c r="BL55" s="16">
        <f>SUMIF(Ent_Dados!$C$9:$C$254,Tabulação_Prod_Municipios!D44,Ent_Dados!$O$9:$O$254)</f>
        <v>200</v>
      </c>
      <c r="BN55" s="10">
        <v>45</v>
      </c>
      <c r="BO55" s="92" t="s">
        <v>67</v>
      </c>
      <c r="BP55" s="13">
        <f>SUMIF(Ent_Dados!$C$269:$C$514,Tabulação_Prod_Municipios!D14,Ent_Dados!$F$269:$F$514)</f>
        <v>0</v>
      </c>
      <c r="BQ55" s="16">
        <f>SUMIF(Ent_Dados!$C$269:$C$514,Tabulação_Prod_Municipios!D14,Ent_Dados!$G$269:$G$514)</f>
        <v>0</v>
      </c>
      <c r="BR55" s="9"/>
      <c r="BS55" s="10">
        <v>45</v>
      </c>
      <c r="BT55" s="92" t="s">
        <v>67</v>
      </c>
      <c r="BU55" s="13">
        <f>SUMIF(Ent_Dados!$C$9:$C$254,Tabulação_Prod_Municipios!D14,Ent_Dados!$F$9:$F$254)</f>
        <v>0</v>
      </c>
      <c r="BV55" s="16">
        <f>SUMIF(Ent_Dados!$C$9:$C$254,Tabulação_Prod_Municipios!D14,Ent_Dados!$G$9:$G$254)</f>
        <v>0</v>
      </c>
      <c r="BX55" s="10">
        <v>45</v>
      </c>
      <c r="BY55" s="92" t="s">
        <v>73</v>
      </c>
      <c r="BZ55" s="13">
        <f>SUMIF(Ent_Dados!$C$269:$C$514,Tabulação_Prod_Municipios!D21,Ent_Dados!$P$269:$P$514)</f>
        <v>0</v>
      </c>
      <c r="CA55" s="16">
        <f>SUMIF(Ent_Dados!$C$269:$C$514,Tabulação_Prod_Municipios!D21,Ent_Dados!$Q$269:$Q$514)</f>
        <v>0</v>
      </c>
      <c r="CB55" s="9"/>
      <c r="CC55" s="10">
        <v>45</v>
      </c>
      <c r="CD55" s="92" t="s">
        <v>73</v>
      </c>
      <c r="CE55" s="13">
        <f>SUMIF(Ent_Dados!$C$9:$C$254,Tabulação_Prod_Municipios!D21,Ent_Dados!$P$9:$P$254)</f>
        <v>0</v>
      </c>
      <c r="CF55" s="16">
        <f>SUMIF(Ent_Dados!$C$9:$C$254,Tabulação_Prod_Municipios!D21,Ent_Dados!$Q$9:$Q$254)</f>
        <v>0</v>
      </c>
      <c r="CH55" s="10">
        <v>45</v>
      </c>
      <c r="CI55" s="92" t="s">
        <v>97</v>
      </c>
      <c r="CJ55" s="13">
        <f>SUMIF(Ent_Dados!$C$269:$C$514,Tabulação_Prod_Municipios!D45,Ent_Dados!$AB$269:$AB$514)</f>
        <v>0</v>
      </c>
      <c r="CK55" s="16">
        <f>SUMIF(Ent_Dados!$C$269:$C$514,Tabulação_Prod_Municipios!D45,Ent_Dados!$AC$269:$AC$514)</f>
        <v>0</v>
      </c>
      <c r="CL55" s="9"/>
      <c r="CM55" s="10">
        <v>45</v>
      </c>
      <c r="CN55" s="92" t="s">
        <v>97</v>
      </c>
      <c r="CO55" s="13">
        <f>SUMIF(Ent_Dados!$C$9:$C$254,Tabulação_Prod_Municipios!D45,Ent_Dados!$AB$9:$AB$254)</f>
        <v>0</v>
      </c>
      <c r="CP55" s="16">
        <f>SUMIF(Ent_Dados!$C$9:$C$254,Tabulação_Prod_Municipios!D45,Ent_Dados!$AC$9:$AC$254)</f>
        <v>0</v>
      </c>
      <c r="CR55" s="10">
        <v>45</v>
      </c>
      <c r="CS55" s="92" t="s">
        <v>234</v>
      </c>
      <c r="CT55" s="13">
        <f>SUMIF(Ent_Dados!$C$269:$C$514,Tabulação_Prod_Municipios!D198,Ent_Dados!$L$269:$L$514)</f>
        <v>320000</v>
      </c>
      <c r="CU55" s="16">
        <f>SUMIF(Ent_Dados!$C$269:$C$514,Tabulação_Prod_Municipios!D198,Ent_Dados!$M$269:$M$514)</f>
        <v>360000</v>
      </c>
      <c r="CV55" s="9"/>
      <c r="CW55" s="10">
        <v>45</v>
      </c>
      <c r="CX55" s="92" t="s">
        <v>76</v>
      </c>
      <c r="CY55" s="13">
        <f>SUMIF(Ent_Dados!$C$9:$C$254,Tabulação_Prod_Municipios!D24,Ent_Dados!$L$9:$L$254)</f>
        <v>3820</v>
      </c>
      <c r="CZ55" s="16">
        <f>SUMIF(Ent_Dados!$C$9:$C$254,Tabulação_Prod_Municipios!D24,Ent_Dados!$M$9:$M$254)</f>
        <v>5180</v>
      </c>
      <c r="DB55" s="10">
        <v>45</v>
      </c>
      <c r="DC55" s="92" t="s">
        <v>207</v>
      </c>
      <c r="DD55" s="13">
        <f>SUMIF(Ent_Dados!$C$269:$C$514,Tabulação_Prod_Municipios!D167,Ent_Dados!$R$269:$R$514)</f>
        <v>1250</v>
      </c>
      <c r="DE55" s="16">
        <f>SUMIF(Ent_Dados!$C$269:$C$514,Tabulação_Prod_Municipios!D167,Ent_Dados!$S$269:$S$514)</f>
        <v>1340</v>
      </c>
      <c r="DF55" s="9"/>
      <c r="DG55" s="10">
        <v>45</v>
      </c>
      <c r="DH55" s="92" t="s">
        <v>95</v>
      </c>
      <c r="DI55" s="13">
        <f>SUMIF(Ent_Dados!$C$9:$C$254,Tabulação_Prod_Municipios!D43,Ent_Dados!$R$9:$R$254)</f>
        <v>80</v>
      </c>
      <c r="DJ55" s="16">
        <f>SUMIF(Ent_Dados!$C$9:$C$254,Tabulação_Prod_Municipios!D43,Ent_Dados!$S$9:$S$254)</f>
        <v>80</v>
      </c>
      <c r="DL55" s="10">
        <v>45</v>
      </c>
      <c r="DM55" s="92" t="s">
        <v>273</v>
      </c>
      <c r="DN55" s="13">
        <f>SUMIF(Ent_Dados!$C$269:$C$514,Tabulação_Prod_Municipios!D241,Ent_Dados!$Z$269:$Z$514)</f>
        <v>1140</v>
      </c>
      <c r="DO55" s="16">
        <f>SUMIF(Ent_Dados!$C$269:$C$514,Tabulação_Prod_Municipios!D241,Ent_Dados!$AA$269:$AA$514)</f>
        <v>0</v>
      </c>
      <c r="DP55" s="9"/>
      <c r="DQ55" s="10">
        <v>45</v>
      </c>
      <c r="DR55" s="92" t="s">
        <v>273</v>
      </c>
      <c r="DS55" s="13">
        <f>SUMIF(Ent_Dados!$C$9:$C$254,Tabulação_Prod_Municipios!D241,Ent_Dados!$Z$9:$Z$254)</f>
        <v>15</v>
      </c>
      <c r="DT55" s="16">
        <f>SUMIF(Ent_Dados!$C$9:$C$254,Tabulação_Prod_Municipios!D241,Ent_Dados!$AA$9:$AA$254)</f>
        <v>0</v>
      </c>
      <c r="DV55" s="10">
        <v>45</v>
      </c>
      <c r="DW55" s="92" t="s">
        <v>67</v>
      </c>
      <c r="DX55" s="13">
        <f>SUMIF(Ent_Dados!$C$269:$C$514,Tabulação_Prod_Municipios!D14,Ent_Dados!$D$269:$D$514)</f>
        <v>0</v>
      </c>
      <c r="DY55" s="16">
        <f>SUMIF(Ent_Dados!$C$269:$C$514,Tabulação_Prod_Municipios!D14,Ent_Dados!$E$269:$E$514)</f>
        <v>0</v>
      </c>
      <c r="DZ55" s="9"/>
      <c r="EA55" s="10">
        <v>45</v>
      </c>
      <c r="EB55" s="92" t="s">
        <v>67</v>
      </c>
      <c r="EC55" s="13">
        <f>SUMIF(Ent_Dados!$C$9:$C$254,Tabulação_Prod_Municipios!D14,Ent_Dados!$D$9:$D$254)</f>
        <v>0</v>
      </c>
      <c r="ED55" s="16">
        <f>SUMIF(Ent_Dados!$C$9:$C$254,Tabulação_Prod_Municipios!D14,Ent_Dados!$E$9:$E$254)</f>
        <v>0</v>
      </c>
      <c r="EF55" s="10">
        <v>45</v>
      </c>
      <c r="EG55" s="92" t="s">
        <v>106</v>
      </c>
      <c r="EH55" s="13"/>
      <c r="EI55" s="16"/>
      <c r="EJ55" s="9"/>
      <c r="EK55" s="10">
        <v>45</v>
      </c>
      <c r="EL55" s="92" t="s">
        <v>106</v>
      </c>
      <c r="EM55" s="13"/>
      <c r="EN55" s="16"/>
    </row>
    <row r="56" spans="1:144" ht="13.5" customHeight="1" x14ac:dyDescent="0.2">
      <c r="A56" s="14"/>
      <c r="B56" s="91">
        <v>48</v>
      </c>
      <c r="C56" s="92" t="s">
        <v>107</v>
      </c>
      <c r="D56" s="12" t="s">
        <v>377</v>
      </c>
      <c r="E56" s="14"/>
      <c r="F56" s="10">
        <v>46</v>
      </c>
      <c r="G56" s="92" t="s">
        <v>233</v>
      </c>
      <c r="H56" s="13">
        <f>SUMIF(Ent_Dados!$C$269:$C$514,Tabulação_Prod_Municipios!D197,Ent_Dados!$F$269:$F$514)+SUMIF(Ent_Dados!$C$269:$C$514,Tabulação_Prod_Municipios!D197,Ent_Dados!$H$269:$H$514)+SUMIF(Ent_Dados!$C$269:$C$514,Tabulação_Prod_Municipios!D197,Ent_Dados!$J$269:$J$514)+SUMIF(Ent_Dados!$C$269:$C$514,Tabulação_Prod_Municipios!D197,Ent_Dados!$N$269:$N$514)+SUMIF(Ent_Dados!$C$269:$C$514,Tabulação_Prod_Municipios!D197,Ent_Dados!$P$269:$P$514)+SUMIF(Ent_Dados!$C$269:$C$514,Tabulação_Prod_Municipios!D197,Ent_Dados!$T$269:$T$514)+SUMIF(Ent_Dados!$C$269:$C$514,Tabulação_Prod_Municipios!D197,Ent_Dados!$V$269:$V$514)+SUMIF(Ent_Dados!$C$269:$C$514,Tabulação_Prod_Municipios!D197,Ent_Dados!$X$269:$X$514)+SUMIF(Ent_Dados!$C$269:$C$514,Tabulação_Prod_Municipios!D197,Ent_Dados!$AB$269:$AB$514)</f>
        <v>81990</v>
      </c>
      <c r="I56" s="16">
        <f>SUMIF(Ent_Dados!$C$269:$C$514,Tabulação_Prod_Municipios!D197,Ent_Dados!$G$269:$G$514)+SUMIF(Ent_Dados!$C$269:$C$514,Tabulação_Prod_Municipios!D197,Ent_Dados!$I$269:$I$514)+SUMIF(Ent_Dados!$C$269:$C$514,Tabulação_Prod_Municipios!D197,Ent_Dados!$K$269:$K$514)+SUMIF(Ent_Dados!$C$269:$C$514,Tabulação_Prod_Municipios!D197,Ent_Dados!$O$269:$O$514)+SUMIF(Ent_Dados!$C$269:$C$514,Tabulação_Prod_Municipios!D197,Ent_Dados!$Q$269:$Q$514)+SUMIF(Ent_Dados!$C$269:$C$514,Tabulação_Prod_Municipios!D197,Ent_Dados!$U$269:$U$514)+SUMIF(Ent_Dados!$C$269:$C$514,Tabulação_Prod_Municipios!D197,Ent_Dados!$W$269:$W$514)+SUMIF(Ent_Dados!$C$269:$C$514,Tabulação_Prod_Municipios!D197,Ent_Dados!$Y$269:$Y$514)+SUMIF(Ent_Dados!$C$269:$C$514,Tabulação_Prod_Municipios!D197,Ent_Dados!$AC$269:$AC$514)</f>
        <v>73725</v>
      </c>
      <c r="J56" s="9"/>
      <c r="K56" s="10">
        <v>46</v>
      </c>
      <c r="L56" s="92" t="s">
        <v>287</v>
      </c>
      <c r="M56" s="13">
        <f>SUMIF(Ent_Dados!$C$9:$C$254,Tabulação_Prod_Municipios!D256,Ent_Dados!$F$9:$F$254)+SUMIF(Ent_Dados!$C$9:$C$254,Tabulação_Prod_Municipios!D256,Ent_Dados!$H$9:$H$254)+SUMIF(Ent_Dados!$C$9:$C$254,Tabulação_Prod_Municipios!D256,Ent_Dados!$J$9:$J$254)+SUMIF(Ent_Dados!$C$9:$C$254,Tabulação_Prod_Municipios!D256,Ent_Dados!$N$9:$N$254)+SUMIF(Ent_Dados!$C$9:$C$254,Tabulação_Prod_Municipios!D256,Ent_Dados!$P$9:$P$254)+SUMIF(Ent_Dados!$C$9:$C$254,Tabulação_Prod_Municipios!D256,Ent_Dados!$T$9:$T$254)+SUMIF(Ent_Dados!$C$9:$C$254,Tabulação_Prod_Municipios!D256,Ent_Dados!$V$9:$V$254)+SUMIF(Ent_Dados!$C$9:$C$254,Tabulação_Prod_Municipios!D256,Ent_Dados!$X$9:$X$254)+SUMIF(Ent_Dados!$C$9:$C$254,Tabulação_Prod_Municipios!D256,Ent_Dados!$AB$9:$AB$254)</f>
        <v>18920</v>
      </c>
      <c r="N56" s="16">
        <f>SUMIF(Ent_Dados!$C$9:$C$254,Tabulação_Prod_Municipios!D256,Ent_Dados!$G$9:$G$254)+SUMIF(Ent_Dados!$C$9:$C$254,Tabulação_Prod_Municipios!D256,Ent_Dados!$I$9:$I$254)+SUMIF(Ent_Dados!$C$9:$C$254,Tabulação_Prod_Municipios!D256,Ent_Dados!$K$9:$K$254)+SUMIF(Ent_Dados!$C$9:$C$254,Tabulação_Prod_Municipios!D256,Ent_Dados!$O$9:$O$254)+SUMIF(Ent_Dados!$C$9:$C$254,Tabulação_Prod_Municipios!D256,Ent_Dados!$Q$9:$Q$254)+SUMIF(Ent_Dados!$C$9:$C$254,Tabulação_Prod_Municipios!D256,Ent_Dados!$U$9:$U$254)+SUMIF(Ent_Dados!$C$9:$C$254,Tabulação_Prod_Municipios!D256,Ent_Dados!$W$9:$W$254)+SUMIF(Ent_Dados!$C$9:$C$254,Tabulação_Prod_Municipios!D256,Ent_Dados!$Y$9:$Y$254)+SUMIF(Ent_Dados!$C$9:$C$254,Tabulação_Prod_Municipios!D256,Ent_Dados!$AC$9:$AC$254)</f>
        <v>20930</v>
      </c>
      <c r="O56" s="14"/>
      <c r="P56" s="10">
        <v>46</v>
      </c>
      <c r="Q56" s="92" t="s">
        <v>287</v>
      </c>
      <c r="R56" s="13">
        <f>SUMIF(Ent_Dados!$C$269:$C$514,Tabulação_Prod_Municipios!D256,Ent_Dados!$V$269:$V$514)</f>
        <v>42400</v>
      </c>
      <c r="S56" s="16">
        <f>SUMIF(Ent_Dados!$C$269:$C$514,Tabulação_Prod_Municipios!D256,Ent_Dados!$W$269:$W$514)</f>
        <v>47700</v>
      </c>
      <c r="T56" s="9"/>
      <c r="U56" s="10">
        <v>46</v>
      </c>
      <c r="V56" s="92" t="s">
        <v>94</v>
      </c>
      <c r="W56" s="13">
        <f>SUMIF(Ent_Dados!$C$9:$C$254,Tabulação_Prod_Municipios!D42,Ent_Dados!$V$9:$V$254)</f>
        <v>15000</v>
      </c>
      <c r="X56" s="16">
        <f>SUMIF(Ent_Dados!$C$9:$C$254,Tabulação_Prod_Municipios!D42,Ent_Dados!$W$9:$W$254)</f>
        <v>15000</v>
      </c>
      <c r="Y56" s="2"/>
      <c r="Z56" s="10">
        <v>46</v>
      </c>
      <c r="AA56" s="92" t="s">
        <v>139</v>
      </c>
      <c r="AB56" s="13">
        <f>SUMIF(Ent_Dados!$C$269:$C$514,Tabulação_Prod_Municipios!D93,Ent_Dados!$T$269:$T$514)</f>
        <v>6800</v>
      </c>
      <c r="AC56" s="16">
        <f>SUMIF(Ent_Dados!$C$269:$C$514,Tabulação_Prod_Municipios!D93,Ent_Dados!$U$269:$U$514)</f>
        <v>13800</v>
      </c>
      <c r="AD56" s="9"/>
      <c r="AE56" s="10">
        <v>46</v>
      </c>
      <c r="AF56" s="92" t="s">
        <v>287</v>
      </c>
      <c r="AG56" s="13">
        <f>SUMIF(Ent_Dados!$C$9:$C$254,Tabulação_Prod_Municipios!D256,Ent_Dados!$T$9:$T$254)</f>
        <v>2700</v>
      </c>
      <c r="AH56" s="16">
        <f>SUMIF(Ent_Dados!$C$9:$C$254,Tabulação_Prod_Municipios!D256,Ent_Dados!$U$9:$U$254)</f>
        <v>2750</v>
      </c>
      <c r="AJ56" s="10">
        <v>46</v>
      </c>
      <c r="AK56" s="92" t="s">
        <v>268</v>
      </c>
      <c r="AL56" s="13">
        <f>SUMIF(Ent_Dados!$C$269:$C$514,Tabulação_Prod_Municipios!D235,Ent_Dados!$X$269:$X$514)</f>
        <v>1525</v>
      </c>
      <c r="AM56" s="16">
        <f>SUMIF(Ent_Dados!$C$269:$C$514,Tabulação_Prod_Municipios!D235,Ent_Dados!$Y$269:$Y$514)</f>
        <v>1250</v>
      </c>
      <c r="AN56" s="9"/>
      <c r="AO56" s="10">
        <v>46</v>
      </c>
      <c r="AP56" s="92" t="s">
        <v>226</v>
      </c>
      <c r="AQ56" s="13">
        <f>SUMIF(Ent_Dados!$C$9:$C$254,Tabulação_Prod_Municipios!D187,Ent_Dados!$X$9:$X$254)</f>
        <v>2000</v>
      </c>
      <c r="AR56" s="16">
        <f>SUMIF(Ent_Dados!$C$9:$C$254,Tabulação_Prod_Municipios!D187,Ent_Dados!$Y$9:$Y$254)</f>
        <v>600</v>
      </c>
      <c r="AT56" s="10">
        <v>46</v>
      </c>
      <c r="AU56" s="92" t="s">
        <v>159</v>
      </c>
      <c r="AV56" s="13">
        <f>SUMIF(Ent_Dados!$C$269:$C$514,Tabulação_Prod_Municipios!D114,Ent_Dados!$J$269:$J$514)</f>
        <v>120</v>
      </c>
      <c r="AW56" s="16">
        <f>SUMIF(Ent_Dados!$C$269:$C$514,Tabulação_Prod_Municipios!D114,Ent_Dados!$K$269:$K$514)</f>
        <v>120</v>
      </c>
      <c r="AX56" s="9"/>
      <c r="AY56" s="10">
        <v>46</v>
      </c>
      <c r="AZ56" s="92" t="s">
        <v>146</v>
      </c>
      <c r="BA56" s="13">
        <f>SUMIF(Ent_Dados!$C$9:$C$254,Tabulação_Prod_Municipios!D100,Ent_Dados!$J$9:$J$254)</f>
        <v>52</v>
      </c>
      <c r="BB56" s="16">
        <f>SUMIF(Ent_Dados!$C$9:$C$254,Tabulação_Prod_Municipios!D100,Ent_Dados!$K$9:$K$254)</f>
        <v>55</v>
      </c>
      <c r="BD56" s="10">
        <v>46</v>
      </c>
      <c r="BE56" s="92" t="s">
        <v>66</v>
      </c>
      <c r="BF56" s="13">
        <f>SUMIF(Ent_Dados!$C$269:$C$514,Tabulação_Prod_Municipios!D13,Ent_Dados!$N$269:$N$514)</f>
        <v>324</v>
      </c>
      <c r="BG56" s="16">
        <f>SUMIF(Ent_Dados!$C$269:$C$514,Tabulação_Prod_Municipios!D13,Ent_Dados!$O$269:$O$514)</f>
        <v>420</v>
      </c>
      <c r="BH56" s="9"/>
      <c r="BI56" s="10">
        <v>46</v>
      </c>
      <c r="BJ56" s="92" t="s">
        <v>94</v>
      </c>
      <c r="BK56" s="13">
        <f>SUMIF(Ent_Dados!$C$9:$C$254,Tabulação_Prod_Municipios!D42,Ent_Dados!$N$9:$N$254)</f>
        <v>160</v>
      </c>
      <c r="BL56" s="16">
        <f>SUMIF(Ent_Dados!$C$9:$C$254,Tabulação_Prod_Municipios!D42,Ent_Dados!$O$9:$O$254)</f>
        <v>160</v>
      </c>
      <c r="BN56" s="10">
        <v>46</v>
      </c>
      <c r="BO56" s="92" t="s">
        <v>68</v>
      </c>
      <c r="BP56" s="13">
        <f>SUMIF(Ent_Dados!$C$269:$C$514,Tabulação_Prod_Municipios!D15,Ent_Dados!$F$269:$F$514)</f>
        <v>0</v>
      </c>
      <c r="BQ56" s="16">
        <f>SUMIF(Ent_Dados!$C$269:$C$514,Tabulação_Prod_Municipios!D15,Ent_Dados!$G$269:$G$514)</f>
        <v>0</v>
      </c>
      <c r="BR56" s="9"/>
      <c r="BS56" s="10">
        <v>46</v>
      </c>
      <c r="BT56" s="92" t="s">
        <v>68</v>
      </c>
      <c r="BU56" s="13">
        <f>SUMIF(Ent_Dados!$C$9:$C$254,Tabulação_Prod_Municipios!D15,Ent_Dados!$F$9:$F$254)</f>
        <v>0</v>
      </c>
      <c r="BV56" s="16">
        <f>SUMIF(Ent_Dados!$C$9:$C$254,Tabulação_Prod_Municipios!D15,Ent_Dados!$G$9:$G$254)</f>
        <v>0</v>
      </c>
      <c r="BX56" s="10">
        <v>46</v>
      </c>
      <c r="BY56" s="92" t="s">
        <v>74</v>
      </c>
      <c r="BZ56" s="13">
        <f>SUMIF(Ent_Dados!$C$269:$C$514,Tabulação_Prod_Municipios!D22,Ent_Dados!$P$269:$P$514)</f>
        <v>0</v>
      </c>
      <c r="CA56" s="16">
        <f>SUMIF(Ent_Dados!$C$269:$C$514,Tabulação_Prod_Municipios!D22,Ent_Dados!$Q$269:$Q$514)</f>
        <v>0</v>
      </c>
      <c r="CB56" s="9"/>
      <c r="CC56" s="10">
        <v>46</v>
      </c>
      <c r="CD56" s="92" t="s">
        <v>74</v>
      </c>
      <c r="CE56" s="13">
        <f>SUMIF(Ent_Dados!$C$9:$C$254,Tabulação_Prod_Municipios!D22,Ent_Dados!$P$9:$P$254)</f>
        <v>0</v>
      </c>
      <c r="CF56" s="16">
        <f>SUMIF(Ent_Dados!$C$9:$C$254,Tabulação_Prod_Municipios!D22,Ent_Dados!$Q$9:$Q$254)</f>
        <v>0</v>
      </c>
      <c r="CH56" s="10">
        <v>46</v>
      </c>
      <c r="CI56" s="92" t="s">
        <v>98</v>
      </c>
      <c r="CJ56" s="13">
        <f>SUMIF(Ent_Dados!$C$269:$C$514,Tabulação_Prod_Municipios!D46,Ent_Dados!$AB$269:$AB$514)</f>
        <v>0</v>
      </c>
      <c r="CK56" s="16">
        <f>SUMIF(Ent_Dados!$C$269:$C$514,Tabulação_Prod_Municipios!D46,Ent_Dados!$AC$269:$AC$514)</f>
        <v>0</v>
      </c>
      <c r="CL56" s="9"/>
      <c r="CM56" s="10">
        <v>46</v>
      </c>
      <c r="CN56" s="92" t="s">
        <v>98</v>
      </c>
      <c r="CO56" s="13">
        <f>SUMIF(Ent_Dados!$C$9:$C$254,Tabulação_Prod_Municipios!D46,Ent_Dados!$AB$9:$AB$254)</f>
        <v>0</v>
      </c>
      <c r="CP56" s="16">
        <f>SUMIF(Ent_Dados!$C$9:$C$254,Tabulação_Prod_Municipios!D46,Ent_Dados!$AC$9:$AC$254)</f>
        <v>0</v>
      </c>
      <c r="CR56" s="10">
        <v>46</v>
      </c>
      <c r="CS56" s="92" t="s">
        <v>266</v>
      </c>
      <c r="CT56" s="13">
        <f>SUMIF(Ent_Dados!$C$269:$C$514,Tabulação_Prod_Municipios!D233,Ent_Dados!$L$269:$L$514)</f>
        <v>372235</v>
      </c>
      <c r="CU56" s="16">
        <f>SUMIF(Ent_Dados!$C$269:$C$514,Tabulação_Prod_Municipios!D233,Ent_Dados!$M$269:$M$514)</f>
        <v>354255</v>
      </c>
      <c r="CV56" s="9"/>
      <c r="CW56" s="10">
        <v>46</v>
      </c>
      <c r="CX56" s="92" t="s">
        <v>145</v>
      </c>
      <c r="CY56" s="13">
        <f>SUMIF(Ent_Dados!$C$9:$C$254,Tabulação_Prod_Municipios!D99,Ent_Dados!$L$9:$L$254)</f>
        <v>6000</v>
      </c>
      <c r="CZ56" s="16">
        <f>SUMIF(Ent_Dados!$C$9:$C$254,Tabulação_Prod_Municipios!D99,Ent_Dados!$M$9:$M$254)</f>
        <v>5000</v>
      </c>
      <c r="DB56" s="10">
        <v>46</v>
      </c>
      <c r="DC56" s="92" t="s">
        <v>205</v>
      </c>
      <c r="DD56" s="13">
        <f>SUMIF(Ent_Dados!$C$269:$C$514,Tabulação_Prod_Municipios!D165,Ent_Dados!$R$269:$R$514)</f>
        <v>1764</v>
      </c>
      <c r="DE56" s="16">
        <f>SUMIF(Ent_Dados!$C$269:$C$514,Tabulação_Prod_Municipios!D165,Ent_Dados!$S$269:$S$514)</f>
        <v>1320</v>
      </c>
      <c r="DF56" s="9"/>
      <c r="DG56" s="10">
        <v>46</v>
      </c>
      <c r="DH56" s="92" t="s">
        <v>142</v>
      </c>
      <c r="DI56" s="13">
        <f>SUMIF(Ent_Dados!$C$9:$C$254,Tabulação_Prod_Municipios!D96,Ent_Dados!$R$9:$R$254)</f>
        <v>80</v>
      </c>
      <c r="DJ56" s="16">
        <f>SUMIF(Ent_Dados!$C$9:$C$254,Tabulação_Prod_Municipios!D96,Ent_Dados!$S$9:$S$254)</f>
        <v>80</v>
      </c>
      <c r="DL56" s="10">
        <v>46</v>
      </c>
      <c r="DM56" s="92" t="s">
        <v>151</v>
      </c>
      <c r="DN56" s="13">
        <f>SUMIF(Ent_Dados!$C$269:$C$514,Tabulação_Prod_Municipios!D105,Ent_Dados!$Z$269:$Z$514)</f>
        <v>475</v>
      </c>
      <c r="DO56" s="16">
        <f>SUMIF(Ent_Dados!$C$269:$C$514,Tabulação_Prod_Municipios!D105,Ent_Dados!$AA$269:$AA$514)</f>
        <v>0</v>
      </c>
      <c r="DP56" s="9"/>
      <c r="DQ56" s="10">
        <v>46</v>
      </c>
      <c r="DR56" s="92" t="s">
        <v>151</v>
      </c>
      <c r="DS56" s="13">
        <f>SUMIF(Ent_Dados!$C$9:$C$254,Tabulação_Prod_Municipios!D105,Ent_Dados!$Z$9:$Z$254)</f>
        <v>5</v>
      </c>
      <c r="DT56" s="16">
        <f>SUMIF(Ent_Dados!$C$9:$C$254,Tabulação_Prod_Municipios!D105,Ent_Dados!$AA$9:$AA$254)</f>
        <v>0</v>
      </c>
      <c r="DV56" s="10">
        <v>46</v>
      </c>
      <c r="DW56" s="92" t="s">
        <v>68</v>
      </c>
      <c r="DX56" s="13">
        <f>SUMIF(Ent_Dados!$C$269:$C$514,Tabulação_Prod_Municipios!D15,Ent_Dados!$D$269:$D$514)</f>
        <v>0</v>
      </c>
      <c r="DY56" s="16">
        <f>SUMIF(Ent_Dados!$C$269:$C$514,Tabulação_Prod_Municipios!D15,Ent_Dados!$E$269:$E$514)</f>
        <v>0</v>
      </c>
      <c r="DZ56" s="9"/>
      <c r="EA56" s="10">
        <v>46</v>
      </c>
      <c r="EB56" s="92" t="s">
        <v>68</v>
      </c>
      <c r="EC56" s="13">
        <f>SUMIF(Ent_Dados!$C$9:$C$254,Tabulação_Prod_Municipios!D15,Ent_Dados!$D$9:$D$254)</f>
        <v>0</v>
      </c>
      <c r="ED56" s="16">
        <f>SUMIF(Ent_Dados!$C$9:$C$254,Tabulação_Prod_Municipios!D15,Ent_Dados!$E$9:$E$254)</f>
        <v>0</v>
      </c>
      <c r="EF56" s="10">
        <v>46</v>
      </c>
      <c r="EG56" s="92" t="s">
        <v>107</v>
      </c>
      <c r="EH56" s="13"/>
      <c r="EI56" s="16"/>
      <c r="EJ56" s="9"/>
      <c r="EK56" s="10">
        <v>46</v>
      </c>
      <c r="EL56" s="92" t="s">
        <v>107</v>
      </c>
      <c r="EM56" s="13"/>
      <c r="EN56" s="16"/>
    </row>
    <row r="57" spans="1:144" ht="13.5" customHeight="1" x14ac:dyDescent="0.2">
      <c r="A57" s="14"/>
      <c r="B57" s="91">
        <v>49</v>
      </c>
      <c r="C57" s="92" t="s">
        <v>45</v>
      </c>
      <c r="D57" s="12" t="s">
        <v>378</v>
      </c>
      <c r="E57" s="14"/>
      <c r="F57" s="10">
        <v>47</v>
      </c>
      <c r="G57" s="92" t="s">
        <v>137</v>
      </c>
      <c r="H57" s="13">
        <f>SUMIF(Ent_Dados!$C$269:$C$514,Tabulação_Prod_Municipios!D91,Ent_Dados!$F$269:$F$514)+SUMIF(Ent_Dados!$C$269:$C$514,Tabulação_Prod_Municipios!D91,Ent_Dados!$H$269:$H$514)+SUMIF(Ent_Dados!$C$269:$C$514,Tabulação_Prod_Municipios!D91,Ent_Dados!$J$269:$J$514)+SUMIF(Ent_Dados!$C$269:$C$514,Tabulação_Prod_Municipios!D91,Ent_Dados!$N$269:$N$514)+SUMIF(Ent_Dados!$C$269:$C$514,Tabulação_Prod_Municipios!D91,Ent_Dados!$P$269:$P$514)+SUMIF(Ent_Dados!$C$269:$C$514,Tabulação_Prod_Municipios!D91,Ent_Dados!$T$269:$T$514)+SUMIF(Ent_Dados!$C$269:$C$514,Tabulação_Prod_Municipios!D91,Ent_Dados!$V$269:$V$514)+SUMIF(Ent_Dados!$C$269:$C$514,Tabulação_Prod_Municipios!D91,Ent_Dados!$X$269:$X$514)+SUMIF(Ent_Dados!$C$269:$C$514,Tabulação_Prod_Municipios!D91,Ent_Dados!$AB$269:$AB$514)</f>
        <v>75450</v>
      </c>
      <c r="I57" s="16">
        <f>SUMIF(Ent_Dados!$C$269:$C$514,Tabulação_Prod_Municipios!D91,Ent_Dados!$G$269:$G$514)+SUMIF(Ent_Dados!$C$269:$C$514,Tabulação_Prod_Municipios!D91,Ent_Dados!$I$269:$I$514)+SUMIF(Ent_Dados!$C$269:$C$514,Tabulação_Prod_Municipios!D91,Ent_Dados!$K$269:$K$514)+SUMIF(Ent_Dados!$C$269:$C$514,Tabulação_Prod_Municipios!D91,Ent_Dados!$O$269:$O$514)+SUMIF(Ent_Dados!$C$269:$C$514,Tabulação_Prod_Municipios!D91,Ent_Dados!$Q$269:$Q$514)+SUMIF(Ent_Dados!$C$269:$C$514,Tabulação_Prod_Municipios!D91,Ent_Dados!$U$269:$U$514)+SUMIF(Ent_Dados!$C$269:$C$514,Tabulação_Prod_Municipios!D91,Ent_Dados!$W$269:$W$514)+SUMIF(Ent_Dados!$C$269:$C$514,Tabulação_Prod_Municipios!D91,Ent_Dados!$Y$269:$Y$514)+SUMIF(Ent_Dados!$C$269:$C$514,Tabulação_Prod_Municipios!D91,Ent_Dados!$AC$269:$AC$514)</f>
        <v>71850</v>
      </c>
      <c r="J57" s="9"/>
      <c r="K57" s="10">
        <v>47</v>
      </c>
      <c r="L57" s="92" t="s">
        <v>94</v>
      </c>
      <c r="M57" s="13">
        <f>SUMIF(Ent_Dados!$C$9:$C$254,Tabulação_Prod_Municipios!D42,Ent_Dados!$F$9:$F$254)+SUMIF(Ent_Dados!$C$9:$C$254,Tabulação_Prod_Municipios!D42,Ent_Dados!$H$9:$H$254)+SUMIF(Ent_Dados!$C$9:$C$254,Tabulação_Prod_Municipios!D42,Ent_Dados!$J$9:$J$254)+SUMIF(Ent_Dados!$C$9:$C$254,Tabulação_Prod_Municipios!D42,Ent_Dados!$N$9:$N$254)+SUMIF(Ent_Dados!$C$9:$C$254,Tabulação_Prod_Municipios!D42,Ent_Dados!$P$9:$P$254)+SUMIF(Ent_Dados!$C$9:$C$254,Tabulação_Prod_Municipios!D42,Ent_Dados!$T$9:$T$254)+SUMIF(Ent_Dados!$C$9:$C$254,Tabulação_Prod_Municipios!D42,Ent_Dados!$V$9:$V$254)+SUMIF(Ent_Dados!$C$9:$C$254,Tabulação_Prod_Municipios!D42,Ent_Dados!$X$9:$X$254)+SUMIF(Ent_Dados!$C$9:$C$254,Tabulação_Prod_Municipios!D42,Ent_Dados!$AB$9:$AB$254)</f>
        <v>24405</v>
      </c>
      <c r="N57" s="16">
        <f>SUMIF(Ent_Dados!$C$9:$C$254,Tabulação_Prod_Municipios!D42,Ent_Dados!$G$9:$G$254)+SUMIF(Ent_Dados!$C$9:$C$254,Tabulação_Prod_Municipios!D42,Ent_Dados!$I$9:$I$254)+SUMIF(Ent_Dados!$C$9:$C$254,Tabulação_Prod_Municipios!D42,Ent_Dados!$K$9:$K$254)+SUMIF(Ent_Dados!$C$9:$C$254,Tabulação_Prod_Municipios!D42,Ent_Dados!$O$9:$O$254)+SUMIF(Ent_Dados!$C$9:$C$254,Tabulação_Prod_Municipios!D42,Ent_Dados!$Q$9:$Q$254)+SUMIF(Ent_Dados!$C$9:$C$254,Tabulação_Prod_Municipios!D42,Ent_Dados!$U$9:$U$254)+SUMIF(Ent_Dados!$C$9:$C$254,Tabulação_Prod_Municipios!D42,Ent_Dados!$W$9:$W$254)+SUMIF(Ent_Dados!$C$9:$C$254,Tabulação_Prod_Municipios!D42,Ent_Dados!$Y$9:$Y$254)+SUMIF(Ent_Dados!$C$9:$C$254,Tabulação_Prod_Municipios!D42,Ent_Dados!$AC$9:$AC$254)</f>
        <v>20600</v>
      </c>
      <c r="O57" s="14"/>
      <c r="P57" s="10">
        <v>47</v>
      </c>
      <c r="Q57" s="92" t="s">
        <v>233</v>
      </c>
      <c r="R57" s="13">
        <f>SUMIF(Ent_Dados!$C$269:$C$514,Tabulação_Prod_Municipios!D197,Ent_Dados!$V$269:$V$514)</f>
        <v>36400</v>
      </c>
      <c r="S57" s="16">
        <f>SUMIF(Ent_Dados!$C$269:$C$514,Tabulação_Prod_Municipios!D197,Ent_Dados!$W$269:$W$514)</f>
        <v>45000</v>
      </c>
      <c r="T57" s="9"/>
      <c r="U57" s="10">
        <v>47</v>
      </c>
      <c r="V57" s="92" t="s">
        <v>233</v>
      </c>
      <c r="W57" s="13">
        <f>SUMIF(Ent_Dados!$C$9:$C$254,Tabulação_Prod_Municipios!D197,Ent_Dados!$V$9:$V$254)</f>
        <v>13000</v>
      </c>
      <c r="X57" s="16">
        <f>SUMIF(Ent_Dados!$C$9:$C$254,Tabulação_Prod_Municipios!D197,Ent_Dados!$W$9:$W$254)</f>
        <v>15000</v>
      </c>
      <c r="Y57" s="2"/>
      <c r="Z57" s="10">
        <v>47</v>
      </c>
      <c r="AA57" s="92" t="s">
        <v>285</v>
      </c>
      <c r="AB57" s="13">
        <f>SUMIF(Ent_Dados!$C$269:$C$514,Tabulação_Prod_Municipios!D254,Ent_Dados!$T$269:$T$514)</f>
        <v>20380</v>
      </c>
      <c r="AC57" s="16">
        <f>SUMIF(Ent_Dados!$C$269:$C$514,Tabulação_Prod_Municipios!D254,Ent_Dados!$U$269:$U$514)</f>
        <v>12920</v>
      </c>
      <c r="AD57" s="9"/>
      <c r="AE57" s="10">
        <v>47</v>
      </c>
      <c r="AF57" s="92" t="s">
        <v>184</v>
      </c>
      <c r="AG57" s="13">
        <f>SUMIF(Ent_Dados!$C$9:$C$254,Tabulação_Prod_Municipios!D141,Ent_Dados!$T$9:$T$254)</f>
        <v>8870</v>
      </c>
      <c r="AH57" s="16">
        <f>SUMIF(Ent_Dados!$C$9:$C$254,Tabulação_Prod_Municipios!D141,Ent_Dados!$U$9:$U$254)</f>
        <v>2700</v>
      </c>
      <c r="AJ57" s="10">
        <v>47</v>
      </c>
      <c r="AK57" s="92" t="s">
        <v>71</v>
      </c>
      <c r="AL57" s="13">
        <f>SUMIF(Ent_Dados!$C$269:$C$514,Tabulação_Prod_Municipios!D19,Ent_Dados!$X$269:$X$514)</f>
        <v>2170</v>
      </c>
      <c r="AM57" s="16">
        <f>SUMIF(Ent_Dados!$C$269:$C$514,Tabulação_Prod_Municipios!D19,Ent_Dados!$Y$269:$Y$514)</f>
        <v>1240</v>
      </c>
      <c r="AN57" s="9"/>
      <c r="AO57" s="10">
        <v>47</v>
      </c>
      <c r="AP57" s="92" t="s">
        <v>147</v>
      </c>
      <c r="AQ57" s="13">
        <f>SUMIF(Ent_Dados!$C$9:$C$254,Tabulação_Prod_Municipios!D101,Ent_Dados!$X$9:$X$254)</f>
        <v>1000</v>
      </c>
      <c r="AR57" s="16">
        <f>SUMIF(Ent_Dados!$C$9:$C$254,Tabulação_Prod_Municipios!D101,Ent_Dados!$Y$9:$Y$254)</f>
        <v>600</v>
      </c>
      <c r="AT57" s="10">
        <v>47</v>
      </c>
      <c r="AU57" s="92" t="s">
        <v>240</v>
      </c>
      <c r="AV57" s="13">
        <f>SUMIF(Ent_Dados!$C$269:$C$514,Tabulação_Prod_Municipios!D205,Ent_Dados!$J$269:$J$514)</f>
        <v>120</v>
      </c>
      <c r="AW57" s="16">
        <f>SUMIF(Ent_Dados!$C$269:$C$514,Tabulação_Prod_Municipios!D205,Ent_Dados!$K$269:$K$514)</f>
        <v>120</v>
      </c>
      <c r="AX57" s="9"/>
      <c r="AY57" s="10">
        <v>47</v>
      </c>
      <c r="AZ57" s="92" t="s">
        <v>110</v>
      </c>
      <c r="BA57" s="13">
        <f>SUMIF(Ent_Dados!$C$9:$C$254,Tabulação_Prod_Municipios!D60,Ent_Dados!$J$9:$J$254)</f>
        <v>48</v>
      </c>
      <c r="BB57" s="16">
        <f>SUMIF(Ent_Dados!$C$9:$C$254,Tabulação_Prod_Municipios!D60,Ent_Dados!$K$9:$K$254)</f>
        <v>52</v>
      </c>
      <c r="BD57" s="10">
        <v>47</v>
      </c>
      <c r="BE57" s="92" t="s">
        <v>228</v>
      </c>
      <c r="BF57" s="13">
        <f>SUMIF(Ent_Dados!$C$269:$C$514,Tabulação_Prod_Municipios!D191,Ent_Dados!$N$269:$N$514)</f>
        <v>336</v>
      </c>
      <c r="BG57" s="16">
        <f>SUMIF(Ent_Dados!$C$269:$C$514,Tabulação_Prod_Municipios!D191,Ent_Dados!$O$269:$O$514)</f>
        <v>340</v>
      </c>
      <c r="BH57" s="9"/>
      <c r="BI57" s="10">
        <v>47</v>
      </c>
      <c r="BJ57" s="92" t="s">
        <v>241</v>
      </c>
      <c r="BK57" s="13">
        <f>SUMIF(Ent_Dados!$C$9:$C$254,Tabulação_Prod_Municipios!D206,Ent_Dados!$N$9:$N$254)</f>
        <v>150</v>
      </c>
      <c r="BL57" s="16">
        <f>SUMIF(Ent_Dados!$C$9:$C$254,Tabulação_Prod_Municipios!D206,Ent_Dados!$O$9:$O$254)</f>
        <v>150</v>
      </c>
      <c r="BN57" s="10">
        <v>47</v>
      </c>
      <c r="BO57" s="92" t="s">
        <v>69</v>
      </c>
      <c r="BP57" s="13">
        <f>SUMIF(Ent_Dados!$C$269:$C$514,Tabulação_Prod_Municipios!D16,Ent_Dados!$F$269:$F$514)</f>
        <v>0</v>
      </c>
      <c r="BQ57" s="16">
        <f>SUMIF(Ent_Dados!$C$269:$C$514,Tabulação_Prod_Municipios!D16,Ent_Dados!$G$269:$G$514)</f>
        <v>0</v>
      </c>
      <c r="BR57" s="9"/>
      <c r="BS57" s="10">
        <v>47</v>
      </c>
      <c r="BT57" s="92" t="s">
        <v>69</v>
      </c>
      <c r="BU57" s="13">
        <f>SUMIF(Ent_Dados!$C$9:$C$254,Tabulação_Prod_Municipios!D16,Ent_Dados!$F$9:$F$254)</f>
        <v>0</v>
      </c>
      <c r="BV57" s="16">
        <f>SUMIF(Ent_Dados!$C$9:$C$254,Tabulação_Prod_Municipios!D16,Ent_Dados!$G$9:$G$254)</f>
        <v>0</v>
      </c>
      <c r="BX57" s="10">
        <v>47</v>
      </c>
      <c r="BY57" s="92" t="s">
        <v>75</v>
      </c>
      <c r="BZ57" s="13">
        <f>SUMIF(Ent_Dados!$C$269:$C$514,Tabulação_Prod_Municipios!D23,Ent_Dados!$P$269:$P$514)</f>
        <v>0</v>
      </c>
      <c r="CA57" s="16">
        <f>SUMIF(Ent_Dados!$C$269:$C$514,Tabulação_Prod_Municipios!D23,Ent_Dados!$Q$269:$Q$514)</f>
        <v>0</v>
      </c>
      <c r="CB57" s="9"/>
      <c r="CC57" s="10">
        <v>47</v>
      </c>
      <c r="CD57" s="92" t="s">
        <v>75</v>
      </c>
      <c r="CE57" s="13">
        <f>SUMIF(Ent_Dados!$C$9:$C$254,Tabulação_Prod_Municipios!D23,Ent_Dados!$P$9:$P$254)</f>
        <v>0</v>
      </c>
      <c r="CF57" s="16">
        <f>SUMIF(Ent_Dados!$C$9:$C$254,Tabulação_Prod_Municipios!D23,Ent_Dados!$Q$9:$Q$254)</f>
        <v>0</v>
      </c>
      <c r="CH57" s="10">
        <v>47</v>
      </c>
      <c r="CI57" s="92" t="s">
        <v>99</v>
      </c>
      <c r="CJ57" s="13">
        <f>SUMIF(Ent_Dados!$C$269:$C$514,Tabulação_Prod_Municipios!D47,Ent_Dados!$AB$269:$AB$514)</f>
        <v>0</v>
      </c>
      <c r="CK57" s="16">
        <f>SUMIF(Ent_Dados!$C$269:$C$514,Tabulação_Prod_Municipios!D47,Ent_Dados!$AC$269:$AC$514)</f>
        <v>0</v>
      </c>
      <c r="CL57" s="9"/>
      <c r="CM57" s="10">
        <v>47</v>
      </c>
      <c r="CN57" s="92" t="s">
        <v>99</v>
      </c>
      <c r="CO57" s="13">
        <f>SUMIF(Ent_Dados!$C$9:$C$254,Tabulação_Prod_Municipios!D47,Ent_Dados!$AB$9:$AB$254)</f>
        <v>0</v>
      </c>
      <c r="CP57" s="16">
        <f>SUMIF(Ent_Dados!$C$9:$C$254,Tabulação_Prod_Municipios!D47,Ent_Dados!$AC$9:$AC$254)</f>
        <v>0</v>
      </c>
      <c r="CR57" s="10">
        <v>47</v>
      </c>
      <c r="CS57" s="92" t="s">
        <v>117</v>
      </c>
      <c r="CT57" s="13">
        <f>SUMIF(Ent_Dados!$C$269:$C$514,Tabulação_Prod_Municipios!D68,Ent_Dados!$L$269:$L$514)</f>
        <v>225000</v>
      </c>
      <c r="CU57" s="16">
        <f>SUMIF(Ent_Dados!$C$269:$C$514,Tabulação_Prod_Municipios!D68,Ent_Dados!$M$269:$M$514)</f>
        <v>353520</v>
      </c>
      <c r="CV57" s="9"/>
      <c r="CW57" s="10">
        <v>47</v>
      </c>
      <c r="CX57" s="92" t="s">
        <v>166</v>
      </c>
      <c r="CY57" s="13">
        <f>SUMIF(Ent_Dados!$C$9:$C$254,Tabulação_Prod_Municipios!D122,Ent_Dados!$L$9:$L$254)</f>
        <v>3905</v>
      </c>
      <c r="CZ57" s="16">
        <f>SUMIF(Ent_Dados!$C$9:$C$254,Tabulação_Prod_Municipios!D122,Ent_Dados!$M$9:$M$254)</f>
        <v>5000</v>
      </c>
      <c r="DB57" s="10">
        <v>47</v>
      </c>
      <c r="DC57" s="92" t="s">
        <v>208</v>
      </c>
      <c r="DD57" s="13">
        <f>SUMIF(Ent_Dados!$C$269:$C$514,Tabulação_Prod_Municipios!D168,Ent_Dados!$R$269:$R$514)</f>
        <v>1000</v>
      </c>
      <c r="DE57" s="16">
        <f>SUMIF(Ent_Dados!$C$269:$C$514,Tabulação_Prod_Municipios!D168,Ent_Dados!$S$269:$S$514)</f>
        <v>1300</v>
      </c>
      <c r="DF57" s="9"/>
      <c r="DG57" s="10">
        <v>47</v>
      </c>
      <c r="DH57" s="92" t="s">
        <v>182</v>
      </c>
      <c r="DI57" s="13">
        <f>SUMIF(Ent_Dados!$C$9:$C$254,Tabulação_Prod_Municipios!D139,Ent_Dados!$R$9:$R$254)</f>
        <v>80</v>
      </c>
      <c r="DJ57" s="16">
        <f>SUMIF(Ent_Dados!$C$9:$C$254,Tabulação_Prod_Municipios!D139,Ent_Dados!$S$9:$S$254)</f>
        <v>80</v>
      </c>
      <c r="DL57" s="10">
        <v>47</v>
      </c>
      <c r="DM57" s="92" t="s">
        <v>271</v>
      </c>
      <c r="DN57" s="13">
        <f>SUMIF(Ent_Dados!$C$269:$C$514,Tabulação_Prod_Municipios!D239,Ent_Dados!$Z$269:$Z$514)</f>
        <v>290</v>
      </c>
      <c r="DO57" s="16">
        <f>SUMIF(Ent_Dados!$C$269:$C$514,Tabulação_Prod_Municipios!D239,Ent_Dados!$AA$269:$AA$514)</f>
        <v>0</v>
      </c>
      <c r="DP57" s="9"/>
      <c r="DQ57" s="10">
        <v>47</v>
      </c>
      <c r="DR57" s="92" t="s">
        <v>274</v>
      </c>
      <c r="DS57" s="13">
        <f>SUMIF(Ent_Dados!$C$9:$C$254,Tabulação_Prod_Municipios!D242,Ent_Dados!$Z$9:$Z$254)</f>
        <v>4</v>
      </c>
      <c r="DT57" s="16">
        <f>SUMIF(Ent_Dados!$C$9:$C$254,Tabulação_Prod_Municipios!D242,Ent_Dados!$AA$9:$AA$254)</f>
        <v>0</v>
      </c>
      <c r="DV57" s="10">
        <v>47</v>
      </c>
      <c r="DW57" s="92" t="s">
        <v>69</v>
      </c>
      <c r="DX57" s="13">
        <f>SUMIF(Ent_Dados!$C$269:$C$514,Tabulação_Prod_Municipios!D16,Ent_Dados!$D$269:$D$514)</f>
        <v>0</v>
      </c>
      <c r="DY57" s="16">
        <f>SUMIF(Ent_Dados!$C$269:$C$514,Tabulação_Prod_Municipios!D16,Ent_Dados!$E$269:$E$514)</f>
        <v>0</v>
      </c>
      <c r="DZ57" s="9"/>
      <c r="EA57" s="10">
        <v>47</v>
      </c>
      <c r="EB57" s="92" t="s">
        <v>69</v>
      </c>
      <c r="EC57" s="13">
        <f>SUMIF(Ent_Dados!$C$9:$C$254,Tabulação_Prod_Municipios!D16,Ent_Dados!$D$9:$D$254)</f>
        <v>0</v>
      </c>
      <c r="ED57" s="16">
        <f>SUMIF(Ent_Dados!$C$9:$C$254,Tabulação_Prod_Municipios!D16,Ent_Dados!$E$9:$E$254)</f>
        <v>0</v>
      </c>
      <c r="EF57" s="10">
        <v>47</v>
      </c>
      <c r="EG57" s="92" t="s">
        <v>45</v>
      </c>
      <c r="EH57" s="13"/>
      <c r="EI57" s="16"/>
      <c r="EJ57" s="9"/>
      <c r="EK57" s="10">
        <v>47</v>
      </c>
      <c r="EL57" s="92" t="s">
        <v>45</v>
      </c>
      <c r="EM57" s="13"/>
      <c r="EN57" s="16"/>
    </row>
    <row r="58" spans="1:144" ht="13.5" customHeight="1" x14ac:dyDescent="0.2">
      <c r="A58" s="14"/>
      <c r="B58" s="91">
        <v>50</v>
      </c>
      <c r="C58" s="92" t="s">
        <v>108</v>
      </c>
      <c r="D58" s="12" t="s">
        <v>379</v>
      </c>
      <c r="E58" s="14"/>
      <c r="F58" s="10">
        <v>48</v>
      </c>
      <c r="G58" s="92" t="s">
        <v>249</v>
      </c>
      <c r="H58" s="13">
        <f>SUMIF(Ent_Dados!$C$269:$C$514,Tabulação_Prod_Municipios!D216,Ent_Dados!$F$269:$F$514)+SUMIF(Ent_Dados!$C$269:$C$514,Tabulação_Prod_Municipios!D216,Ent_Dados!$H$269:$H$514)+SUMIF(Ent_Dados!$C$269:$C$514,Tabulação_Prod_Municipios!D216,Ent_Dados!$J$269:$J$514)+SUMIF(Ent_Dados!$C$269:$C$514,Tabulação_Prod_Municipios!D216,Ent_Dados!$N$269:$N$514)+SUMIF(Ent_Dados!$C$269:$C$514,Tabulação_Prod_Municipios!D216,Ent_Dados!$P$269:$P$514)+SUMIF(Ent_Dados!$C$269:$C$514,Tabulação_Prod_Municipios!D216,Ent_Dados!$T$269:$T$514)+SUMIF(Ent_Dados!$C$269:$C$514,Tabulação_Prod_Municipios!D216,Ent_Dados!$V$269:$V$514)+SUMIF(Ent_Dados!$C$269:$C$514,Tabulação_Prod_Municipios!D216,Ent_Dados!$X$269:$X$514)+SUMIF(Ent_Dados!$C$269:$C$514,Tabulação_Prod_Municipios!D216,Ent_Dados!$AB$269:$AB$514)</f>
        <v>29070</v>
      </c>
      <c r="I58" s="16">
        <f>SUMIF(Ent_Dados!$C$269:$C$514,Tabulação_Prod_Municipios!D216,Ent_Dados!$G$269:$G$514)+SUMIF(Ent_Dados!$C$269:$C$514,Tabulação_Prod_Municipios!D216,Ent_Dados!$I$269:$I$514)+SUMIF(Ent_Dados!$C$269:$C$514,Tabulação_Prod_Municipios!D216,Ent_Dados!$K$269:$K$514)+SUMIF(Ent_Dados!$C$269:$C$514,Tabulação_Prod_Municipios!D216,Ent_Dados!$O$269:$O$514)+SUMIF(Ent_Dados!$C$269:$C$514,Tabulação_Prod_Municipios!D216,Ent_Dados!$Q$269:$Q$514)+SUMIF(Ent_Dados!$C$269:$C$514,Tabulação_Prod_Municipios!D216,Ent_Dados!$U$269:$U$514)+SUMIF(Ent_Dados!$C$269:$C$514,Tabulação_Prod_Municipios!D216,Ent_Dados!$W$269:$W$514)+SUMIF(Ent_Dados!$C$269:$C$514,Tabulação_Prod_Municipios!D216,Ent_Dados!$Y$269:$Y$514)+SUMIF(Ent_Dados!$C$269:$C$514,Tabulação_Prod_Municipios!D216,Ent_Dados!$AC$269:$AC$514)</f>
        <v>69750</v>
      </c>
      <c r="J58" s="9"/>
      <c r="K58" s="10">
        <v>48</v>
      </c>
      <c r="L58" s="92" t="s">
        <v>137</v>
      </c>
      <c r="M58" s="13">
        <f>SUMIF(Ent_Dados!$C$9:$C$254,Tabulação_Prod_Municipios!D91,Ent_Dados!$F$9:$F$254)+SUMIF(Ent_Dados!$C$9:$C$254,Tabulação_Prod_Municipios!D91,Ent_Dados!$H$9:$H$254)+SUMIF(Ent_Dados!$C$9:$C$254,Tabulação_Prod_Municipios!D91,Ent_Dados!$J$9:$J$254)+SUMIF(Ent_Dados!$C$9:$C$254,Tabulação_Prod_Municipios!D91,Ent_Dados!$N$9:$N$254)+SUMIF(Ent_Dados!$C$9:$C$254,Tabulação_Prod_Municipios!D91,Ent_Dados!$P$9:$P$254)+SUMIF(Ent_Dados!$C$9:$C$254,Tabulação_Prod_Municipios!D91,Ent_Dados!$T$9:$T$254)+SUMIF(Ent_Dados!$C$9:$C$254,Tabulação_Prod_Municipios!D91,Ent_Dados!$V$9:$V$254)+SUMIF(Ent_Dados!$C$9:$C$254,Tabulação_Prod_Municipios!D91,Ent_Dados!$X$9:$X$254)+SUMIF(Ent_Dados!$C$9:$C$254,Tabulação_Prod_Municipios!D91,Ent_Dados!$AB$9:$AB$254)</f>
        <v>20500</v>
      </c>
      <c r="N58" s="16">
        <f>SUMIF(Ent_Dados!$C$9:$C$254,Tabulação_Prod_Municipios!D91,Ent_Dados!$G$9:$G$254)+SUMIF(Ent_Dados!$C$9:$C$254,Tabulação_Prod_Municipios!D91,Ent_Dados!$I$9:$I$254)+SUMIF(Ent_Dados!$C$9:$C$254,Tabulação_Prod_Municipios!D91,Ent_Dados!$K$9:$K$254)+SUMIF(Ent_Dados!$C$9:$C$254,Tabulação_Prod_Municipios!D91,Ent_Dados!$O$9:$O$254)+SUMIF(Ent_Dados!$C$9:$C$254,Tabulação_Prod_Municipios!D91,Ent_Dados!$Q$9:$Q$254)+SUMIF(Ent_Dados!$C$9:$C$254,Tabulação_Prod_Municipios!D91,Ent_Dados!$U$9:$U$254)+SUMIF(Ent_Dados!$C$9:$C$254,Tabulação_Prod_Municipios!D91,Ent_Dados!$W$9:$W$254)+SUMIF(Ent_Dados!$C$9:$C$254,Tabulação_Prod_Municipios!D91,Ent_Dados!$Y$9:$Y$254)+SUMIF(Ent_Dados!$C$9:$C$254,Tabulação_Prod_Municipios!D91,Ent_Dados!$AC$9:$AC$254)</f>
        <v>20500</v>
      </c>
      <c r="O58" s="14"/>
      <c r="P58" s="10">
        <v>48</v>
      </c>
      <c r="Q58" s="92" t="s">
        <v>163</v>
      </c>
      <c r="R58" s="13">
        <f>SUMIF(Ent_Dados!$C$269:$C$514,Tabulação_Prod_Municipios!D118,Ent_Dados!$V$269:$V$514)</f>
        <v>27600</v>
      </c>
      <c r="S58" s="16">
        <f>SUMIF(Ent_Dados!$C$269:$C$514,Tabulação_Prod_Municipios!D118,Ent_Dados!$W$269:$W$514)</f>
        <v>41400</v>
      </c>
      <c r="T58" s="9"/>
      <c r="U58" s="10">
        <v>48</v>
      </c>
      <c r="V58" s="92" t="s">
        <v>98</v>
      </c>
      <c r="W58" s="13">
        <f>SUMIF(Ent_Dados!$C$9:$C$254,Tabulação_Prod_Municipios!D46,Ent_Dados!$V$9:$V$254)</f>
        <v>9650</v>
      </c>
      <c r="X58" s="16">
        <f>SUMIF(Ent_Dados!$C$9:$C$254,Tabulação_Prod_Municipios!D46,Ent_Dados!$W$9:$W$254)</f>
        <v>14900</v>
      </c>
      <c r="Y58" s="2"/>
      <c r="Z58" s="10">
        <v>48</v>
      </c>
      <c r="AA58" s="92" t="s">
        <v>65</v>
      </c>
      <c r="AB58" s="13">
        <f>SUMIF(Ent_Dados!$C$269:$C$514,Tabulação_Prod_Municipios!D12,Ent_Dados!$T$269:$T$514)</f>
        <v>358</v>
      </c>
      <c r="AC58" s="16">
        <f>SUMIF(Ent_Dados!$C$269:$C$514,Tabulação_Prod_Municipios!D12,Ent_Dados!$U$269:$U$514)</f>
        <v>12480</v>
      </c>
      <c r="AD58" s="9"/>
      <c r="AE58" s="10">
        <v>48</v>
      </c>
      <c r="AF58" s="92" t="s">
        <v>233</v>
      </c>
      <c r="AG58" s="13">
        <f>SUMIF(Ent_Dados!$C$9:$C$254,Tabulação_Prod_Municipios!D197,Ent_Dados!$T$9:$T$254)</f>
        <v>5000</v>
      </c>
      <c r="AH58" s="16">
        <f>SUMIF(Ent_Dados!$C$9:$C$254,Tabulação_Prod_Municipios!D197,Ent_Dados!$U$9:$U$254)</f>
        <v>2700</v>
      </c>
      <c r="AJ58" s="10">
        <v>48</v>
      </c>
      <c r="AK58" s="92" t="s">
        <v>139</v>
      </c>
      <c r="AL58" s="13">
        <f>SUMIF(Ent_Dados!$C$269:$C$514,Tabulação_Prod_Municipios!D93,Ent_Dados!$X$269:$X$514)</f>
        <v>330</v>
      </c>
      <c r="AM58" s="16">
        <f>SUMIF(Ent_Dados!$C$269:$C$514,Tabulação_Prod_Municipios!D93,Ent_Dados!$Y$269:$Y$514)</f>
        <v>1236</v>
      </c>
      <c r="AN58" s="9"/>
      <c r="AO58" s="10">
        <v>48</v>
      </c>
      <c r="AP58" s="92" t="s">
        <v>145</v>
      </c>
      <c r="AQ58" s="13">
        <f>SUMIF(Ent_Dados!$C$9:$C$254,Tabulação_Prod_Municipios!D99,Ent_Dados!$X$9:$X$254)</f>
        <v>600</v>
      </c>
      <c r="AR58" s="16">
        <f>SUMIF(Ent_Dados!$C$9:$C$254,Tabulação_Prod_Municipios!D99,Ent_Dados!$Y$9:$Y$254)</f>
        <v>600</v>
      </c>
      <c r="AT58" s="10">
        <v>48</v>
      </c>
      <c r="AU58" s="92" t="s">
        <v>138</v>
      </c>
      <c r="AV58" s="13">
        <f>SUMIF(Ent_Dados!$C$269:$C$514,Tabulação_Prod_Municipios!D92,Ent_Dados!$J$269:$J$514)</f>
        <v>104</v>
      </c>
      <c r="AW58" s="16">
        <f>SUMIF(Ent_Dados!$C$269:$C$514,Tabulação_Prod_Municipios!D92,Ent_Dados!$K$269:$K$514)</f>
        <v>120</v>
      </c>
      <c r="AX58" s="9"/>
      <c r="AY58" s="10">
        <v>48</v>
      </c>
      <c r="AZ58" s="92" t="s">
        <v>235</v>
      </c>
      <c r="BA58" s="13">
        <f>SUMIF(Ent_Dados!$C$9:$C$254,Tabulação_Prod_Municipios!D199,Ent_Dados!$J$9:$J$254)</f>
        <v>390</v>
      </c>
      <c r="BB58" s="16">
        <f>SUMIF(Ent_Dados!$C$9:$C$254,Tabulação_Prod_Municipios!D199,Ent_Dados!$K$9:$K$254)</f>
        <v>50</v>
      </c>
      <c r="BD58" s="10">
        <v>48</v>
      </c>
      <c r="BE58" s="92" t="s">
        <v>241</v>
      </c>
      <c r="BF58" s="13">
        <f>SUMIF(Ent_Dados!$C$269:$C$514,Tabulação_Prod_Municipios!D206,Ent_Dados!$N$269:$N$514)</f>
        <v>317</v>
      </c>
      <c r="BG58" s="16">
        <f>SUMIF(Ent_Dados!$C$269:$C$514,Tabulação_Prod_Municipios!D206,Ent_Dados!$O$269:$O$514)</f>
        <v>316</v>
      </c>
      <c r="BH58" s="9"/>
      <c r="BI58" s="10">
        <v>48</v>
      </c>
      <c r="BJ58" s="92" t="s">
        <v>256</v>
      </c>
      <c r="BK58" s="13">
        <f>SUMIF(Ent_Dados!$C$9:$C$254,Tabulação_Prod_Municipios!D223,Ent_Dados!$N$9:$N$254)</f>
        <v>100</v>
      </c>
      <c r="BL58" s="16">
        <f>SUMIF(Ent_Dados!$C$9:$C$254,Tabulação_Prod_Municipios!D223,Ent_Dados!$O$9:$O$254)</f>
        <v>150</v>
      </c>
      <c r="BN58" s="10">
        <v>48</v>
      </c>
      <c r="BO58" s="92" t="s">
        <v>70</v>
      </c>
      <c r="BP58" s="13">
        <f>SUMIF(Ent_Dados!$C$269:$C$514,Tabulação_Prod_Municipios!D18,Ent_Dados!$F$269:$F$514)</f>
        <v>0</v>
      </c>
      <c r="BQ58" s="16">
        <f>SUMIF(Ent_Dados!$C$269:$C$514,Tabulação_Prod_Municipios!D18,Ent_Dados!$G$269:$G$514)</f>
        <v>0</v>
      </c>
      <c r="BR58" s="9"/>
      <c r="BS58" s="10">
        <v>48</v>
      </c>
      <c r="BT58" s="92" t="s">
        <v>70</v>
      </c>
      <c r="BU58" s="13">
        <f>SUMIF(Ent_Dados!$C$9:$C$254,Tabulação_Prod_Municipios!D18,Ent_Dados!$F$9:$F$254)</f>
        <v>0</v>
      </c>
      <c r="BV58" s="16">
        <f>SUMIF(Ent_Dados!$C$9:$C$254,Tabulação_Prod_Municipios!D18,Ent_Dados!$G$9:$G$254)</f>
        <v>0</v>
      </c>
      <c r="BX58" s="10">
        <v>48</v>
      </c>
      <c r="BY58" s="92" t="s">
        <v>76</v>
      </c>
      <c r="BZ58" s="13">
        <f>SUMIF(Ent_Dados!$C$269:$C$514,Tabulação_Prod_Municipios!D24,Ent_Dados!$P$269:$P$514)</f>
        <v>0</v>
      </c>
      <c r="CA58" s="16">
        <f>SUMIF(Ent_Dados!$C$269:$C$514,Tabulação_Prod_Municipios!D24,Ent_Dados!$Q$269:$Q$514)</f>
        <v>0</v>
      </c>
      <c r="CB58" s="9"/>
      <c r="CC58" s="10">
        <v>48</v>
      </c>
      <c r="CD58" s="92" t="s">
        <v>76</v>
      </c>
      <c r="CE58" s="13">
        <f>SUMIF(Ent_Dados!$C$9:$C$254,Tabulação_Prod_Municipios!D24,Ent_Dados!$P$9:$P$254)</f>
        <v>0</v>
      </c>
      <c r="CF58" s="16">
        <f>SUMIF(Ent_Dados!$C$9:$C$254,Tabulação_Prod_Municipios!D24,Ent_Dados!$Q$9:$Q$254)</f>
        <v>0</v>
      </c>
      <c r="CH58" s="10">
        <v>48</v>
      </c>
      <c r="CI58" s="92" t="s">
        <v>100</v>
      </c>
      <c r="CJ58" s="13">
        <f>SUMIF(Ent_Dados!$C$269:$C$514,Tabulação_Prod_Municipios!D48,Ent_Dados!$AB$269:$AB$514)</f>
        <v>0</v>
      </c>
      <c r="CK58" s="16">
        <f>SUMIF(Ent_Dados!$C$269:$C$514,Tabulação_Prod_Municipios!D48,Ent_Dados!$AC$269:$AC$514)</f>
        <v>0</v>
      </c>
      <c r="CL58" s="9"/>
      <c r="CM58" s="10">
        <v>48</v>
      </c>
      <c r="CN58" s="92" t="s">
        <v>100</v>
      </c>
      <c r="CO58" s="13">
        <f>SUMIF(Ent_Dados!$C$9:$C$254,Tabulação_Prod_Municipios!D48,Ent_Dados!$AB$9:$AB$254)</f>
        <v>0</v>
      </c>
      <c r="CP58" s="16">
        <f>SUMIF(Ent_Dados!$C$9:$C$254,Tabulação_Prod_Municipios!D48,Ent_Dados!$AC$9:$AC$254)</f>
        <v>0</v>
      </c>
      <c r="CR58" s="10">
        <v>48</v>
      </c>
      <c r="CS58" s="92" t="s">
        <v>226</v>
      </c>
      <c r="CT58" s="13">
        <f>SUMIF(Ent_Dados!$C$269:$C$514,Tabulação_Prod_Municipios!D187,Ent_Dados!$L$269:$L$514)</f>
        <v>331500</v>
      </c>
      <c r="CU58" s="16">
        <f>SUMIF(Ent_Dados!$C$269:$C$514,Tabulação_Prod_Municipios!D187,Ent_Dados!$M$269:$M$514)</f>
        <v>352750</v>
      </c>
      <c r="CV58" s="9"/>
      <c r="CW58" s="10">
        <v>48</v>
      </c>
      <c r="CX58" s="92" t="s">
        <v>117</v>
      </c>
      <c r="CY58" s="13">
        <f>SUMIF(Ent_Dados!$C$9:$C$254,Tabulação_Prod_Municipios!D68,Ent_Dados!$L$9:$L$254)</f>
        <v>3000</v>
      </c>
      <c r="CZ58" s="16">
        <f>SUMIF(Ent_Dados!$C$9:$C$254,Tabulação_Prod_Municipios!D68,Ent_Dados!$M$9:$M$254)</f>
        <v>4910</v>
      </c>
      <c r="DB58" s="10">
        <v>48</v>
      </c>
      <c r="DC58" s="92" t="s">
        <v>111</v>
      </c>
      <c r="DD58" s="13">
        <f>SUMIF(Ent_Dados!$C$269:$C$514,Tabulação_Prod_Municipios!D61,Ent_Dados!$R$269:$R$514)</f>
        <v>2025</v>
      </c>
      <c r="DE58" s="16">
        <f>SUMIF(Ent_Dados!$C$269:$C$514,Tabulação_Prod_Municipios!D61,Ent_Dados!$S$269:$S$514)</f>
        <v>1260</v>
      </c>
      <c r="DF58" s="9"/>
      <c r="DG58" s="10">
        <v>48</v>
      </c>
      <c r="DH58" s="92" t="s">
        <v>230</v>
      </c>
      <c r="DI58" s="13">
        <f>SUMIF(Ent_Dados!$C$9:$C$254,Tabulação_Prod_Municipios!D194,Ent_Dados!$R$9:$R$254)</f>
        <v>80</v>
      </c>
      <c r="DJ58" s="16">
        <f>SUMIF(Ent_Dados!$C$9:$C$254,Tabulação_Prod_Municipios!D194,Ent_Dados!$S$9:$S$254)</f>
        <v>80</v>
      </c>
      <c r="DL58" s="10">
        <v>48</v>
      </c>
      <c r="DM58" s="92" t="s">
        <v>274</v>
      </c>
      <c r="DN58" s="13">
        <f>SUMIF(Ent_Dados!$C$269:$C$514,Tabulação_Prod_Municipios!D242,Ent_Dados!$Z$269:$Z$514)</f>
        <v>240</v>
      </c>
      <c r="DO58" s="16">
        <f>SUMIF(Ent_Dados!$C$269:$C$514,Tabulação_Prod_Municipios!D242,Ent_Dados!$AA$269:$AA$514)</f>
        <v>0</v>
      </c>
      <c r="DP58" s="9"/>
      <c r="DQ58" s="10">
        <v>48</v>
      </c>
      <c r="DR58" s="92" t="s">
        <v>271</v>
      </c>
      <c r="DS58" s="13">
        <f>SUMIF(Ent_Dados!$C$9:$C$254,Tabulação_Prod_Municipios!D239,Ent_Dados!$Z$9:$Z$254)</f>
        <v>3</v>
      </c>
      <c r="DT58" s="16">
        <f>SUMIF(Ent_Dados!$C$9:$C$254,Tabulação_Prod_Municipios!D239,Ent_Dados!$AA$9:$AA$254)</f>
        <v>0</v>
      </c>
      <c r="DV58" s="10">
        <v>48</v>
      </c>
      <c r="DW58" s="92" t="s">
        <v>70</v>
      </c>
      <c r="DX58" s="13">
        <f>SUMIF(Ent_Dados!$C$269:$C$514,Tabulação_Prod_Municipios!D18,Ent_Dados!$D$269:$D$514)</f>
        <v>0</v>
      </c>
      <c r="DY58" s="16">
        <f>SUMIF(Ent_Dados!$C$269:$C$514,Tabulação_Prod_Municipios!D18,Ent_Dados!$E$269:$E$514)</f>
        <v>0</v>
      </c>
      <c r="DZ58" s="9"/>
      <c r="EA58" s="10">
        <v>48</v>
      </c>
      <c r="EB58" s="92" t="s">
        <v>70</v>
      </c>
      <c r="EC58" s="13">
        <f>SUMIF(Ent_Dados!$C$9:$C$254,Tabulação_Prod_Municipios!D18,Ent_Dados!$D$9:$D$254)</f>
        <v>0</v>
      </c>
      <c r="ED58" s="16">
        <f>SUMIF(Ent_Dados!$C$9:$C$254,Tabulação_Prod_Municipios!D18,Ent_Dados!$E$9:$E$254)</f>
        <v>0</v>
      </c>
      <c r="EF58" s="10">
        <v>48</v>
      </c>
      <c r="EG58" s="92" t="s">
        <v>108</v>
      </c>
      <c r="EH58" s="13"/>
      <c r="EI58" s="16"/>
      <c r="EJ58" s="9"/>
      <c r="EK58" s="10">
        <v>48</v>
      </c>
      <c r="EL58" s="92" t="s">
        <v>108</v>
      </c>
      <c r="EM58" s="13"/>
      <c r="EN58" s="16"/>
    </row>
    <row r="59" spans="1:144" ht="13.5" customHeight="1" x14ac:dyDescent="0.2">
      <c r="A59" s="14"/>
      <c r="B59" s="91">
        <v>51</v>
      </c>
      <c r="C59" s="92" t="s">
        <v>109</v>
      </c>
      <c r="D59" s="12" t="s">
        <v>380</v>
      </c>
      <c r="E59" s="14"/>
      <c r="F59" s="10">
        <v>49</v>
      </c>
      <c r="G59" s="92" t="s">
        <v>236</v>
      </c>
      <c r="H59" s="13">
        <f>SUMIF(Ent_Dados!$C$269:$C$514,Tabulação_Prod_Municipios!D200,Ent_Dados!$F$269:$F$514)+SUMIF(Ent_Dados!$C$269:$C$514,Tabulação_Prod_Municipios!D200,Ent_Dados!$H$269:$H$514)+SUMIF(Ent_Dados!$C$269:$C$514,Tabulação_Prod_Municipios!D200,Ent_Dados!$J$269:$J$514)+SUMIF(Ent_Dados!$C$269:$C$514,Tabulação_Prod_Municipios!D200,Ent_Dados!$N$269:$N$514)+SUMIF(Ent_Dados!$C$269:$C$514,Tabulação_Prod_Municipios!D200,Ent_Dados!$P$269:$P$514)+SUMIF(Ent_Dados!$C$269:$C$514,Tabulação_Prod_Municipios!D200,Ent_Dados!$T$269:$T$514)+SUMIF(Ent_Dados!$C$269:$C$514,Tabulação_Prod_Municipios!D200,Ent_Dados!$V$269:$V$514)+SUMIF(Ent_Dados!$C$269:$C$514,Tabulação_Prod_Municipios!D200,Ent_Dados!$X$269:$X$514)+SUMIF(Ent_Dados!$C$269:$C$514,Tabulação_Prod_Municipios!D200,Ent_Dados!$AB$269:$AB$514)</f>
        <v>59818</v>
      </c>
      <c r="I59" s="16">
        <f>SUMIF(Ent_Dados!$C$269:$C$514,Tabulação_Prod_Municipios!D200,Ent_Dados!$G$269:$G$514)+SUMIF(Ent_Dados!$C$269:$C$514,Tabulação_Prod_Municipios!D200,Ent_Dados!$I$269:$I$514)+SUMIF(Ent_Dados!$C$269:$C$514,Tabulação_Prod_Municipios!D200,Ent_Dados!$K$269:$K$514)+SUMIF(Ent_Dados!$C$269:$C$514,Tabulação_Prod_Municipios!D200,Ent_Dados!$O$269:$O$514)+SUMIF(Ent_Dados!$C$269:$C$514,Tabulação_Prod_Municipios!D200,Ent_Dados!$Q$269:$Q$514)+SUMIF(Ent_Dados!$C$269:$C$514,Tabulação_Prod_Municipios!D200,Ent_Dados!$U$269:$U$514)+SUMIF(Ent_Dados!$C$269:$C$514,Tabulação_Prod_Municipios!D200,Ent_Dados!$W$269:$W$514)+SUMIF(Ent_Dados!$C$269:$C$514,Tabulação_Prod_Municipios!D200,Ent_Dados!$Y$269:$Y$514)+SUMIF(Ent_Dados!$C$269:$C$514,Tabulação_Prod_Municipios!D200,Ent_Dados!$AC$269:$AC$514)</f>
        <v>66134</v>
      </c>
      <c r="J59" s="9"/>
      <c r="K59" s="10">
        <v>49</v>
      </c>
      <c r="L59" s="92" t="s">
        <v>249</v>
      </c>
      <c r="M59" s="13">
        <f>SUMIF(Ent_Dados!$C$9:$C$254,Tabulação_Prod_Municipios!D216,Ent_Dados!$F$9:$F$254)+SUMIF(Ent_Dados!$C$9:$C$254,Tabulação_Prod_Municipios!D216,Ent_Dados!$H$9:$H$254)+SUMIF(Ent_Dados!$C$9:$C$254,Tabulação_Prod_Municipios!D216,Ent_Dados!$J$9:$J$254)+SUMIF(Ent_Dados!$C$9:$C$254,Tabulação_Prod_Municipios!D216,Ent_Dados!$N$9:$N$254)+SUMIF(Ent_Dados!$C$9:$C$254,Tabulação_Prod_Municipios!D216,Ent_Dados!$P$9:$P$254)+SUMIF(Ent_Dados!$C$9:$C$254,Tabulação_Prod_Municipios!D216,Ent_Dados!$T$9:$T$254)+SUMIF(Ent_Dados!$C$9:$C$254,Tabulação_Prod_Municipios!D216,Ent_Dados!$V$9:$V$254)+SUMIF(Ent_Dados!$C$9:$C$254,Tabulação_Prod_Municipios!D216,Ent_Dados!$X$9:$X$254)+SUMIF(Ent_Dados!$C$9:$C$254,Tabulação_Prod_Municipios!D216,Ent_Dados!$AB$9:$AB$254)</f>
        <v>9500</v>
      </c>
      <c r="N59" s="16">
        <f>SUMIF(Ent_Dados!$C$9:$C$254,Tabulação_Prod_Municipios!D216,Ent_Dados!$G$9:$G$254)+SUMIF(Ent_Dados!$C$9:$C$254,Tabulação_Prod_Municipios!D216,Ent_Dados!$I$9:$I$254)+SUMIF(Ent_Dados!$C$9:$C$254,Tabulação_Prod_Municipios!D216,Ent_Dados!$K$9:$K$254)+SUMIF(Ent_Dados!$C$9:$C$254,Tabulação_Prod_Municipios!D216,Ent_Dados!$O$9:$O$254)+SUMIF(Ent_Dados!$C$9:$C$254,Tabulação_Prod_Municipios!D216,Ent_Dados!$Q$9:$Q$254)+SUMIF(Ent_Dados!$C$9:$C$254,Tabulação_Prod_Municipios!D216,Ent_Dados!$U$9:$U$254)+SUMIF(Ent_Dados!$C$9:$C$254,Tabulação_Prod_Municipios!D216,Ent_Dados!$W$9:$W$254)+SUMIF(Ent_Dados!$C$9:$C$254,Tabulação_Prod_Municipios!D216,Ent_Dados!$Y$9:$Y$254)+SUMIF(Ent_Dados!$C$9:$C$254,Tabulação_Prod_Municipios!D216,Ent_Dados!$AC$9:$AC$254)</f>
        <v>18500</v>
      </c>
      <c r="O59" s="14"/>
      <c r="P59" s="10">
        <v>49</v>
      </c>
      <c r="Q59" s="92" t="s">
        <v>211</v>
      </c>
      <c r="R59" s="13">
        <f>SUMIF(Ent_Dados!$C$269:$C$514,Tabulação_Prod_Municipios!D171,Ent_Dados!$V$269:$V$514)</f>
        <v>39600</v>
      </c>
      <c r="S59" s="16">
        <f>SUMIF(Ent_Dados!$C$269:$C$514,Tabulação_Prod_Municipios!D171,Ent_Dados!$W$269:$W$514)</f>
        <v>40528</v>
      </c>
      <c r="T59" s="9"/>
      <c r="U59" s="10">
        <v>49</v>
      </c>
      <c r="V59" s="92" t="s">
        <v>236</v>
      </c>
      <c r="W59" s="13">
        <f>SUMIF(Ent_Dados!$C$9:$C$254,Tabulação_Prod_Municipios!D200,Ent_Dados!$V$9:$V$254)</f>
        <v>11300</v>
      </c>
      <c r="X59" s="16">
        <f>SUMIF(Ent_Dados!$C$9:$C$254,Tabulação_Prod_Municipios!D200,Ent_Dados!$W$9:$W$254)</f>
        <v>14000</v>
      </c>
      <c r="Y59" s="2"/>
      <c r="Z59" s="10">
        <v>49</v>
      </c>
      <c r="AA59" s="92" t="s">
        <v>122</v>
      </c>
      <c r="AB59" s="13">
        <f>SUMIF(Ent_Dados!$C$269:$C$514,Tabulação_Prod_Municipios!D75,Ent_Dados!$T$269:$T$514)</f>
        <v>9876</v>
      </c>
      <c r="AC59" s="16">
        <f>SUMIF(Ent_Dados!$C$269:$C$514,Tabulação_Prod_Municipios!D75,Ent_Dados!$U$269:$U$514)</f>
        <v>12150</v>
      </c>
      <c r="AD59" s="9"/>
      <c r="AE59" s="10">
        <v>49</v>
      </c>
      <c r="AF59" s="92" t="s">
        <v>144</v>
      </c>
      <c r="AG59" s="13">
        <f>SUMIF(Ent_Dados!$C$9:$C$254,Tabulação_Prod_Municipios!D98,Ent_Dados!$T$9:$T$254)</f>
        <v>2900</v>
      </c>
      <c r="AH59" s="16">
        <f>SUMIF(Ent_Dados!$C$9:$C$254,Tabulação_Prod_Municipios!D98,Ent_Dados!$U$9:$U$254)</f>
        <v>2700</v>
      </c>
      <c r="AJ59" s="10">
        <v>49</v>
      </c>
      <c r="AK59" s="92" t="s">
        <v>226</v>
      </c>
      <c r="AL59" s="13">
        <f>SUMIF(Ent_Dados!$C$269:$C$514,Tabulação_Prod_Municipios!D187,Ent_Dados!$X$269:$X$514)</f>
        <v>6400</v>
      </c>
      <c r="AM59" s="16">
        <f>SUMIF(Ent_Dados!$C$269:$C$514,Tabulação_Prod_Municipios!D187,Ent_Dados!$Y$269:$Y$514)</f>
        <v>1200</v>
      </c>
      <c r="AN59" s="9"/>
      <c r="AO59" s="10">
        <v>49</v>
      </c>
      <c r="AP59" s="92" t="s">
        <v>233</v>
      </c>
      <c r="AQ59" s="13">
        <f>SUMIF(Ent_Dados!$C$9:$C$254,Tabulação_Prod_Municipios!D197,Ent_Dados!$X$9:$X$254)</f>
        <v>600</v>
      </c>
      <c r="AR59" s="16">
        <f>SUMIF(Ent_Dados!$C$9:$C$254,Tabulação_Prod_Municipios!D197,Ent_Dados!$Y$9:$Y$254)</f>
        <v>600</v>
      </c>
      <c r="AT59" s="10">
        <v>49</v>
      </c>
      <c r="AU59" s="92" t="s">
        <v>140</v>
      </c>
      <c r="AV59" s="13">
        <f>SUMIF(Ent_Dados!$C$269:$C$514,Tabulação_Prod_Municipios!D94,Ent_Dados!$J$269:$J$514)</f>
        <v>531</v>
      </c>
      <c r="AW59" s="16">
        <f>SUMIF(Ent_Dados!$C$269:$C$514,Tabulação_Prod_Municipios!D94,Ent_Dados!$K$269:$K$514)</f>
        <v>119</v>
      </c>
      <c r="AX59" s="9"/>
      <c r="AY59" s="10">
        <v>49</v>
      </c>
      <c r="AZ59" s="92" t="s">
        <v>2</v>
      </c>
      <c r="BA59" s="13">
        <f>SUMIF(Ent_Dados!$C$9:$C$254,Tabulação_Prod_Municipios!D208,Ent_Dados!$J$9:$J$254)</f>
        <v>100</v>
      </c>
      <c r="BB59" s="16">
        <f>SUMIF(Ent_Dados!$C$9:$C$254,Tabulação_Prod_Municipios!D208,Ent_Dados!$K$9:$K$254)</f>
        <v>50</v>
      </c>
      <c r="BD59" s="10">
        <v>49</v>
      </c>
      <c r="BE59" s="92" t="s">
        <v>256</v>
      </c>
      <c r="BF59" s="13">
        <f>SUMIF(Ent_Dados!$C$269:$C$514,Tabulação_Prod_Municipios!D223,Ent_Dados!$N$269:$N$514)</f>
        <v>150</v>
      </c>
      <c r="BG59" s="16">
        <f>SUMIF(Ent_Dados!$C$269:$C$514,Tabulação_Prod_Municipios!D223,Ent_Dados!$O$269:$O$514)</f>
        <v>315</v>
      </c>
      <c r="BH59" s="9"/>
      <c r="BI59" s="10">
        <v>49</v>
      </c>
      <c r="BJ59" s="92" t="s">
        <v>66</v>
      </c>
      <c r="BK59" s="13">
        <f>SUMIF(Ent_Dados!$C$9:$C$254,Tabulação_Prod_Municipios!D13,Ent_Dados!$N$9:$N$254)</f>
        <v>106</v>
      </c>
      <c r="BL59" s="16">
        <f>SUMIF(Ent_Dados!$C$9:$C$254,Tabulação_Prod_Municipios!D13,Ent_Dados!$O$9:$O$254)</f>
        <v>140</v>
      </c>
      <c r="BN59" s="10">
        <v>49</v>
      </c>
      <c r="BO59" s="92" t="s">
        <v>71</v>
      </c>
      <c r="BP59" s="13">
        <f>SUMIF(Ent_Dados!$C$269:$C$514,Tabulação_Prod_Municipios!D19,Ent_Dados!$F$269:$F$514)</f>
        <v>0</v>
      </c>
      <c r="BQ59" s="16">
        <f>SUMIF(Ent_Dados!$C$269:$C$514,Tabulação_Prod_Municipios!D19,Ent_Dados!$G$269:$G$514)</f>
        <v>0</v>
      </c>
      <c r="BR59" s="9"/>
      <c r="BS59" s="10">
        <v>49</v>
      </c>
      <c r="BT59" s="92" t="s">
        <v>71</v>
      </c>
      <c r="BU59" s="13">
        <f>SUMIF(Ent_Dados!$C$9:$C$254,Tabulação_Prod_Municipios!D19,Ent_Dados!$F$9:$F$254)</f>
        <v>0</v>
      </c>
      <c r="BV59" s="16">
        <f>SUMIF(Ent_Dados!$C$9:$C$254,Tabulação_Prod_Municipios!D19,Ent_Dados!$G$9:$G$254)</f>
        <v>0</v>
      </c>
      <c r="BX59" s="10">
        <v>49</v>
      </c>
      <c r="BY59" s="92" t="s">
        <v>77</v>
      </c>
      <c r="BZ59" s="13">
        <f>SUMIF(Ent_Dados!$C$269:$C$514,Tabulação_Prod_Municipios!D25,Ent_Dados!$P$269:$P$514)</f>
        <v>0</v>
      </c>
      <c r="CA59" s="16">
        <f>SUMIF(Ent_Dados!$C$269:$C$514,Tabulação_Prod_Municipios!D25,Ent_Dados!$Q$269:$Q$514)</f>
        <v>0</v>
      </c>
      <c r="CB59" s="9"/>
      <c r="CC59" s="10">
        <v>49</v>
      </c>
      <c r="CD59" s="92" t="s">
        <v>77</v>
      </c>
      <c r="CE59" s="13">
        <f>SUMIF(Ent_Dados!$C$9:$C$254,Tabulação_Prod_Municipios!D25,Ent_Dados!$P$9:$P$254)</f>
        <v>0</v>
      </c>
      <c r="CF59" s="16">
        <f>SUMIF(Ent_Dados!$C$9:$C$254,Tabulação_Prod_Municipios!D25,Ent_Dados!$Q$9:$Q$254)</f>
        <v>0</v>
      </c>
      <c r="CH59" s="10">
        <v>49</v>
      </c>
      <c r="CI59" s="92" t="s">
        <v>101</v>
      </c>
      <c r="CJ59" s="13">
        <f>SUMIF(Ent_Dados!$C$269:$C$514,Tabulação_Prod_Municipios!D49,Ent_Dados!$AB$269:$AB$514)</f>
        <v>0</v>
      </c>
      <c r="CK59" s="16">
        <f>SUMIF(Ent_Dados!$C$269:$C$514,Tabulação_Prod_Municipios!D49,Ent_Dados!$AC$269:$AC$514)</f>
        <v>0</v>
      </c>
      <c r="CL59" s="9"/>
      <c r="CM59" s="10">
        <v>49</v>
      </c>
      <c r="CN59" s="92" t="s">
        <v>101</v>
      </c>
      <c r="CO59" s="13">
        <f>SUMIF(Ent_Dados!$C$9:$C$254,Tabulação_Prod_Municipios!D49,Ent_Dados!$AB$9:$AB$254)</f>
        <v>0</v>
      </c>
      <c r="CP59" s="16">
        <f>SUMIF(Ent_Dados!$C$9:$C$254,Tabulação_Prod_Municipios!D49,Ent_Dados!$AC$9:$AC$254)</f>
        <v>0</v>
      </c>
      <c r="CR59" s="10">
        <v>49</v>
      </c>
      <c r="CS59" s="92" t="s">
        <v>166</v>
      </c>
      <c r="CT59" s="13">
        <f>SUMIF(Ent_Dados!$C$269:$C$514,Tabulação_Prod_Municipios!D122,Ent_Dados!$L$269:$L$514)</f>
        <v>230877</v>
      </c>
      <c r="CU59" s="16">
        <f>SUMIF(Ent_Dados!$C$269:$C$514,Tabulação_Prod_Municipios!D122,Ent_Dados!$M$269:$M$514)</f>
        <v>323515</v>
      </c>
      <c r="CV59" s="9"/>
      <c r="CW59" s="10">
        <v>49</v>
      </c>
      <c r="CX59" s="92" t="s">
        <v>234</v>
      </c>
      <c r="CY59" s="13">
        <f>SUMIF(Ent_Dados!$C$9:$C$254,Tabulação_Prod_Municipios!D198,Ent_Dados!$L$9:$L$254)</f>
        <v>4000</v>
      </c>
      <c r="CZ59" s="16">
        <f>SUMIF(Ent_Dados!$C$9:$C$254,Tabulação_Prod_Municipios!D198,Ent_Dados!$M$9:$M$254)</f>
        <v>4500</v>
      </c>
      <c r="DB59" s="10">
        <v>49</v>
      </c>
      <c r="DC59" s="92" t="s">
        <v>46</v>
      </c>
      <c r="DD59" s="13">
        <f>SUMIF(Ent_Dados!$C$269:$C$514,Tabulação_Prod_Municipios!D52,Ent_Dados!$R$269:$R$514)</f>
        <v>1650</v>
      </c>
      <c r="DE59" s="16">
        <f>SUMIF(Ent_Dados!$C$269:$C$514,Tabulação_Prod_Municipios!D52,Ent_Dados!$S$269:$S$514)</f>
        <v>1260</v>
      </c>
      <c r="DF59" s="9"/>
      <c r="DG59" s="10">
        <v>49</v>
      </c>
      <c r="DH59" s="92" t="s">
        <v>140</v>
      </c>
      <c r="DI59" s="13">
        <f>SUMIF(Ent_Dados!$C$9:$C$254,Tabulação_Prod_Municipios!D94,Ent_Dados!$R$9:$R$254)</f>
        <v>60</v>
      </c>
      <c r="DJ59" s="16">
        <f>SUMIF(Ent_Dados!$C$9:$C$254,Tabulação_Prod_Municipios!D94,Ent_Dados!$S$9:$S$254)</f>
        <v>80</v>
      </c>
      <c r="DL59" s="10">
        <v>49</v>
      </c>
      <c r="DM59" s="92" t="s">
        <v>165</v>
      </c>
      <c r="DN59" s="13">
        <f>SUMIF(Ent_Dados!$C$269:$C$514,Tabulação_Prod_Municipios!D120,Ent_Dados!$Z$269:$Z$514)</f>
        <v>0</v>
      </c>
      <c r="DO59" s="16">
        <f>SUMIF(Ent_Dados!$C$269:$C$514,Tabulação_Prod_Municipios!D120,Ent_Dados!$AA$269:$AA$514)</f>
        <v>0</v>
      </c>
      <c r="DP59" s="9"/>
      <c r="DQ59" s="10">
        <v>49</v>
      </c>
      <c r="DR59" s="92" t="s">
        <v>165</v>
      </c>
      <c r="DS59" s="13">
        <f>SUMIF(Ent_Dados!$C$9:$C$254,Tabulação_Prod_Municipios!D120,Ent_Dados!$Z$9:$Z$254)</f>
        <v>0</v>
      </c>
      <c r="DT59" s="16">
        <f>SUMIF(Ent_Dados!$C$9:$C$254,Tabulação_Prod_Municipios!D120,Ent_Dados!$AA$9:$AA$254)</f>
        <v>0</v>
      </c>
      <c r="DV59" s="10">
        <v>49</v>
      </c>
      <c r="DW59" s="92" t="s">
        <v>71</v>
      </c>
      <c r="DX59" s="13">
        <f>SUMIF(Ent_Dados!$C$269:$C$514,Tabulação_Prod_Municipios!D19,Ent_Dados!$D$269:$D$514)</f>
        <v>0</v>
      </c>
      <c r="DY59" s="16">
        <f>SUMIF(Ent_Dados!$C$269:$C$514,Tabulação_Prod_Municipios!D19,Ent_Dados!$E$269:$E$514)</f>
        <v>0</v>
      </c>
      <c r="DZ59" s="9"/>
      <c r="EA59" s="10">
        <v>49</v>
      </c>
      <c r="EB59" s="92" t="s">
        <v>71</v>
      </c>
      <c r="EC59" s="13">
        <f>SUMIF(Ent_Dados!$C$9:$C$254,Tabulação_Prod_Municipios!D19,Ent_Dados!$D$9:$D$254)</f>
        <v>0</v>
      </c>
      <c r="ED59" s="16">
        <f>SUMIF(Ent_Dados!$C$9:$C$254,Tabulação_Prod_Municipios!D19,Ent_Dados!$E$9:$E$254)</f>
        <v>0</v>
      </c>
      <c r="EF59" s="10">
        <v>49</v>
      </c>
      <c r="EG59" s="92" t="s">
        <v>109</v>
      </c>
      <c r="EH59" s="13"/>
      <c r="EI59" s="16"/>
      <c r="EJ59" s="9"/>
      <c r="EK59" s="10">
        <v>49</v>
      </c>
      <c r="EL59" s="92" t="s">
        <v>109</v>
      </c>
      <c r="EM59" s="13"/>
      <c r="EN59" s="16"/>
    </row>
    <row r="60" spans="1:144" ht="13.5" customHeight="1" x14ac:dyDescent="0.2">
      <c r="A60" s="14"/>
      <c r="B60" s="91">
        <v>52</v>
      </c>
      <c r="C60" s="92" t="s">
        <v>110</v>
      </c>
      <c r="D60" s="12" t="s">
        <v>381</v>
      </c>
      <c r="E60" s="14"/>
      <c r="F60" s="10">
        <v>50</v>
      </c>
      <c r="G60" s="92" t="s">
        <v>264</v>
      </c>
      <c r="H60" s="13">
        <f>SUMIF(Ent_Dados!$C$269:$C$514,Tabulação_Prod_Municipios!D231,Ent_Dados!$F$269:$F$514)+SUMIF(Ent_Dados!$C$269:$C$514,Tabulação_Prod_Municipios!D231,Ent_Dados!$H$269:$H$514)+SUMIF(Ent_Dados!$C$269:$C$514,Tabulação_Prod_Municipios!D231,Ent_Dados!$J$269:$J$514)+SUMIF(Ent_Dados!$C$269:$C$514,Tabulação_Prod_Municipios!D231,Ent_Dados!$N$269:$N$514)+SUMIF(Ent_Dados!$C$269:$C$514,Tabulação_Prod_Municipios!D231,Ent_Dados!$P$269:$P$514)+SUMIF(Ent_Dados!$C$269:$C$514,Tabulação_Prod_Municipios!D231,Ent_Dados!$T$269:$T$514)+SUMIF(Ent_Dados!$C$269:$C$514,Tabulação_Prod_Municipios!D231,Ent_Dados!$V$269:$V$514)+SUMIF(Ent_Dados!$C$269:$C$514,Tabulação_Prod_Municipios!D231,Ent_Dados!$X$269:$X$514)+SUMIF(Ent_Dados!$C$269:$C$514,Tabulação_Prod_Municipios!D231,Ent_Dados!$AB$269:$AB$514)</f>
        <v>53108</v>
      </c>
      <c r="I60" s="16">
        <f>SUMIF(Ent_Dados!$C$269:$C$514,Tabulação_Prod_Municipios!D231,Ent_Dados!$G$269:$G$514)+SUMIF(Ent_Dados!$C$269:$C$514,Tabulação_Prod_Municipios!D231,Ent_Dados!$I$269:$I$514)+SUMIF(Ent_Dados!$C$269:$C$514,Tabulação_Prod_Municipios!D231,Ent_Dados!$K$269:$K$514)+SUMIF(Ent_Dados!$C$269:$C$514,Tabulação_Prod_Municipios!D231,Ent_Dados!$O$269:$O$514)+SUMIF(Ent_Dados!$C$269:$C$514,Tabulação_Prod_Municipios!D231,Ent_Dados!$Q$269:$Q$514)+SUMIF(Ent_Dados!$C$269:$C$514,Tabulação_Prod_Municipios!D231,Ent_Dados!$U$269:$U$514)+SUMIF(Ent_Dados!$C$269:$C$514,Tabulação_Prod_Municipios!D231,Ent_Dados!$W$269:$W$514)+SUMIF(Ent_Dados!$C$269:$C$514,Tabulação_Prod_Municipios!D231,Ent_Dados!$Y$269:$Y$514)+SUMIF(Ent_Dados!$C$269:$C$514,Tabulação_Prod_Municipios!D231,Ent_Dados!$AC$269:$AC$514)</f>
        <v>64506</v>
      </c>
      <c r="J60" s="9"/>
      <c r="K60" s="10">
        <v>50</v>
      </c>
      <c r="L60" s="92" t="s">
        <v>246</v>
      </c>
      <c r="M60" s="13">
        <f>SUMIF(Ent_Dados!$C$9:$C$254,Tabulação_Prod_Municipios!D212,Ent_Dados!$F$9:$F$254)+SUMIF(Ent_Dados!$C$9:$C$254,Tabulação_Prod_Municipios!D212,Ent_Dados!$H$9:$H$254)+SUMIF(Ent_Dados!$C$9:$C$254,Tabulação_Prod_Municipios!D212,Ent_Dados!$J$9:$J$254)+SUMIF(Ent_Dados!$C$9:$C$254,Tabulação_Prod_Municipios!D212,Ent_Dados!$N$9:$N$254)+SUMIF(Ent_Dados!$C$9:$C$254,Tabulação_Prod_Municipios!D212,Ent_Dados!$P$9:$P$254)+SUMIF(Ent_Dados!$C$9:$C$254,Tabulação_Prod_Municipios!D212,Ent_Dados!$T$9:$T$254)+SUMIF(Ent_Dados!$C$9:$C$254,Tabulação_Prod_Municipios!D212,Ent_Dados!$V$9:$V$254)+SUMIF(Ent_Dados!$C$9:$C$254,Tabulação_Prod_Municipios!D212,Ent_Dados!$X$9:$X$254)+SUMIF(Ent_Dados!$C$9:$C$254,Tabulação_Prod_Municipios!D212,Ent_Dados!$AB$9:$AB$254)</f>
        <v>17740</v>
      </c>
      <c r="N60" s="16">
        <f>SUMIF(Ent_Dados!$C$9:$C$254,Tabulação_Prod_Municipios!D212,Ent_Dados!$G$9:$G$254)+SUMIF(Ent_Dados!$C$9:$C$254,Tabulação_Prod_Municipios!D212,Ent_Dados!$I$9:$I$254)+SUMIF(Ent_Dados!$C$9:$C$254,Tabulação_Prod_Municipios!D212,Ent_Dados!$K$9:$K$254)+SUMIF(Ent_Dados!$C$9:$C$254,Tabulação_Prod_Municipios!D212,Ent_Dados!$O$9:$O$254)+SUMIF(Ent_Dados!$C$9:$C$254,Tabulação_Prod_Municipios!D212,Ent_Dados!$Q$9:$Q$254)+SUMIF(Ent_Dados!$C$9:$C$254,Tabulação_Prod_Municipios!D212,Ent_Dados!$U$9:$U$254)+SUMIF(Ent_Dados!$C$9:$C$254,Tabulação_Prod_Municipios!D212,Ent_Dados!$W$9:$W$254)+SUMIF(Ent_Dados!$C$9:$C$254,Tabulação_Prod_Municipios!D212,Ent_Dados!$Y$9:$Y$254)+SUMIF(Ent_Dados!$C$9:$C$254,Tabulação_Prod_Municipios!D212,Ent_Dados!$AC$9:$AC$254)</f>
        <v>17520</v>
      </c>
      <c r="O60" s="14"/>
      <c r="P60" s="10">
        <v>50</v>
      </c>
      <c r="Q60" s="92" t="s">
        <v>223</v>
      </c>
      <c r="R60" s="13">
        <f>SUMIF(Ent_Dados!$C$269:$C$514,Tabulação_Prod_Municipios!D183,Ent_Dados!$V$269:$V$514)</f>
        <v>31680</v>
      </c>
      <c r="S60" s="16">
        <f>SUMIF(Ent_Dados!$C$269:$C$514,Tabulação_Prod_Municipios!D183,Ent_Dados!$W$269:$W$514)</f>
        <v>39480</v>
      </c>
      <c r="T60" s="9"/>
      <c r="U60" s="10">
        <v>50</v>
      </c>
      <c r="V60" s="92" t="s">
        <v>235</v>
      </c>
      <c r="W60" s="13">
        <f>SUMIF(Ent_Dados!$C$9:$C$254,Tabulação_Prod_Municipios!D199,Ent_Dados!$V$9:$V$254)</f>
        <v>10000</v>
      </c>
      <c r="X60" s="16">
        <f>SUMIF(Ent_Dados!$C$9:$C$254,Tabulação_Prod_Municipios!D199,Ent_Dados!$W$9:$W$254)</f>
        <v>13900</v>
      </c>
      <c r="Y60" s="2"/>
      <c r="Z60" s="10">
        <v>50</v>
      </c>
      <c r="AA60" s="92" t="s">
        <v>82</v>
      </c>
      <c r="AB60" s="13">
        <f>SUMIF(Ent_Dados!$C$269:$C$514,Tabulação_Prod_Municipios!D30,Ent_Dados!$T$269:$T$514)</f>
        <v>650</v>
      </c>
      <c r="AC60" s="16">
        <f>SUMIF(Ent_Dados!$C$269:$C$514,Tabulação_Prod_Municipios!D30,Ent_Dados!$U$269:$U$514)</f>
        <v>12000</v>
      </c>
      <c r="AD60" s="9"/>
      <c r="AE60" s="10">
        <v>50</v>
      </c>
      <c r="AF60" s="92" t="s">
        <v>275</v>
      </c>
      <c r="AG60" s="13">
        <f>SUMIF(Ent_Dados!$C$9:$C$254,Tabulação_Prod_Municipios!D243,Ent_Dados!$T$9:$T$254)</f>
        <v>2400</v>
      </c>
      <c r="AH60" s="16">
        <f>SUMIF(Ent_Dados!$C$9:$C$254,Tabulação_Prod_Municipios!D243,Ent_Dados!$U$9:$U$254)</f>
        <v>2700</v>
      </c>
      <c r="AJ60" s="10">
        <v>50</v>
      </c>
      <c r="AK60" s="92" t="s">
        <v>193</v>
      </c>
      <c r="AL60" s="13">
        <f>SUMIF(Ent_Dados!$C$269:$C$514,Tabulação_Prod_Municipios!D151,Ent_Dados!$X$269:$X$514)</f>
        <v>2800</v>
      </c>
      <c r="AM60" s="16">
        <f>SUMIF(Ent_Dados!$C$269:$C$514,Tabulação_Prod_Municipios!D151,Ent_Dados!$Y$269:$Y$514)</f>
        <v>1200</v>
      </c>
      <c r="AN60" s="9"/>
      <c r="AO60" s="10">
        <v>50</v>
      </c>
      <c r="AP60" s="92" t="s">
        <v>139</v>
      </c>
      <c r="AQ60" s="13">
        <f>SUMIF(Ent_Dados!$C$9:$C$254,Tabulação_Prod_Municipios!D93,Ent_Dados!$X$9:$X$254)</f>
        <v>150</v>
      </c>
      <c r="AR60" s="16">
        <f>SUMIF(Ent_Dados!$C$9:$C$254,Tabulação_Prod_Municipios!D93,Ent_Dados!$Y$9:$Y$254)</f>
        <v>600</v>
      </c>
      <c r="AT60" s="10">
        <v>50</v>
      </c>
      <c r="AU60" s="92" t="s">
        <v>235</v>
      </c>
      <c r="AV60" s="13">
        <f>SUMIF(Ent_Dados!$C$269:$C$514,Tabulação_Prod_Municipios!D199,Ent_Dados!$J$269:$J$514)</f>
        <v>850</v>
      </c>
      <c r="AW60" s="16">
        <f>SUMIF(Ent_Dados!$C$269:$C$514,Tabulação_Prod_Municipios!D199,Ent_Dados!$K$269:$K$514)</f>
        <v>109</v>
      </c>
      <c r="AX60" s="9"/>
      <c r="AY60" s="10">
        <v>50</v>
      </c>
      <c r="AZ60" s="92" t="s">
        <v>80</v>
      </c>
      <c r="BA60" s="13">
        <f>SUMIF(Ent_Dados!$C$9:$C$254,Tabulação_Prod_Municipios!D28,Ent_Dados!$J$9:$J$254)</f>
        <v>100</v>
      </c>
      <c r="BB60" s="16">
        <f>SUMIF(Ent_Dados!$C$9:$C$254,Tabulação_Prod_Municipios!D28,Ent_Dados!$K$9:$K$254)</f>
        <v>50</v>
      </c>
      <c r="BD60" s="10">
        <v>50</v>
      </c>
      <c r="BE60" s="92" t="s">
        <v>173</v>
      </c>
      <c r="BF60" s="13">
        <f>SUMIF(Ent_Dados!$C$269:$C$514,Tabulação_Prod_Municipios!D129,Ent_Dados!$N$269:$N$514)</f>
        <v>216</v>
      </c>
      <c r="BG60" s="16">
        <f>SUMIF(Ent_Dados!$C$269:$C$514,Tabulação_Prod_Municipios!D129,Ent_Dados!$O$269:$O$514)</f>
        <v>252</v>
      </c>
      <c r="BH60" s="9"/>
      <c r="BI60" s="10">
        <v>50</v>
      </c>
      <c r="BJ60" s="92" t="s">
        <v>173</v>
      </c>
      <c r="BK60" s="13">
        <f>SUMIF(Ent_Dados!$C$9:$C$254,Tabulação_Prod_Municipios!D129,Ent_Dados!$N$9:$N$254)</f>
        <v>80</v>
      </c>
      <c r="BL60" s="16">
        <f>SUMIF(Ent_Dados!$C$9:$C$254,Tabulação_Prod_Municipios!D129,Ent_Dados!$O$9:$O$254)</f>
        <v>120</v>
      </c>
      <c r="BN60" s="10">
        <v>50</v>
      </c>
      <c r="BO60" s="92" t="s">
        <v>72</v>
      </c>
      <c r="BP60" s="13">
        <f>SUMIF(Ent_Dados!$C$269:$C$514,Tabulação_Prod_Municipios!D20,Ent_Dados!$F$269:$F$514)</f>
        <v>0</v>
      </c>
      <c r="BQ60" s="16">
        <f>SUMIF(Ent_Dados!$C$269:$C$514,Tabulação_Prod_Municipios!D20,Ent_Dados!$G$269:$G$514)</f>
        <v>0</v>
      </c>
      <c r="BR60" s="9"/>
      <c r="BS60" s="10">
        <v>50</v>
      </c>
      <c r="BT60" s="92" t="s">
        <v>72</v>
      </c>
      <c r="BU60" s="13">
        <f>SUMIF(Ent_Dados!$C$9:$C$254,Tabulação_Prod_Municipios!D20,Ent_Dados!$F$9:$F$254)</f>
        <v>0</v>
      </c>
      <c r="BV60" s="16">
        <f>SUMIF(Ent_Dados!$C$9:$C$254,Tabulação_Prod_Municipios!D20,Ent_Dados!$G$9:$G$254)</f>
        <v>0</v>
      </c>
      <c r="BX60" s="10">
        <v>50</v>
      </c>
      <c r="BY60" s="92" t="s">
        <v>78</v>
      </c>
      <c r="BZ60" s="13">
        <f>SUMIF(Ent_Dados!$C$269:$C$514,Tabulação_Prod_Municipios!D26,Ent_Dados!$P$269:$P$514)</f>
        <v>0</v>
      </c>
      <c r="CA60" s="16">
        <f>SUMIF(Ent_Dados!$C$269:$C$514,Tabulação_Prod_Municipios!D26,Ent_Dados!$Q$269:$Q$514)</f>
        <v>0</v>
      </c>
      <c r="CB60" s="9"/>
      <c r="CC60" s="10">
        <v>50</v>
      </c>
      <c r="CD60" s="92" t="s">
        <v>78</v>
      </c>
      <c r="CE60" s="13">
        <f>SUMIF(Ent_Dados!$C$9:$C$254,Tabulação_Prod_Municipios!D26,Ent_Dados!$P$9:$P$254)</f>
        <v>0</v>
      </c>
      <c r="CF60" s="16">
        <f>SUMIF(Ent_Dados!$C$9:$C$254,Tabulação_Prod_Municipios!D26,Ent_Dados!$Q$9:$Q$254)</f>
        <v>0</v>
      </c>
      <c r="CH60" s="10">
        <v>50</v>
      </c>
      <c r="CI60" s="92" t="s">
        <v>102</v>
      </c>
      <c r="CJ60" s="13">
        <f>SUMIF(Ent_Dados!$C$269:$C$514,Tabulação_Prod_Municipios!D50,Ent_Dados!$AB$269:$AB$514)</f>
        <v>0</v>
      </c>
      <c r="CK60" s="16">
        <f>SUMIF(Ent_Dados!$C$269:$C$514,Tabulação_Prod_Municipios!D50,Ent_Dados!$AC$269:$AC$514)</f>
        <v>0</v>
      </c>
      <c r="CL60" s="9"/>
      <c r="CM60" s="10">
        <v>50</v>
      </c>
      <c r="CN60" s="92" t="s">
        <v>102</v>
      </c>
      <c r="CO60" s="13">
        <f>SUMIF(Ent_Dados!$C$9:$C$254,Tabulação_Prod_Municipios!D50,Ent_Dados!$AB$9:$AB$254)</f>
        <v>0</v>
      </c>
      <c r="CP60" s="16">
        <f>SUMIF(Ent_Dados!$C$9:$C$254,Tabulação_Prod_Municipios!D50,Ent_Dados!$AC$9:$AC$254)</f>
        <v>0</v>
      </c>
      <c r="CR60" s="10">
        <v>50</v>
      </c>
      <c r="CS60" s="92" t="s">
        <v>277</v>
      </c>
      <c r="CT60" s="13">
        <f>SUMIF(Ent_Dados!$C$269:$C$514,Tabulação_Prod_Municipios!D245,Ent_Dados!$L$269:$L$514)</f>
        <v>245000</v>
      </c>
      <c r="CU60" s="16">
        <f>SUMIF(Ent_Dados!$C$269:$C$514,Tabulação_Prod_Municipios!D245,Ent_Dados!$M$269:$M$514)</f>
        <v>245000</v>
      </c>
      <c r="CV60" s="9"/>
      <c r="CW60" s="10">
        <v>50</v>
      </c>
      <c r="CX60" s="92" t="s">
        <v>226</v>
      </c>
      <c r="CY60" s="13">
        <f>SUMIF(Ent_Dados!$C$9:$C$254,Tabulação_Prod_Municipios!D187,Ent_Dados!$L$9:$L$254)</f>
        <v>4250</v>
      </c>
      <c r="CZ60" s="16">
        <f>SUMIF(Ent_Dados!$C$9:$C$254,Tabulação_Prod_Municipios!D187,Ent_Dados!$M$9:$M$254)</f>
        <v>4250</v>
      </c>
      <c r="DB60" s="10">
        <v>50</v>
      </c>
      <c r="DC60" s="92" t="s">
        <v>235</v>
      </c>
      <c r="DD60" s="13">
        <f>SUMIF(Ent_Dados!$C$269:$C$514,Tabulação_Prod_Municipios!D199,Ent_Dados!$R$269:$R$514)</f>
        <v>1450</v>
      </c>
      <c r="DE60" s="16">
        <f>SUMIF(Ent_Dados!$C$269:$C$514,Tabulação_Prod_Municipios!D199,Ent_Dados!$S$269:$S$514)</f>
        <v>1260</v>
      </c>
      <c r="DF60" s="9"/>
      <c r="DG60" s="10">
        <v>50</v>
      </c>
      <c r="DH60" s="92" t="s">
        <v>80</v>
      </c>
      <c r="DI60" s="13">
        <f>SUMIF(Ent_Dados!$C$9:$C$254,Tabulação_Prod_Municipios!D28,Ent_Dados!$R$9:$R$254)</f>
        <v>0</v>
      </c>
      <c r="DJ60" s="16">
        <f>SUMIF(Ent_Dados!$C$9:$C$254,Tabulação_Prod_Municipios!D28,Ent_Dados!$S$9:$S$254)</f>
        <v>80</v>
      </c>
      <c r="DL60" s="10">
        <v>50</v>
      </c>
      <c r="DM60" s="92" t="s">
        <v>139</v>
      </c>
      <c r="DN60" s="13">
        <f>SUMIF(Ent_Dados!$C$269:$C$514,Tabulação_Prod_Municipios!D93,Ent_Dados!$Z$269:$Z$514)</f>
        <v>0</v>
      </c>
      <c r="DO60" s="16">
        <f>SUMIF(Ent_Dados!$C$269:$C$514,Tabulação_Prod_Municipios!D93,Ent_Dados!$AA$269:$AA$514)</f>
        <v>0</v>
      </c>
      <c r="DP60" s="9"/>
      <c r="DQ60" s="10">
        <v>50</v>
      </c>
      <c r="DR60" s="92" t="s">
        <v>139</v>
      </c>
      <c r="DS60" s="13">
        <f>SUMIF(Ent_Dados!$C$9:$C$254,Tabulação_Prod_Municipios!D93,Ent_Dados!$Z$9:$Z$254)</f>
        <v>0</v>
      </c>
      <c r="DT60" s="16">
        <f>SUMIF(Ent_Dados!$C$9:$C$254,Tabulação_Prod_Municipios!D93,Ent_Dados!$AA$9:$AA$254)</f>
        <v>0</v>
      </c>
      <c r="DV60" s="10">
        <v>50</v>
      </c>
      <c r="DW60" s="92" t="s">
        <v>72</v>
      </c>
      <c r="DX60" s="13">
        <f>SUMIF(Ent_Dados!$C$269:$C$514,Tabulação_Prod_Municipios!D20,Ent_Dados!$D$269:$D$514)</f>
        <v>0</v>
      </c>
      <c r="DY60" s="16">
        <f>SUMIF(Ent_Dados!$C$269:$C$514,Tabulação_Prod_Municipios!D20,Ent_Dados!$E$269:$E$514)</f>
        <v>0</v>
      </c>
      <c r="DZ60" s="9"/>
      <c r="EA60" s="10">
        <v>50</v>
      </c>
      <c r="EB60" s="92" t="s">
        <v>72</v>
      </c>
      <c r="EC60" s="13">
        <f>SUMIF(Ent_Dados!$C$9:$C$254,Tabulação_Prod_Municipios!D20,Ent_Dados!$D$9:$D$254)</f>
        <v>0</v>
      </c>
      <c r="ED60" s="16">
        <f>SUMIF(Ent_Dados!$C$9:$C$254,Tabulação_Prod_Municipios!D20,Ent_Dados!$E$9:$E$254)</f>
        <v>0</v>
      </c>
      <c r="EF60" s="10">
        <v>50</v>
      </c>
      <c r="EG60" s="92" t="s">
        <v>110</v>
      </c>
      <c r="EH60" s="13"/>
      <c r="EI60" s="16"/>
      <c r="EJ60" s="9"/>
      <c r="EK60" s="10">
        <v>50</v>
      </c>
      <c r="EL60" s="92" t="s">
        <v>110</v>
      </c>
      <c r="EM60" s="13"/>
      <c r="EN60" s="16"/>
    </row>
    <row r="61" spans="1:144" ht="13.5" customHeight="1" x14ac:dyDescent="0.2">
      <c r="A61" s="14"/>
      <c r="B61" s="91">
        <v>53</v>
      </c>
      <c r="C61" s="92" t="s">
        <v>111</v>
      </c>
      <c r="D61" s="12" t="s">
        <v>382</v>
      </c>
      <c r="E61" s="14"/>
      <c r="F61" s="10">
        <v>51</v>
      </c>
      <c r="G61" s="92" t="s">
        <v>246</v>
      </c>
      <c r="H61" s="13">
        <f>SUMIF(Ent_Dados!$C$269:$C$514,Tabulação_Prod_Municipios!D212,Ent_Dados!$F$269:$F$514)+SUMIF(Ent_Dados!$C$269:$C$514,Tabulação_Prod_Municipios!D212,Ent_Dados!$H$269:$H$514)+SUMIF(Ent_Dados!$C$269:$C$514,Tabulação_Prod_Municipios!D212,Ent_Dados!$J$269:$J$514)+SUMIF(Ent_Dados!$C$269:$C$514,Tabulação_Prod_Municipios!D212,Ent_Dados!$N$269:$N$514)+SUMIF(Ent_Dados!$C$269:$C$514,Tabulação_Prod_Municipios!D212,Ent_Dados!$P$269:$P$514)+SUMIF(Ent_Dados!$C$269:$C$514,Tabulação_Prod_Municipios!D212,Ent_Dados!$T$269:$T$514)+SUMIF(Ent_Dados!$C$269:$C$514,Tabulação_Prod_Municipios!D212,Ent_Dados!$V$269:$V$514)+SUMIF(Ent_Dados!$C$269:$C$514,Tabulação_Prod_Municipios!D212,Ent_Dados!$X$269:$X$514)+SUMIF(Ent_Dados!$C$269:$C$514,Tabulação_Prod_Municipios!D212,Ent_Dados!$AB$269:$AB$514)</f>
        <v>48581</v>
      </c>
      <c r="I61" s="16">
        <f>SUMIF(Ent_Dados!$C$269:$C$514,Tabulação_Prod_Municipios!D212,Ent_Dados!$G$269:$G$514)+SUMIF(Ent_Dados!$C$269:$C$514,Tabulação_Prod_Municipios!D212,Ent_Dados!$I$269:$I$514)+SUMIF(Ent_Dados!$C$269:$C$514,Tabulação_Prod_Municipios!D212,Ent_Dados!$K$269:$K$514)+SUMIF(Ent_Dados!$C$269:$C$514,Tabulação_Prod_Municipios!D212,Ent_Dados!$O$269:$O$514)+SUMIF(Ent_Dados!$C$269:$C$514,Tabulação_Prod_Municipios!D212,Ent_Dados!$Q$269:$Q$514)+SUMIF(Ent_Dados!$C$269:$C$514,Tabulação_Prod_Municipios!D212,Ent_Dados!$U$269:$U$514)+SUMIF(Ent_Dados!$C$269:$C$514,Tabulação_Prod_Municipios!D212,Ent_Dados!$W$269:$W$514)+SUMIF(Ent_Dados!$C$269:$C$514,Tabulação_Prod_Municipios!D212,Ent_Dados!$Y$269:$Y$514)+SUMIF(Ent_Dados!$C$269:$C$514,Tabulação_Prod_Municipios!D212,Ent_Dados!$AC$269:$AC$514)</f>
        <v>61210</v>
      </c>
      <c r="J61" s="9"/>
      <c r="K61" s="10">
        <v>51</v>
      </c>
      <c r="L61" s="92" t="s">
        <v>223</v>
      </c>
      <c r="M61" s="13">
        <f>SUMIF(Ent_Dados!$C$9:$C$254,Tabulação_Prod_Municipios!D183,Ent_Dados!$F$9:$F$254)+SUMIF(Ent_Dados!$C$9:$C$254,Tabulação_Prod_Municipios!D183,Ent_Dados!$H$9:$H$254)+SUMIF(Ent_Dados!$C$9:$C$254,Tabulação_Prod_Municipios!D183,Ent_Dados!$J$9:$J$254)+SUMIF(Ent_Dados!$C$9:$C$254,Tabulação_Prod_Municipios!D183,Ent_Dados!$N$9:$N$254)+SUMIF(Ent_Dados!$C$9:$C$254,Tabulação_Prod_Municipios!D183,Ent_Dados!$P$9:$P$254)+SUMIF(Ent_Dados!$C$9:$C$254,Tabulação_Prod_Municipios!D183,Ent_Dados!$T$9:$T$254)+SUMIF(Ent_Dados!$C$9:$C$254,Tabulação_Prod_Municipios!D183,Ent_Dados!$V$9:$V$254)+SUMIF(Ent_Dados!$C$9:$C$254,Tabulação_Prod_Municipios!D183,Ent_Dados!$X$9:$X$254)+SUMIF(Ent_Dados!$C$9:$C$254,Tabulação_Prod_Municipios!D183,Ent_Dados!$AB$9:$AB$254)</f>
        <v>17000</v>
      </c>
      <c r="N61" s="16">
        <f>SUMIF(Ent_Dados!$C$9:$C$254,Tabulação_Prod_Municipios!D183,Ent_Dados!$G$9:$G$254)+SUMIF(Ent_Dados!$C$9:$C$254,Tabulação_Prod_Municipios!D183,Ent_Dados!$I$9:$I$254)+SUMIF(Ent_Dados!$C$9:$C$254,Tabulação_Prod_Municipios!D183,Ent_Dados!$K$9:$K$254)+SUMIF(Ent_Dados!$C$9:$C$254,Tabulação_Prod_Municipios!D183,Ent_Dados!$O$9:$O$254)+SUMIF(Ent_Dados!$C$9:$C$254,Tabulação_Prod_Municipios!D183,Ent_Dados!$Q$9:$Q$254)+SUMIF(Ent_Dados!$C$9:$C$254,Tabulação_Prod_Municipios!D183,Ent_Dados!$U$9:$U$254)+SUMIF(Ent_Dados!$C$9:$C$254,Tabulação_Prod_Municipios!D183,Ent_Dados!$W$9:$W$254)+SUMIF(Ent_Dados!$C$9:$C$254,Tabulação_Prod_Municipios!D183,Ent_Dados!$Y$9:$Y$254)+SUMIF(Ent_Dados!$C$9:$C$254,Tabulação_Prod_Municipios!D183,Ent_Dados!$AC$9:$AC$254)</f>
        <v>17000</v>
      </c>
      <c r="O61" s="14"/>
      <c r="P61" s="10">
        <v>51</v>
      </c>
      <c r="Q61" s="92" t="s">
        <v>169</v>
      </c>
      <c r="R61" s="13">
        <f>SUMIF(Ent_Dados!$C$269:$C$514,Tabulação_Prod_Municipios!D125,Ent_Dados!$V$269:$V$514)</f>
        <v>37500</v>
      </c>
      <c r="S61" s="16">
        <f>SUMIF(Ent_Dados!$C$269:$C$514,Tabulação_Prod_Municipios!D125,Ent_Dados!$W$269:$W$514)</f>
        <v>36000</v>
      </c>
      <c r="T61" s="9"/>
      <c r="U61" s="10">
        <v>51</v>
      </c>
      <c r="V61" s="92" t="s">
        <v>169</v>
      </c>
      <c r="W61" s="13">
        <f>SUMIF(Ent_Dados!$C$9:$C$254,Tabulação_Prod_Municipios!D125,Ent_Dados!$V$9:$V$254)</f>
        <v>13500</v>
      </c>
      <c r="X61" s="16">
        <f>SUMIF(Ent_Dados!$C$9:$C$254,Tabulação_Prod_Municipios!D125,Ent_Dados!$W$9:$W$254)</f>
        <v>13000</v>
      </c>
      <c r="Y61" s="2"/>
      <c r="Z61" s="10">
        <v>51</v>
      </c>
      <c r="AA61" s="92" t="s">
        <v>287</v>
      </c>
      <c r="AB61" s="13">
        <f>SUMIF(Ent_Dados!$C$269:$C$514,Tabulação_Prod_Municipios!D256,Ent_Dados!$T$269:$T$514)</f>
        <v>11340</v>
      </c>
      <c r="AC61" s="16">
        <f>SUMIF(Ent_Dados!$C$269:$C$514,Tabulação_Prod_Municipios!D256,Ent_Dados!$U$269:$U$514)</f>
        <v>11550</v>
      </c>
      <c r="AD61" s="9"/>
      <c r="AE61" s="10">
        <v>51</v>
      </c>
      <c r="AF61" s="92" t="s">
        <v>163</v>
      </c>
      <c r="AG61" s="13">
        <f>SUMIF(Ent_Dados!$C$9:$C$254,Tabulação_Prod_Municipios!D118,Ent_Dados!$T$9:$T$254)</f>
        <v>3750</v>
      </c>
      <c r="AH61" s="16">
        <f>SUMIF(Ent_Dados!$C$9:$C$254,Tabulação_Prod_Municipios!D118,Ent_Dados!$U$9:$U$254)</f>
        <v>2600</v>
      </c>
      <c r="AJ61" s="10">
        <v>51</v>
      </c>
      <c r="AK61" s="92" t="s">
        <v>256</v>
      </c>
      <c r="AL61" s="13">
        <f>SUMIF(Ent_Dados!$C$269:$C$514,Tabulação_Prod_Municipios!D223,Ent_Dados!$X$269:$X$514)</f>
        <v>430</v>
      </c>
      <c r="AM61" s="16">
        <f>SUMIF(Ent_Dados!$C$269:$C$514,Tabulação_Prod_Municipios!D223,Ent_Dados!$Y$269:$Y$514)</f>
        <v>1020</v>
      </c>
      <c r="AN61" s="9"/>
      <c r="AO61" s="10">
        <v>51</v>
      </c>
      <c r="AP61" s="92" t="s">
        <v>268</v>
      </c>
      <c r="AQ61" s="13">
        <f>SUMIF(Ent_Dados!$C$9:$C$254,Tabulação_Prod_Municipios!D235,Ent_Dados!$X$9:$X$254)</f>
        <v>500</v>
      </c>
      <c r="AR61" s="16">
        <f>SUMIF(Ent_Dados!$C$9:$C$254,Tabulação_Prod_Municipios!D235,Ent_Dados!$Y$9:$Y$254)</f>
        <v>500</v>
      </c>
      <c r="AT61" s="10">
        <v>51</v>
      </c>
      <c r="AU61" s="92" t="s">
        <v>123</v>
      </c>
      <c r="AV61" s="13">
        <f>SUMIF(Ent_Dados!$C$269:$C$514,Tabulação_Prod_Municipios!D76,Ent_Dados!$J$269:$J$514)</f>
        <v>0</v>
      </c>
      <c r="AW61" s="16">
        <f>SUMIF(Ent_Dados!$C$269:$C$514,Tabulação_Prod_Municipios!D76,Ent_Dados!$K$269:$K$514)</f>
        <v>108</v>
      </c>
      <c r="AX61" s="9"/>
      <c r="AY61" s="10">
        <v>51</v>
      </c>
      <c r="AZ61" s="92" t="s">
        <v>169</v>
      </c>
      <c r="BA61" s="13">
        <f>SUMIF(Ent_Dados!$C$9:$C$254,Tabulação_Prod_Municipios!D125,Ent_Dados!$J$9:$J$254)</f>
        <v>60</v>
      </c>
      <c r="BB61" s="16">
        <f>SUMIF(Ent_Dados!$C$9:$C$254,Tabulação_Prod_Municipios!D125,Ent_Dados!$K$9:$K$254)</f>
        <v>50</v>
      </c>
      <c r="BD61" s="10">
        <v>51</v>
      </c>
      <c r="BE61" s="92" t="s">
        <v>246</v>
      </c>
      <c r="BF61" s="13">
        <f>SUMIF(Ent_Dados!$C$269:$C$514,Tabulação_Prod_Municipios!D212,Ent_Dados!$N$269:$N$514)</f>
        <v>216</v>
      </c>
      <c r="BG61" s="16">
        <f>SUMIF(Ent_Dados!$C$269:$C$514,Tabulação_Prod_Municipios!D212,Ent_Dados!$O$269:$O$514)</f>
        <v>200</v>
      </c>
      <c r="BH61" s="9"/>
      <c r="BI61" s="10">
        <v>51</v>
      </c>
      <c r="BJ61" s="92" t="s">
        <v>126</v>
      </c>
      <c r="BK61" s="13">
        <f>SUMIF(Ent_Dados!$C$9:$C$254,Tabulação_Prod_Municipios!D79,Ent_Dados!$N$9:$N$254)</f>
        <v>610</v>
      </c>
      <c r="BL61" s="16">
        <f>SUMIF(Ent_Dados!$C$9:$C$254,Tabulação_Prod_Municipios!D79,Ent_Dados!$O$9:$O$254)</f>
        <v>100</v>
      </c>
      <c r="BN61" s="10">
        <v>51</v>
      </c>
      <c r="BO61" s="92" t="s">
        <v>73</v>
      </c>
      <c r="BP61" s="13">
        <f>SUMIF(Ent_Dados!$C$269:$C$514,Tabulação_Prod_Municipios!D21,Ent_Dados!$F$269:$F$514)</f>
        <v>0</v>
      </c>
      <c r="BQ61" s="16">
        <f>SUMIF(Ent_Dados!$C$269:$C$514,Tabulação_Prod_Municipios!D21,Ent_Dados!$G$269:$G$514)</f>
        <v>0</v>
      </c>
      <c r="BR61" s="9"/>
      <c r="BS61" s="10">
        <v>51</v>
      </c>
      <c r="BT61" s="92" t="s">
        <v>73</v>
      </c>
      <c r="BU61" s="13">
        <f>SUMIF(Ent_Dados!$C$9:$C$254,Tabulação_Prod_Municipios!D21,Ent_Dados!$F$9:$F$254)</f>
        <v>0</v>
      </c>
      <c r="BV61" s="16">
        <f>SUMIF(Ent_Dados!$C$9:$C$254,Tabulação_Prod_Municipios!D21,Ent_Dados!$G$9:$G$254)</f>
        <v>0</v>
      </c>
      <c r="BX61" s="10">
        <v>51</v>
      </c>
      <c r="BY61" s="92" t="s">
        <v>79</v>
      </c>
      <c r="BZ61" s="13">
        <f>SUMIF(Ent_Dados!$C$269:$C$514,Tabulação_Prod_Municipios!D27,Ent_Dados!$P$269:$P$514)</f>
        <v>0</v>
      </c>
      <c r="CA61" s="16">
        <f>SUMIF(Ent_Dados!$C$269:$C$514,Tabulação_Prod_Municipios!D27,Ent_Dados!$Q$269:$Q$514)</f>
        <v>0</v>
      </c>
      <c r="CB61" s="9"/>
      <c r="CC61" s="10">
        <v>51</v>
      </c>
      <c r="CD61" s="92" t="s">
        <v>79</v>
      </c>
      <c r="CE61" s="13">
        <f>SUMIF(Ent_Dados!$C$9:$C$254,Tabulação_Prod_Municipios!D27,Ent_Dados!$P$9:$P$254)</f>
        <v>0</v>
      </c>
      <c r="CF61" s="16">
        <f>SUMIF(Ent_Dados!$C$9:$C$254,Tabulação_Prod_Municipios!D27,Ent_Dados!$Q$9:$Q$254)</f>
        <v>0</v>
      </c>
      <c r="CH61" s="10">
        <v>51</v>
      </c>
      <c r="CI61" s="92" t="s">
        <v>103</v>
      </c>
      <c r="CJ61" s="13">
        <f>SUMIF(Ent_Dados!$C$269:$C$514,Tabulação_Prod_Municipios!D51,Ent_Dados!$AB$269:$AB$514)</f>
        <v>0</v>
      </c>
      <c r="CK61" s="16">
        <f>SUMIF(Ent_Dados!$C$269:$C$514,Tabulação_Prod_Municipios!D51,Ent_Dados!$AC$269:$AC$514)</f>
        <v>0</v>
      </c>
      <c r="CL61" s="9"/>
      <c r="CM61" s="10">
        <v>51</v>
      </c>
      <c r="CN61" s="92" t="s">
        <v>103</v>
      </c>
      <c r="CO61" s="13">
        <f>SUMIF(Ent_Dados!$C$9:$C$254,Tabulação_Prod_Municipios!D51,Ent_Dados!$AB$9:$AB$254)</f>
        <v>0</v>
      </c>
      <c r="CP61" s="16">
        <f>SUMIF(Ent_Dados!$C$9:$C$254,Tabulação_Prod_Municipios!D51,Ent_Dados!$AC$9:$AC$254)</f>
        <v>0</v>
      </c>
      <c r="CR61" s="10">
        <v>51</v>
      </c>
      <c r="CS61" s="92" t="s">
        <v>281</v>
      </c>
      <c r="CT61" s="13">
        <f>SUMIF(Ent_Dados!$C$269:$C$514,Tabulação_Prod_Municipios!D249,Ent_Dados!$L$269:$L$514)</f>
        <v>284398</v>
      </c>
      <c r="CU61" s="16">
        <f>SUMIF(Ent_Dados!$C$269:$C$514,Tabulação_Prod_Municipios!D249,Ent_Dados!$M$269:$M$514)</f>
        <v>241024</v>
      </c>
      <c r="CV61" s="9"/>
      <c r="CW61" s="10">
        <v>51</v>
      </c>
      <c r="CX61" s="92" t="s">
        <v>281</v>
      </c>
      <c r="CY61" s="13">
        <f>SUMIF(Ent_Dados!$C$9:$C$254,Tabulação_Prod_Municipios!D249,Ent_Dados!$L$9:$L$254)</f>
        <v>4198</v>
      </c>
      <c r="CZ61" s="16">
        <f>SUMIF(Ent_Dados!$C$9:$C$254,Tabulação_Prod_Municipios!D249,Ent_Dados!$M$9:$M$254)</f>
        <v>3500</v>
      </c>
      <c r="DB61" s="10">
        <v>51</v>
      </c>
      <c r="DC61" s="92" t="s">
        <v>109</v>
      </c>
      <c r="DD61" s="13">
        <f>SUMIF(Ent_Dados!$C$269:$C$514,Tabulação_Prod_Municipios!D59,Ent_Dados!$R$269:$R$514)</f>
        <v>660</v>
      </c>
      <c r="DE61" s="16">
        <f>SUMIF(Ent_Dados!$C$269:$C$514,Tabulação_Prod_Municipios!D59,Ent_Dados!$S$269:$S$514)</f>
        <v>1240</v>
      </c>
      <c r="DF61" s="9"/>
      <c r="DG61" s="10">
        <v>51</v>
      </c>
      <c r="DH61" s="92" t="s">
        <v>18</v>
      </c>
      <c r="DI61" s="13">
        <f>SUMIF(Ent_Dados!$C$9:$C$254,Tabulação_Prod_Municipios!D107,Ent_Dados!$R$9:$R$254)</f>
        <v>75</v>
      </c>
      <c r="DJ61" s="16">
        <f>SUMIF(Ent_Dados!$C$9:$C$254,Tabulação_Prod_Municipios!D107,Ent_Dados!$S$9:$S$254)</f>
        <v>75</v>
      </c>
      <c r="DL61" s="10">
        <v>51</v>
      </c>
      <c r="DM61" s="92" t="s">
        <v>202</v>
      </c>
      <c r="DN61" s="13">
        <f>SUMIF(Ent_Dados!$C$269:$C$514,Tabulação_Prod_Municipios!D162,Ent_Dados!$Z$269:$Z$514)</f>
        <v>0</v>
      </c>
      <c r="DO61" s="16">
        <f>SUMIF(Ent_Dados!$C$269:$C$514,Tabulação_Prod_Municipios!D162,Ent_Dados!$AA$269:$AA$514)</f>
        <v>0</v>
      </c>
      <c r="DP61" s="9"/>
      <c r="DQ61" s="10">
        <v>51</v>
      </c>
      <c r="DR61" s="92" t="s">
        <v>202</v>
      </c>
      <c r="DS61" s="13">
        <f>SUMIF(Ent_Dados!$C$9:$C$254,Tabulação_Prod_Municipios!D162,Ent_Dados!$Z$9:$Z$254)</f>
        <v>0</v>
      </c>
      <c r="DT61" s="16">
        <f>SUMIF(Ent_Dados!$C$9:$C$254,Tabulação_Prod_Municipios!D162,Ent_Dados!$AA$9:$AA$254)</f>
        <v>0</v>
      </c>
      <c r="DV61" s="10">
        <v>51</v>
      </c>
      <c r="DW61" s="92" t="s">
        <v>73</v>
      </c>
      <c r="DX61" s="13">
        <f>SUMIF(Ent_Dados!$C$269:$C$514,Tabulação_Prod_Municipios!D21,Ent_Dados!$D$269:$D$514)</f>
        <v>0</v>
      </c>
      <c r="DY61" s="16">
        <f>SUMIF(Ent_Dados!$C$269:$C$514,Tabulação_Prod_Municipios!D21,Ent_Dados!$E$269:$E$514)</f>
        <v>0</v>
      </c>
      <c r="DZ61" s="9"/>
      <c r="EA61" s="10">
        <v>51</v>
      </c>
      <c r="EB61" s="92" t="s">
        <v>73</v>
      </c>
      <c r="EC61" s="13">
        <f>SUMIF(Ent_Dados!$C$9:$C$254,Tabulação_Prod_Municipios!D21,Ent_Dados!$D$9:$D$254)</f>
        <v>0</v>
      </c>
      <c r="ED61" s="16">
        <f>SUMIF(Ent_Dados!$C$9:$C$254,Tabulação_Prod_Municipios!D21,Ent_Dados!$E$9:$E$254)</f>
        <v>0</v>
      </c>
      <c r="EF61" s="10">
        <v>51</v>
      </c>
      <c r="EG61" s="92" t="s">
        <v>111</v>
      </c>
      <c r="EH61" s="13"/>
      <c r="EI61" s="16"/>
      <c r="EJ61" s="9"/>
      <c r="EK61" s="10">
        <v>51</v>
      </c>
      <c r="EL61" s="92" t="s">
        <v>111</v>
      </c>
      <c r="EM61" s="13"/>
      <c r="EN61" s="16"/>
    </row>
    <row r="62" spans="1:144" ht="13.5" customHeight="1" x14ac:dyDescent="0.2">
      <c r="A62" s="14"/>
      <c r="B62" s="91">
        <v>54</v>
      </c>
      <c r="C62" s="92" t="s">
        <v>112</v>
      </c>
      <c r="D62" s="12" t="s">
        <v>383</v>
      </c>
      <c r="E62" s="14"/>
      <c r="F62" s="10">
        <v>52</v>
      </c>
      <c r="G62" s="92" t="s">
        <v>287</v>
      </c>
      <c r="H62" s="13">
        <f>SUMIF(Ent_Dados!$C$269:$C$514,Tabulação_Prod_Municipios!D256,Ent_Dados!$F$269:$F$514)+SUMIF(Ent_Dados!$C$269:$C$514,Tabulação_Prod_Municipios!D256,Ent_Dados!$H$269:$H$514)+SUMIF(Ent_Dados!$C$269:$C$514,Tabulação_Prod_Municipios!D256,Ent_Dados!$J$269:$J$514)+SUMIF(Ent_Dados!$C$269:$C$514,Tabulação_Prod_Municipios!D256,Ent_Dados!$N$269:$N$514)+SUMIF(Ent_Dados!$C$269:$C$514,Tabulação_Prod_Municipios!D256,Ent_Dados!$P$269:$P$514)+SUMIF(Ent_Dados!$C$269:$C$514,Tabulação_Prod_Municipios!D256,Ent_Dados!$T$269:$T$514)+SUMIF(Ent_Dados!$C$269:$C$514,Tabulação_Prod_Municipios!D256,Ent_Dados!$V$269:$V$514)+SUMIF(Ent_Dados!$C$269:$C$514,Tabulação_Prod_Municipios!D256,Ent_Dados!$X$269:$X$514)+SUMIF(Ent_Dados!$C$269:$C$514,Tabulação_Prod_Municipios!D256,Ent_Dados!$AB$269:$AB$514)</f>
        <v>54158</v>
      </c>
      <c r="I62" s="16">
        <f>SUMIF(Ent_Dados!$C$269:$C$514,Tabulação_Prod_Municipios!D256,Ent_Dados!$G$269:$G$514)+SUMIF(Ent_Dados!$C$269:$C$514,Tabulação_Prod_Municipios!D256,Ent_Dados!$I$269:$I$514)+SUMIF(Ent_Dados!$C$269:$C$514,Tabulação_Prod_Municipios!D256,Ent_Dados!$K$269:$K$514)+SUMIF(Ent_Dados!$C$269:$C$514,Tabulação_Prod_Municipios!D256,Ent_Dados!$O$269:$O$514)+SUMIF(Ent_Dados!$C$269:$C$514,Tabulação_Prod_Municipios!D256,Ent_Dados!$Q$269:$Q$514)+SUMIF(Ent_Dados!$C$269:$C$514,Tabulação_Prod_Municipios!D256,Ent_Dados!$U$269:$U$514)+SUMIF(Ent_Dados!$C$269:$C$514,Tabulação_Prod_Municipios!D256,Ent_Dados!$W$269:$W$514)+SUMIF(Ent_Dados!$C$269:$C$514,Tabulação_Prod_Municipios!D256,Ent_Dados!$Y$269:$Y$514)+SUMIF(Ent_Dados!$C$269:$C$514,Tabulação_Prod_Municipios!D256,Ent_Dados!$AC$269:$AC$514)</f>
        <v>59592</v>
      </c>
      <c r="J62" s="9"/>
      <c r="K62" s="10">
        <v>52</v>
      </c>
      <c r="L62" s="92" t="s">
        <v>280</v>
      </c>
      <c r="M62" s="13">
        <f>SUMIF(Ent_Dados!$C$9:$C$254,Tabulação_Prod_Municipios!D248,Ent_Dados!$F$9:$F$254)+SUMIF(Ent_Dados!$C$9:$C$254,Tabulação_Prod_Municipios!D248,Ent_Dados!$H$9:$H$254)+SUMIF(Ent_Dados!$C$9:$C$254,Tabulação_Prod_Municipios!D248,Ent_Dados!$J$9:$J$254)+SUMIF(Ent_Dados!$C$9:$C$254,Tabulação_Prod_Municipios!D248,Ent_Dados!$N$9:$N$254)+SUMIF(Ent_Dados!$C$9:$C$254,Tabulação_Prod_Municipios!D248,Ent_Dados!$P$9:$P$254)+SUMIF(Ent_Dados!$C$9:$C$254,Tabulação_Prod_Municipios!D248,Ent_Dados!$T$9:$T$254)+SUMIF(Ent_Dados!$C$9:$C$254,Tabulação_Prod_Municipios!D248,Ent_Dados!$V$9:$V$254)+SUMIF(Ent_Dados!$C$9:$C$254,Tabulação_Prod_Municipios!D248,Ent_Dados!$X$9:$X$254)+SUMIF(Ent_Dados!$C$9:$C$254,Tabulação_Prod_Municipios!D248,Ent_Dados!$AB$9:$AB$254)</f>
        <v>20000</v>
      </c>
      <c r="N62" s="16">
        <f>SUMIF(Ent_Dados!$C$9:$C$254,Tabulação_Prod_Municipios!D248,Ent_Dados!$G$9:$G$254)+SUMIF(Ent_Dados!$C$9:$C$254,Tabulação_Prod_Municipios!D248,Ent_Dados!$I$9:$I$254)+SUMIF(Ent_Dados!$C$9:$C$254,Tabulação_Prod_Municipios!D248,Ent_Dados!$K$9:$K$254)+SUMIF(Ent_Dados!$C$9:$C$254,Tabulação_Prod_Municipios!D248,Ent_Dados!$O$9:$O$254)+SUMIF(Ent_Dados!$C$9:$C$254,Tabulação_Prod_Municipios!D248,Ent_Dados!$Q$9:$Q$254)+SUMIF(Ent_Dados!$C$9:$C$254,Tabulação_Prod_Municipios!D248,Ent_Dados!$U$9:$U$254)+SUMIF(Ent_Dados!$C$9:$C$254,Tabulação_Prod_Municipios!D248,Ent_Dados!$W$9:$W$254)+SUMIF(Ent_Dados!$C$9:$C$254,Tabulação_Prod_Municipios!D248,Ent_Dados!$Y$9:$Y$254)+SUMIF(Ent_Dados!$C$9:$C$254,Tabulação_Prod_Municipios!D248,Ent_Dados!$AC$9:$AC$254)</f>
        <v>16800</v>
      </c>
      <c r="O62" s="14"/>
      <c r="P62" s="10">
        <v>52</v>
      </c>
      <c r="Q62" s="92" t="s">
        <v>145</v>
      </c>
      <c r="R62" s="13">
        <f>SUMIF(Ent_Dados!$C$269:$C$514,Tabulação_Prod_Municipios!D99,Ent_Dados!$V$269:$V$514)</f>
        <v>36000</v>
      </c>
      <c r="S62" s="16">
        <f>SUMIF(Ent_Dados!$C$269:$C$514,Tabulação_Prod_Municipios!D99,Ent_Dados!$W$269:$W$514)</f>
        <v>35100</v>
      </c>
      <c r="T62" s="9"/>
      <c r="U62" s="10">
        <v>52</v>
      </c>
      <c r="V62" s="92" t="s">
        <v>145</v>
      </c>
      <c r="W62" s="13">
        <f>SUMIF(Ent_Dados!$C$9:$C$254,Tabulação_Prod_Municipios!D99,Ent_Dados!$V$9:$V$254)</f>
        <v>12000</v>
      </c>
      <c r="X62" s="16">
        <f>SUMIF(Ent_Dados!$C$9:$C$254,Tabulação_Prod_Municipios!D99,Ent_Dados!$W$9:$W$254)</f>
        <v>13000</v>
      </c>
      <c r="Y62" s="2"/>
      <c r="Z62" s="10">
        <v>52</v>
      </c>
      <c r="AA62" s="92" t="s">
        <v>286</v>
      </c>
      <c r="AB62" s="13">
        <f>SUMIF(Ent_Dados!$C$269:$C$514,Tabulação_Prod_Municipios!D255,Ent_Dados!$T$269:$T$514)</f>
        <v>12000</v>
      </c>
      <c r="AC62" s="16">
        <f>SUMIF(Ent_Dados!$C$269:$C$514,Tabulação_Prod_Municipios!D255,Ent_Dados!$U$269:$U$514)</f>
        <v>11370</v>
      </c>
      <c r="AD62" s="9"/>
      <c r="AE62" s="10">
        <v>52</v>
      </c>
      <c r="AF62" s="92" t="s">
        <v>150</v>
      </c>
      <c r="AG62" s="13">
        <f>SUMIF(Ent_Dados!$C$9:$C$254,Tabulação_Prod_Municipios!D104,Ent_Dados!$T$9:$T$254)</f>
        <v>2000</v>
      </c>
      <c r="AH62" s="16">
        <f>SUMIF(Ent_Dados!$C$9:$C$254,Tabulação_Prod_Municipios!D104,Ent_Dados!$U$9:$U$254)</f>
        <v>2200</v>
      </c>
      <c r="AJ62" s="10">
        <v>52</v>
      </c>
      <c r="AK62" s="92" t="s">
        <v>144</v>
      </c>
      <c r="AL62" s="13">
        <f>SUMIF(Ent_Dados!$C$269:$C$514,Tabulação_Prod_Municipios!D98,Ent_Dados!$X$269:$X$514)</f>
        <v>640</v>
      </c>
      <c r="AM62" s="16">
        <f>SUMIF(Ent_Dados!$C$269:$C$514,Tabulação_Prod_Municipios!D98,Ent_Dados!$Y$269:$Y$514)</f>
        <v>960</v>
      </c>
      <c r="AN62" s="9"/>
      <c r="AO62" s="10">
        <v>52</v>
      </c>
      <c r="AP62" s="92" t="s">
        <v>44</v>
      </c>
      <c r="AQ62" s="13">
        <f>SUMIF(Ent_Dados!$C$9:$C$254,Tabulação_Prod_Municipios!D154,Ent_Dados!$X$9:$X$254)</f>
        <v>500</v>
      </c>
      <c r="AR62" s="16">
        <f>SUMIF(Ent_Dados!$C$9:$C$254,Tabulação_Prod_Municipios!D154,Ent_Dados!$Y$9:$Y$254)</f>
        <v>500</v>
      </c>
      <c r="AT62" s="10">
        <v>52</v>
      </c>
      <c r="AU62" s="92" t="s">
        <v>216</v>
      </c>
      <c r="AV62" s="13">
        <f>SUMIF(Ent_Dados!$C$269:$C$514,Tabulação_Prod_Municipios!D176,Ent_Dados!$J$269:$J$514)</f>
        <v>0</v>
      </c>
      <c r="AW62" s="16">
        <f>SUMIF(Ent_Dados!$C$269:$C$514,Tabulação_Prod_Municipios!D176,Ent_Dados!$K$269:$K$514)</f>
        <v>102</v>
      </c>
      <c r="AX62" s="9"/>
      <c r="AY62" s="10">
        <v>52</v>
      </c>
      <c r="AZ62" s="92" t="s">
        <v>136</v>
      </c>
      <c r="BA62" s="13">
        <f>SUMIF(Ent_Dados!$C$9:$C$254,Tabulação_Prod_Municipios!D90,Ent_Dados!$J$9:$J$254)</f>
        <v>50</v>
      </c>
      <c r="BB62" s="16">
        <f>SUMIF(Ent_Dados!$C$9:$C$254,Tabulação_Prod_Municipios!D90,Ent_Dados!$K$9:$K$254)</f>
        <v>50</v>
      </c>
      <c r="BD62" s="10">
        <v>52</v>
      </c>
      <c r="BE62" s="92" t="s">
        <v>126</v>
      </c>
      <c r="BF62" s="13">
        <f>SUMIF(Ent_Dados!$C$269:$C$514,Tabulação_Prod_Municipios!D79,Ent_Dados!$N$269:$N$514)</f>
        <v>1775</v>
      </c>
      <c r="BG62" s="16">
        <f>SUMIF(Ent_Dados!$C$269:$C$514,Tabulação_Prod_Municipios!D79,Ent_Dados!$O$269:$O$514)</f>
        <v>180</v>
      </c>
      <c r="BH62" s="9"/>
      <c r="BI62" s="10">
        <v>52</v>
      </c>
      <c r="BJ62" s="92" t="s">
        <v>246</v>
      </c>
      <c r="BK62" s="13">
        <f>SUMIF(Ent_Dados!$C$9:$C$254,Tabulação_Prod_Municipios!D212,Ent_Dados!$N$9:$N$254)</f>
        <v>120</v>
      </c>
      <c r="BL62" s="16">
        <f>SUMIF(Ent_Dados!$C$9:$C$254,Tabulação_Prod_Municipios!D212,Ent_Dados!$O$9:$O$254)</f>
        <v>100</v>
      </c>
      <c r="BN62" s="10">
        <v>52</v>
      </c>
      <c r="BO62" s="92" t="s">
        <v>74</v>
      </c>
      <c r="BP62" s="13">
        <f>SUMIF(Ent_Dados!$C$269:$C$514,Tabulação_Prod_Municipios!D22,Ent_Dados!$F$269:$F$514)</f>
        <v>0</v>
      </c>
      <c r="BQ62" s="16">
        <f>SUMIF(Ent_Dados!$C$269:$C$514,Tabulação_Prod_Municipios!D22,Ent_Dados!$G$269:$G$514)</f>
        <v>0</v>
      </c>
      <c r="BR62" s="9"/>
      <c r="BS62" s="10">
        <v>52</v>
      </c>
      <c r="BT62" s="92" t="s">
        <v>74</v>
      </c>
      <c r="BU62" s="13">
        <f>SUMIF(Ent_Dados!$C$9:$C$254,Tabulação_Prod_Municipios!D22,Ent_Dados!$F$9:$F$254)</f>
        <v>0</v>
      </c>
      <c r="BV62" s="16">
        <f>SUMIF(Ent_Dados!$C$9:$C$254,Tabulação_Prod_Municipios!D22,Ent_Dados!$G$9:$G$254)</f>
        <v>0</v>
      </c>
      <c r="BX62" s="10">
        <v>52</v>
      </c>
      <c r="BY62" s="92" t="s">
        <v>80</v>
      </c>
      <c r="BZ62" s="13">
        <f>SUMIF(Ent_Dados!$C$269:$C$514,Tabulação_Prod_Municipios!D28,Ent_Dados!$P$269:$P$514)</f>
        <v>0</v>
      </c>
      <c r="CA62" s="16">
        <f>SUMIF(Ent_Dados!$C$269:$C$514,Tabulação_Prod_Municipios!D28,Ent_Dados!$Q$269:$Q$514)</f>
        <v>0</v>
      </c>
      <c r="CB62" s="9"/>
      <c r="CC62" s="10">
        <v>52</v>
      </c>
      <c r="CD62" s="92" t="s">
        <v>80</v>
      </c>
      <c r="CE62" s="13">
        <f>SUMIF(Ent_Dados!$C$9:$C$254,Tabulação_Prod_Municipios!D28,Ent_Dados!$P$9:$P$254)</f>
        <v>0</v>
      </c>
      <c r="CF62" s="16">
        <f>SUMIF(Ent_Dados!$C$9:$C$254,Tabulação_Prod_Municipios!D28,Ent_Dados!$Q$9:$Q$254)</f>
        <v>0</v>
      </c>
      <c r="CH62" s="10">
        <v>52</v>
      </c>
      <c r="CI62" s="92" t="s">
        <v>46</v>
      </c>
      <c r="CJ62" s="13">
        <f>SUMIF(Ent_Dados!$C$269:$C$514,Tabulação_Prod_Municipios!D52,Ent_Dados!$AB$269:$AB$514)</f>
        <v>0</v>
      </c>
      <c r="CK62" s="16">
        <f>SUMIF(Ent_Dados!$C$269:$C$514,Tabulação_Prod_Municipios!D52,Ent_Dados!$AC$269:$AC$514)</f>
        <v>0</v>
      </c>
      <c r="CL62" s="9"/>
      <c r="CM62" s="10">
        <v>52</v>
      </c>
      <c r="CN62" s="92" t="s">
        <v>46</v>
      </c>
      <c r="CO62" s="13">
        <f>SUMIF(Ent_Dados!$C$9:$C$254,Tabulação_Prod_Municipios!D52,Ent_Dados!$AB$9:$AB$254)</f>
        <v>0</v>
      </c>
      <c r="CP62" s="16">
        <f>SUMIF(Ent_Dados!$C$9:$C$254,Tabulação_Prod_Municipios!D52,Ent_Dados!$AC$9:$AC$254)</f>
        <v>0</v>
      </c>
      <c r="CR62" s="10">
        <v>52</v>
      </c>
      <c r="CS62" s="92" t="s">
        <v>20</v>
      </c>
      <c r="CT62" s="13">
        <f>SUMIF(Ent_Dados!$C$269:$C$514,Tabulação_Prod_Municipios!D121,Ent_Dados!$L$269:$L$514)</f>
        <v>650000</v>
      </c>
      <c r="CU62" s="16">
        <f>SUMIF(Ent_Dados!$C$269:$C$514,Tabulação_Prod_Municipios!D121,Ent_Dados!$M$269:$M$514)</f>
        <v>240000</v>
      </c>
      <c r="CV62" s="9"/>
      <c r="CW62" s="10">
        <v>52</v>
      </c>
      <c r="CX62" s="92" t="s">
        <v>277</v>
      </c>
      <c r="CY62" s="13">
        <f>SUMIF(Ent_Dados!$C$9:$C$254,Tabulação_Prod_Municipios!D245,Ent_Dados!$L$9:$L$254)</f>
        <v>3500</v>
      </c>
      <c r="CZ62" s="16">
        <f>SUMIF(Ent_Dados!$C$9:$C$254,Tabulação_Prod_Municipios!D245,Ent_Dados!$M$9:$M$254)</f>
        <v>3500</v>
      </c>
      <c r="DB62" s="10">
        <v>52</v>
      </c>
      <c r="DC62" s="92" t="s">
        <v>161</v>
      </c>
      <c r="DD62" s="13">
        <f>SUMIF(Ent_Dados!$C$269:$C$514,Tabulação_Prod_Municipios!D116,Ent_Dados!$R$269:$R$514)</f>
        <v>1300</v>
      </c>
      <c r="DE62" s="16">
        <f>SUMIF(Ent_Dados!$C$269:$C$514,Tabulação_Prod_Municipios!D116,Ent_Dados!$S$269:$S$514)</f>
        <v>1200</v>
      </c>
      <c r="DF62" s="9"/>
      <c r="DG62" s="10">
        <v>52</v>
      </c>
      <c r="DH62" s="92" t="s">
        <v>234</v>
      </c>
      <c r="DI62" s="13">
        <f>SUMIF(Ent_Dados!$C$9:$C$254,Tabulação_Prod_Municipios!D198,Ent_Dados!$R$9:$R$254)</f>
        <v>75</v>
      </c>
      <c r="DJ62" s="16">
        <f>SUMIF(Ent_Dados!$C$9:$C$254,Tabulação_Prod_Municipios!D198,Ent_Dados!$S$9:$S$254)</f>
        <v>75</v>
      </c>
      <c r="DL62" s="10">
        <v>52</v>
      </c>
      <c r="DM62" s="92" t="s">
        <v>155</v>
      </c>
      <c r="DN62" s="13">
        <f>SUMIF(Ent_Dados!$C$269:$C$514,Tabulação_Prod_Municipios!D110,Ent_Dados!$Z$269:$Z$514)</f>
        <v>0</v>
      </c>
      <c r="DO62" s="16">
        <f>SUMIF(Ent_Dados!$C$269:$C$514,Tabulação_Prod_Municipios!D110,Ent_Dados!$AA$269:$AA$514)</f>
        <v>0</v>
      </c>
      <c r="DP62" s="9"/>
      <c r="DQ62" s="10">
        <v>52</v>
      </c>
      <c r="DR62" s="92" t="s">
        <v>155</v>
      </c>
      <c r="DS62" s="13">
        <f>SUMIF(Ent_Dados!$C$9:$C$254,Tabulação_Prod_Municipios!D110,Ent_Dados!$Z$9:$Z$254)</f>
        <v>0</v>
      </c>
      <c r="DT62" s="16">
        <f>SUMIF(Ent_Dados!$C$9:$C$254,Tabulação_Prod_Municipios!D110,Ent_Dados!$AA$9:$AA$254)</f>
        <v>0</v>
      </c>
      <c r="DV62" s="10">
        <v>52</v>
      </c>
      <c r="DW62" s="92" t="s">
        <v>74</v>
      </c>
      <c r="DX62" s="13">
        <f>SUMIF(Ent_Dados!$C$269:$C$514,Tabulação_Prod_Municipios!D22,Ent_Dados!$D$269:$D$514)</f>
        <v>0</v>
      </c>
      <c r="DY62" s="16">
        <f>SUMIF(Ent_Dados!$C$269:$C$514,Tabulação_Prod_Municipios!D22,Ent_Dados!$E$269:$E$514)</f>
        <v>0</v>
      </c>
      <c r="DZ62" s="9"/>
      <c r="EA62" s="10">
        <v>52</v>
      </c>
      <c r="EB62" s="92" t="s">
        <v>74</v>
      </c>
      <c r="EC62" s="13">
        <f>SUMIF(Ent_Dados!$C$9:$C$254,Tabulação_Prod_Municipios!D22,Ent_Dados!$D$9:$D$254)</f>
        <v>0</v>
      </c>
      <c r="ED62" s="16">
        <f>SUMIF(Ent_Dados!$C$9:$C$254,Tabulação_Prod_Municipios!D22,Ent_Dados!$E$9:$E$254)</f>
        <v>0</v>
      </c>
      <c r="EF62" s="10">
        <v>52</v>
      </c>
      <c r="EG62" s="92" t="s">
        <v>112</v>
      </c>
      <c r="EH62" s="13"/>
      <c r="EI62" s="16"/>
      <c r="EJ62" s="9"/>
      <c r="EK62" s="10">
        <v>52</v>
      </c>
      <c r="EL62" s="92" t="s">
        <v>112</v>
      </c>
      <c r="EM62" s="13"/>
      <c r="EN62" s="16"/>
    </row>
    <row r="63" spans="1:144" ht="13.5" customHeight="1" x14ac:dyDescent="0.2">
      <c r="A63" s="14"/>
      <c r="B63" s="91">
        <v>55</v>
      </c>
      <c r="C63" s="92" t="s">
        <v>19</v>
      </c>
      <c r="D63" s="12" t="s">
        <v>384</v>
      </c>
      <c r="E63" s="14"/>
      <c r="F63" s="10">
        <v>53</v>
      </c>
      <c r="G63" s="92" t="s">
        <v>223</v>
      </c>
      <c r="H63" s="13">
        <f>SUMIF(Ent_Dados!$C$269:$C$514,Tabulação_Prod_Municipios!D183,Ent_Dados!$F$269:$F$514)+SUMIF(Ent_Dados!$C$269:$C$514,Tabulação_Prod_Municipios!D183,Ent_Dados!$H$269:$H$514)+SUMIF(Ent_Dados!$C$269:$C$514,Tabulação_Prod_Municipios!D183,Ent_Dados!$J$269:$J$514)+SUMIF(Ent_Dados!$C$269:$C$514,Tabulação_Prod_Municipios!D183,Ent_Dados!$N$269:$N$514)+SUMIF(Ent_Dados!$C$269:$C$514,Tabulação_Prod_Municipios!D183,Ent_Dados!$P$269:$P$514)+SUMIF(Ent_Dados!$C$269:$C$514,Tabulação_Prod_Municipios!D183,Ent_Dados!$T$269:$T$514)+SUMIF(Ent_Dados!$C$269:$C$514,Tabulação_Prod_Municipios!D183,Ent_Dados!$V$269:$V$514)+SUMIF(Ent_Dados!$C$269:$C$514,Tabulação_Prod_Municipios!D183,Ent_Dados!$X$269:$X$514)+SUMIF(Ent_Dados!$C$269:$C$514,Tabulação_Prod_Municipios!D183,Ent_Dados!$AB$269:$AB$514)</f>
        <v>60180</v>
      </c>
      <c r="I63" s="16">
        <f>SUMIF(Ent_Dados!$C$269:$C$514,Tabulação_Prod_Municipios!D183,Ent_Dados!$G$269:$G$514)+SUMIF(Ent_Dados!$C$269:$C$514,Tabulação_Prod_Municipios!D183,Ent_Dados!$I$269:$I$514)+SUMIF(Ent_Dados!$C$269:$C$514,Tabulação_Prod_Municipios!D183,Ent_Dados!$K$269:$K$514)+SUMIF(Ent_Dados!$C$269:$C$514,Tabulação_Prod_Municipios!D183,Ent_Dados!$O$269:$O$514)+SUMIF(Ent_Dados!$C$269:$C$514,Tabulação_Prod_Municipios!D183,Ent_Dados!$Q$269:$Q$514)+SUMIF(Ent_Dados!$C$269:$C$514,Tabulação_Prod_Municipios!D183,Ent_Dados!$U$269:$U$514)+SUMIF(Ent_Dados!$C$269:$C$514,Tabulação_Prod_Municipios!D183,Ent_Dados!$W$269:$W$514)+SUMIF(Ent_Dados!$C$269:$C$514,Tabulação_Prod_Municipios!D183,Ent_Dados!$Y$269:$Y$514)+SUMIF(Ent_Dados!$C$269:$C$514,Tabulação_Prod_Municipios!D183,Ent_Dados!$AC$269:$AC$514)</f>
        <v>59080</v>
      </c>
      <c r="J63" s="9"/>
      <c r="K63" s="10">
        <v>53</v>
      </c>
      <c r="L63" s="92" t="s">
        <v>144</v>
      </c>
      <c r="M63" s="13">
        <f>SUMIF(Ent_Dados!$C$9:$C$254,Tabulação_Prod_Municipios!D98,Ent_Dados!$F$9:$F$254)+SUMIF(Ent_Dados!$C$9:$C$254,Tabulação_Prod_Municipios!D98,Ent_Dados!$H$9:$H$254)+SUMIF(Ent_Dados!$C$9:$C$254,Tabulação_Prod_Municipios!D98,Ent_Dados!$J$9:$J$254)+SUMIF(Ent_Dados!$C$9:$C$254,Tabulação_Prod_Municipios!D98,Ent_Dados!$N$9:$N$254)+SUMIF(Ent_Dados!$C$9:$C$254,Tabulação_Prod_Municipios!D98,Ent_Dados!$P$9:$P$254)+SUMIF(Ent_Dados!$C$9:$C$254,Tabulação_Prod_Municipios!D98,Ent_Dados!$T$9:$T$254)+SUMIF(Ent_Dados!$C$9:$C$254,Tabulação_Prod_Municipios!D98,Ent_Dados!$V$9:$V$254)+SUMIF(Ent_Dados!$C$9:$C$254,Tabulação_Prod_Municipios!D98,Ent_Dados!$X$9:$X$254)+SUMIF(Ent_Dados!$C$9:$C$254,Tabulação_Prod_Municipios!D98,Ent_Dados!$AB$9:$AB$254)</f>
        <v>16820</v>
      </c>
      <c r="N63" s="16">
        <f>SUMIF(Ent_Dados!$C$9:$C$254,Tabulação_Prod_Municipios!D98,Ent_Dados!$G$9:$G$254)+SUMIF(Ent_Dados!$C$9:$C$254,Tabulação_Prod_Municipios!D98,Ent_Dados!$I$9:$I$254)+SUMIF(Ent_Dados!$C$9:$C$254,Tabulação_Prod_Municipios!D98,Ent_Dados!$K$9:$K$254)+SUMIF(Ent_Dados!$C$9:$C$254,Tabulação_Prod_Municipios!D98,Ent_Dados!$O$9:$O$254)+SUMIF(Ent_Dados!$C$9:$C$254,Tabulação_Prod_Municipios!D98,Ent_Dados!$Q$9:$Q$254)+SUMIF(Ent_Dados!$C$9:$C$254,Tabulação_Prod_Municipios!D98,Ent_Dados!$U$9:$U$254)+SUMIF(Ent_Dados!$C$9:$C$254,Tabulação_Prod_Municipios!D98,Ent_Dados!$W$9:$W$254)+SUMIF(Ent_Dados!$C$9:$C$254,Tabulação_Prod_Municipios!D98,Ent_Dados!$Y$9:$Y$254)+SUMIF(Ent_Dados!$C$9:$C$254,Tabulação_Prod_Municipios!D98,Ent_Dados!$AC$9:$AC$254)</f>
        <v>16420</v>
      </c>
      <c r="O63" s="14"/>
      <c r="P63" s="10">
        <v>53</v>
      </c>
      <c r="Q63" s="92" t="s">
        <v>264</v>
      </c>
      <c r="R63" s="13">
        <f>SUMIF(Ent_Dados!$C$269:$C$514,Tabulação_Prod_Municipios!D231,Ent_Dados!$V$269:$V$514)</f>
        <v>24510</v>
      </c>
      <c r="S63" s="16">
        <f>SUMIF(Ent_Dados!$C$269:$C$514,Tabulação_Prod_Municipios!D231,Ent_Dados!$W$269:$W$514)</f>
        <v>33250</v>
      </c>
      <c r="T63" s="9"/>
      <c r="U63" s="10">
        <v>53</v>
      </c>
      <c r="V63" s="92" t="s">
        <v>223</v>
      </c>
      <c r="W63" s="13">
        <f>SUMIF(Ent_Dados!$C$9:$C$254,Tabulação_Prod_Municipios!D183,Ent_Dados!$V$9:$V$254)</f>
        <v>12000</v>
      </c>
      <c r="X63" s="16">
        <f>SUMIF(Ent_Dados!$C$9:$C$254,Tabulação_Prod_Municipios!D183,Ent_Dados!$W$9:$W$254)</f>
        <v>12000</v>
      </c>
      <c r="Y63" s="2"/>
      <c r="Z63" s="10">
        <v>53</v>
      </c>
      <c r="AA63" s="92" t="s">
        <v>200</v>
      </c>
      <c r="AB63" s="13">
        <f>SUMIF(Ent_Dados!$C$269:$C$514,Tabulação_Prod_Municipios!D160,Ent_Dados!$T$269:$T$514)</f>
        <v>38680</v>
      </c>
      <c r="AC63" s="16">
        <f>SUMIF(Ent_Dados!$C$269:$C$514,Tabulação_Prod_Municipios!D160,Ent_Dados!$U$269:$U$514)</f>
        <v>11196</v>
      </c>
      <c r="AD63" s="9"/>
      <c r="AE63" s="10">
        <v>53</v>
      </c>
      <c r="AF63" s="92" t="s">
        <v>278</v>
      </c>
      <c r="AG63" s="13">
        <f>SUMIF(Ent_Dados!$C$9:$C$254,Tabulação_Prod_Municipios!D246,Ent_Dados!$T$9:$T$254)</f>
        <v>4000</v>
      </c>
      <c r="AH63" s="16">
        <f>SUMIF(Ent_Dados!$C$9:$C$254,Tabulação_Prod_Municipios!D246,Ent_Dados!$U$9:$U$254)</f>
        <v>2000</v>
      </c>
      <c r="AJ63" s="10">
        <v>53</v>
      </c>
      <c r="AK63" s="92" t="s">
        <v>169</v>
      </c>
      <c r="AL63" s="13">
        <f>SUMIF(Ent_Dados!$C$269:$C$514,Tabulação_Prod_Municipios!D125,Ent_Dados!$X$269:$X$514)</f>
        <v>13500</v>
      </c>
      <c r="AM63" s="16">
        <f>SUMIF(Ent_Dados!$C$269:$C$514,Tabulação_Prod_Municipios!D125,Ent_Dados!$Y$269:$Y$514)</f>
        <v>900</v>
      </c>
      <c r="AN63" s="9"/>
      <c r="AO63" s="10">
        <v>53</v>
      </c>
      <c r="AP63" s="92" t="s">
        <v>71</v>
      </c>
      <c r="AQ63" s="13">
        <f>SUMIF(Ent_Dados!$C$9:$C$254,Tabulação_Prod_Municipios!D19,Ent_Dados!$X$9:$X$254)</f>
        <v>700</v>
      </c>
      <c r="AR63" s="16">
        <f>SUMIF(Ent_Dados!$C$9:$C$254,Tabulação_Prod_Municipios!D19,Ent_Dados!$Y$9:$Y$254)</f>
        <v>400</v>
      </c>
      <c r="AT63" s="10">
        <v>53</v>
      </c>
      <c r="AU63" s="92" t="s">
        <v>133</v>
      </c>
      <c r="AV63" s="13">
        <f>SUMIF(Ent_Dados!$C$269:$C$514,Tabulação_Prod_Municipios!D87,Ent_Dados!$J$269:$J$514)</f>
        <v>0</v>
      </c>
      <c r="AW63" s="16">
        <f>SUMIF(Ent_Dados!$C$269:$C$514,Tabulação_Prod_Municipios!D87,Ent_Dados!$K$269:$K$514)</f>
        <v>100</v>
      </c>
      <c r="AX63" s="9"/>
      <c r="AY63" s="10">
        <v>53</v>
      </c>
      <c r="AZ63" s="92" t="s">
        <v>233</v>
      </c>
      <c r="BA63" s="13">
        <f>SUMIF(Ent_Dados!$C$9:$C$254,Tabulação_Prod_Municipios!D197,Ent_Dados!$J$9:$J$254)</f>
        <v>50</v>
      </c>
      <c r="BB63" s="16">
        <f>SUMIF(Ent_Dados!$C$9:$C$254,Tabulação_Prod_Municipios!D197,Ent_Dados!$K$9:$K$254)</f>
        <v>50</v>
      </c>
      <c r="BD63" s="10">
        <v>53</v>
      </c>
      <c r="BE63" s="92" t="s">
        <v>70</v>
      </c>
      <c r="BF63" s="13">
        <f>SUMIF(Ent_Dados!$C$269:$C$514,Tabulação_Prod_Municipios!D18,Ent_Dados!$N$269:$N$514)</f>
        <v>768</v>
      </c>
      <c r="BG63" s="16">
        <f>SUMIF(Ent_Dados!$C$269:$C$514,Tabulação_Prod_Municipios!D18,Ent_Dados!$O$269:$O$514)</f>
        <v>150</v>
      </c>
      <c r="BH63" s="9"/>
      <c r="BI63" s="10">
        <v>53</v>
      </c>
      <c r="BJ63" s="92" t="s">
        <v>103</v>
      </c>
      <c r="BK63" s="13">
        <f>SUMIF(Ent_Dados!$C$9:$C$254,Tabulação_Prod_Municipios!D51,Ent_Dados!$N$9:$N$254)</f>
        <v>55</v>
      </c>
      <c r="BL63" s="16">
        <f>SUMIF(Ent_Dados!$C$9:$C$254,Tabulação_Prod_Municipios!D51,Ent_Dados!$O$9:$O$254)</f>
        <v>100</v>
      </c>
      <c r="BN63" s="10">
        <v>53</v>
      </c>
      <c r="BO63" s="92" t="s">
        <v>75</v>
      </c>
      <c r="BP63" s="13">
        <f>SUMIF(Ent_Dados!$C$269:$C$514,Tabulação_Prod_Municipios!D23,Ent_Dados!$F$269:$F$514)</f>
        <v>0</v>
      </c>
      <c r="BQ63" s="16">
        <f>SUMIF(Ent_Dados!$C$269:$C$514,Tabulação_Prod_Municipios!D23,Ent_Dados!$G$269:$G$514)</f>
        <v>0</v>
      </c>
      <c r="BR63" s="9"/>
      <c r="BS63" s="10">
        <v>53</v>
      </c>
      <c r="BT63" s="92" t="s">
        <v>75</v>
      </c>
      <c r="BU63" s="13">
        <f>SUMIF(Ent_Dados!$C$9:$C$254,Tabulação_Prod_Municipios!D23,Ent_Dados!$F$9:$F$254)</f>
        <v>0</v>
      </c>
      <c r="BV63" s="16">
        <f>SUMIF(Ent_Dados!$C$9:$C$254,Tabulação_Prod_Municipios!D23,Ent_Dados!$G$9:$G$254)</f>
        <v>0</v>
      </c>
      <c r="BX63" s="10">
        <v>53</v>
      </c>
      <c r="BY63" s="92" t="s">
        <v>81</v>
      </c>
      <c r="BZ63" s="13">
        <f>SUMIF(Ent_Dados!$C$269:$C$514,Tabulação_Prod_Municipios!D29,Ent_Dados!$P$269:$P$514)</f>
        <v>0</v>
      </c>
      <c r="CA63" s="16">
        <f>SUMIF(Ent_Dados!$C$269:$C$514,Tabulação_Prod_Municipios!D29,Ent_Dados!$Q$269:$Q$514)</f>
        <v>0</v>
      </c>
      <c r="CB63" s="9"/>
      <c r="CC63" s="10">
        <v>53</v>
      </c>
      <c r="CD63" s="92" t="s">
        <v>81</v>
      </c>
      <c r="CE63" s="13">
        <f>SUMIF(Ent_Dados!$C$9:$C$254,Tabulação_Prod_Municipios!D29,Ent_Dados!$P$9:$P$254)</f>
        <v>0</v>
      </c>
      <c r="CF63" s="16">
        <f>SUMIF(Ent_Dados!$C$9:$C$254,Tabulação_Prod_Municipios!D29,Ent_Dados!$Q$9:$Q$254)</f>
        <v>0</v>
      </c>
      <c r="CH63" s="10">
        <v>53</v>
      </c>
      <c r="CI63" s="92" t="s">
        <v>104</v>
      </c>
      <c r="CJ63" s="13">
        <f>SUMIF(Ent_Dados!$C$269:$C$514,Tabulação_Prod_Municipios!D53,Ent_Dados!$AB$269:$AB$514)</f>
        <v>0</v>
      </c>
      <c r="CK63" s="16">
        <f>SUMIF(Ent_Dados!$C$269:$C$514,Tabulação_Prod_Municipios!D53,Ent_Dados!$AC$269:$AC$514)</f>
        <v>0</v>
      </c>
      <c r="CL63" s="9"/>
      <c r="CM63" s="10">
        <v>53</v>
      </c>
      <c r="CN63" s="92" t="s">
        <v>104</v>
      </c>
      <c r="CO63" s="13">
        <f>SUMIF(Ent_Dados!$C$9:$C$254,Tabulação_Prod_Municipios!D53,Ent_Dados!$AB$9:$AB$254)</f>
        <v>0</v>
      </c>
      <c r="CP63" s="16">
        <f>SUMIF(Ent_Dados!$C$9:$C$254,Tabulação_Prod_Municipios!D53,Ent_Dados!$AC$9:$AC$254)</f>
        <v>0</v>
      </c>
      <c r="CR63" s="10">
        <v>53</v>
      </c>
      <c r="CS63" s="92" t="s">
        <v>250</v>
      </c>
      <c r="CT63" s="13">
        <f>SUMIF(Ent_Dados!$C$269:$C$514,Tabulação_Prod_Municipios!D217,Ent_Dados!$L$269:$L$514)</f>
        <v>246000</v>
      </c>
      <c r="CU63" s="16">
        <f>SUMIF(Ent_Dados!$C$269:$C$514,Tabulação_Prod_Municipios!D217,Ent_Dados!$M$269:$M$514)</f>
        <v>234050</v>
      </c>
      <c r="CV63" s="9"/>
      <c r="CW63" s="10">
        <v>53</v>
      </c>
      <c r="CX63" s="92" t="s">
        <v>198</v>
      </c>
      <c r="CY63" s="13">
        <f>SUMIF(Ent_Dados!$C$9:$C$254,Tabulação_Prod_Municipios!D157,Ent_Dados!$L$9:$L$254)</f>
        <v>3500</v>
      </c>
      <c r="CZ63" s="16">
        <f>SUMIF(Ent_Dados!$C$9:$C$254,Tabulação_Prod_Municipios!D157,Ent_Dados!$M$9:$M$254)</f>
        <v>3500</v>
      </c>
      <c r="DB63" s="10">
        <v>53</v>
      </c>
      <c r="DC63" s="92" t="s">
        <v>95</v>
      </c>
      <c r="DD63" s="13">
        <f>SUMIF(Ent_Dados!$C$269:$C$514,Tabulação_Prod_Municipios!D43,Ent_Dados!$R$269:$R$514)</f>
        <v>1200</v>
      </c>
      <c r="DE63" s="16">
        <f>SUMIF(Ent_Dados!$C$269:$C$514,Tabulação_Prod_Municipios!D43,Ent_Dados!$S$269:$S$514)</f>
        <v>1200</v>
      </c>
      <c r="DF63" s="9"/>
      <c r="DG63" s="10">
        <v>53</v>
      </c>
      <c r="DH63" s="92" t="s">
        <v>143</v>
      </c>
      <c r="DI63" s="13">
        <f>SUMIF(Ent_Dados!$C$9:$C$254,Tabulação_Prod_Municipios!D97,Ent_Dados!$R$9:$R$254)</f>
        <v>75</v>
      </c>
      <c r="DJ63" s="16">
        <f>SUMIF(Ent_Dados!$C$9:$C$254,Tabulação_Prod_Municipios!D97,Ent_Dados!$S$9:$S$254)</f>
        <v>75</v>
      </c>
      <c r="DL63" s="10">
        <v>53</v>
      </c>
      <c r="DM63" s="92" t="s">
        <v>96</v>
      </c>
      <c r="DN63" s="13">
        <f>SUMIF(Ent_Dados!$C$269:$C$514,Tabulação_Prod_Municipios!D44,Ent_Dados!$Z$269:$Z$514)</f>
        <v>0</v>
      </c>
      <c r="DO63" s="16">
        <f>SUMIF(Ent_Dados!$C$269:$C$514,Tabulação_Prod_Municipios!D44,Ent_Dados!$AA$269:$AA$514)</f>
        <v>0</v>
      </c>
      <c r="DP63" s="9"/>
      <c r="DQ63" s="10">
        <v>53</v>
      </c>
      <c r="DR63" s="92" t="s">
        <v>96</v>
      </c>
      <c r="DS63" s="13">
        <f>SUMIF(Ent_Dados!$C$9:$C$254,Tabulação_Prod_Municipios!D44,Ent_Dados!$Z$9:$Z$254)</f>
        <v>0</v>
      </c>
      <c r="DT63" s="16">
        <f>SUMIF(Ent_Dados!$C$9:$C$254,Tabulação_Prod_Municipios!D44,Ent_Dados!$AA$9:$AA$254)</f>
        <v>0</v>
      </c>
      <c r="DV63" s="10">
        <v>53</v>
      </c>
      <c r="DW63" s="92" t="s">
        <v>75</v>
      </c>
      <c r="DX63" s="13">
        <f>SUMIF(Ent_Dados!$C$269:$C$514,Tabulação_Prod_Municipios!D23,Ent_Dados!$D$269:$D$514)</f>
        <v>0</v>
      </c>
      <c r="DY63" s="16">
        <f>SUMIF(Ent_Dados!$C$269:$C$514,Tabulação_Prod_Municipios!D23,Ent_Dados!$E$269:$E$514)</f>
        <v>0</v>
      </c>
      <c r="DZ63" s="9"/>
      <c r="EA63" s="10">
        <v>53</v>
      </c>
      <c r="EB63" s="92" t="s">
        <v>75</v>
      </c>
      <c r="EC63" s="13">
        <f>SUMIF(Ent_Dados!$C$9:$C$254,Tabulação_Prod_Municipios!D23,Ent_Dados!$D$9:$D$254)</f>
        <v>0</v>
      </c>
      <c r="ED63" s="16">
        <f>SUMIF(Ent_Dados!$C$9:$C$254,Tabulação_Prod_Municipios!D23,Ent_Dados!$E$9:$E$254)</f>
        <v>0</v>
      </c>
      <c r="EF63" s="10">
        <v>53</v>
      </c>
      <c r="EG63" s="92" t="s">
        <v>19</v>
      </c>
      <c r="EH63" s="13"/>
      <c r="EI63" s="16"/>
      <c r="EJ63" s="9"/>
      <c r="EK63" s="10">
        <v>53</v>
      </c>
      <c r="EL63" s="92" t="s">
        <v>19</v>
      </c>
      <c r="EM63" s="13"/>
      <c r="EN63" s="16"/>
    </row>
    <row r="64" spans="1:144" ht="13.5" customHeight="1" x14ac:dyDescent="0.2">
      <c r="A64" s="14"/>
      <c r="B64" s="91">
        <v>56</v>
      </c>
      <c r="C64" s="92" t="s">
        <v>113</v>
      </c>
      <c r="D64" s="12" t="s">
        <v>385</v>
      </c>
      <c r="E64" s="14"/>
      <c r="F64" s="10">
        <v>54</v>
      </c>
      <c r="G64" s="92" t="s">
        <v>180</v>
      </c>
      <c r="H64" s="13">
        <f>SUMIF(Ent_Dados!$C$269:$C$514,Tabulação_Prod_Municipios!D136,Ent_Dados!$F$269:$F$514)+SUMIF(Ent_Dados!$C$269:$C$514,Tabulação_Prod_Municipios!D136,Ent_Dados!$H$269:$H$514)+SUMIF(Ent_Dados!$C$269:$C$514,Tabulação_Prod_Municipios!D136,Ent_Dados!$J$269:$J$514)+SUMIF(Ent_Dados!$C$269:$C$514,Tabulação_Prod_Municipios!D136,Ent_Dados!$N$269:$N$514)+SUMIF(Ent_Dados!$C$269:$C$514,Tabulação_Prod_Municipios!D136,Ent_Dados!$P$269:$P$514)+SUMIF(Ent_Dados!$C$269:$C$514,Tabulação_Prod_Municipios!D136,Ent_Dados!$T$269:$T$514)+SUMIF(Ent_Dados!$C$269:$C$514,Tabulação_Prod_Municipios!D136,Ent_Dados!$V$269:$V$514)+SUMIF(Ent_Dados!$C$269:$C$514,Tabulação_Prod_Municipios!D136,Ent_Dados!$X$269:$X$514)+SUMIF(Ent_Dados!$C$269:$C$514,Tabulação_Prod_Municipios!D136,Ent_Dados!$AB$269:$AB$514)</f>
        <v>47636</v>
      </c>
      <c r="I64" s="16">
        <f>SUMIF(Ent_Dados!$C$269:$C$514,Tabulação_Prod_Municipios!D136,Ent_Dados!$G$269:$G$514)+SUMIF(Ent_Dados!$C$269:$C$514,Tabulação_Prod_Municipios!D136,Ent_Dados!$I$269:$I$514)+SUMIF(Ent_Dados!$C$269:$C$514,Tabulação_Prod_Municipios!D136,Ent_Dados!$K$269:$K$514)+SUMIF(Ent_Dados!$C$269:$C$514,Tabulação_Prod_Municipios!D136,Ent_Dados!$O$269:$O$514)+SUMIF(Ent_Dados!$C$269:$C$514,Tabulação_Prod_Municipios!D136,Ent_Dados!$Q$269:$Q$514)+SUMIF(Ent_Dados!$C$269:$C$514,Tabulação_Prod_Municipios!D136,Ent_Dados!$U$269:$U$514)+SUMIF(Ent_Dados!$C$269:$C$514,Tabulação_Prod_Municipios!D136,Ent_Dados!$W$269:$W$514)+SUMIF(Ent_Dados!$C$269:$C$514,Tabulação_Prod_Municipios!D136,Ent_Dados!$Y$269:$Y$514)+SUMIF(Ent_Dados!$C$269:$C$514,Tabulação_Prod_Municipios!D136,Ent_Dados!$AC$269:$AC$514)</f>
        <v>51640</v>
      </c>
      <c r="J64" s="9"/>
      <c r="K64" s="10">
        <v>54</v>
      </c>
      <c r="L64" s="92" t="s">
        <v>163</v>
      </c>
      <c r="M64" s="13">
        <f>SUMIF(Ent_Dados!$C$9:$C$254,Tabulação_Prod_Municipios!D118,Ent_Dados!$F$9:$F$254)+SUMIF(Ent_Dados!$C$9:$C$254,Tabulação_Prod_Municipios!D118,Ent_Dados!$H$9:$H$254)+SUMIF(Ent_Dados!$C$9:$C$254,Tabulação_Prod_Municipios!D118,Ent_Dados!$J$9:$J$254)+SUMIF(Ent_Dados!$C$9:$C$254,Tabulação_Prod_Municipios!D118,Ent_Dados!$N$9:$N$254)+SUMIF(Ent_Dados!$C$9:$C$254,Tabulação_Prod_Municipios!D118,Ent_Dados!$P$9:$P$254)+SUMIF(Ent_Dados!$C$9:$C$254,Tabulação_Prod_Municipios!D118,Ent_Dados!$T$9:$T$254)+SUMIF(Ent_Dados!$C$9:$C$254,Tabulação_Prod_Municipios!D118,Ent_Dados!$V$9:$V$254)+SUMIF(Ent_Dados!$C$9:$C$254,Tabulação_Prod_Municipios!D118,Ent_Dados!$X$9:$X$254)+SUMIF(Ent_Dados!$C$9:$C$254,Tabulação_Prod_Municipios!D118,Ent_Dados!$AB$9:$AB$254)</f>
        <v>17880</v>
      </c>
      <c r="N64" s="16">
        <f>SUMIF(Ent_Dados!$C$9:$C$254,Tabulação_Prod_Municipios!D118,Ent_Dados!$G$9:$G$254)+SUMIF(Ent_Dados!$C$9:$C$254,Tabulação_Prod_Municipios!D118,Ent_Dados!$I$9:$I$254)+SUMIF(Ent_Dados!$C$9:$C$254,Tabulação_Prod_Municipios!D118,Ent_Dados!$K$9:$K$254)+SUMIF(Ent_Dados!$C$9:$C$254,Tabulação_Prod_Municipios!D118,Ent_Dados!$O$9:$O$254)+SUMIF(Ent_Dados!$C$9:$C$254,Tabulação_Prod_Municipios!D118,Ent_Dados!$Q$9:$Q$254)+SUMIF(Ent_Dados!$C$9:$C$254,Tabulação_Prod_Municipios!D118,Ent_Dados!$U$9:$U$254)+SUMIF(Ent_Dados!$C$9:$C$254,Tabulação_Prod_Municipios!D118,Ent_Dados!$W$9:$W$254)+SUMIF(Ent_Dados!$C$9:$C$254,Tabulação_Prod_Municipios!D118,Ent_Dados!$Y$9:$Y$254)+SUMIF(Ent_Dados!$C$9:$C$254,Tabulação_Prod_Municipios!D118,Ent_Dados!$AC$9:$AC$254)</f>
        <v>15990</v>
      </c>
      <c r="O64" s="14"/>
      <c r="P64" s="10">
        <v>54</v>
      </c>
      <c r="Q64" s="92" t="s">
        <v>88</v>
      </c>
      <c r="R64" s="13">
        <f>SUMIF(Ent_Dados!$C$269:$C$514,Tabulação_Prod_Municipios!D36,Ent_Dados!$V$269:$V$514)</f>
        <v>30000</v>
      </c>
      <c r="S64" s="16">
        <f>SUMIF(Ent_Dados!$C$269:$C$514,Tabulação_Prod_Municipios!D36,Ent_Dados!$W$269:$W$514)</f>
        <v>32400</v>
      </c>
      <c r="T64" s="9"/>
      <c r="U64" s="10">
        <v>54</v>
      </c>
      <c r="V64" s="92" t="s">
        <v>88</v>
      </c>
      <c r="W64" s="13">
        <f>SUMIF(Ent_Dados!$C$9:$C$254,Tabulação_Prod_Municipios!D36,Ent_Dados!$V$9:$V$254)</f>
        <v>12000</v>
      </c>
      <c r="X64" s="16">
        <f>SUMIF(Ent_Dados!$C$9:$C$254,Tabulação_Prod_Municipios!D36,Ent_Dados!$W$9:$W$254)</f>
        <v>12000</v>
      </c>
      <c r="Y64" s="2"/>
      <c r="Z64" s="10">
        <v>54</v>
      </c>
      <c r="AA64" s="92" t="s">
        <v>150</v>
      </c>
      <c r="AB64" s="13">
        <f>SUMIF(Ent_Dados!$C$269:$C$514,Tabulação_Prod_Municipios!D104,Ent_Dados!$T$269:$T$514)</f>
        <v>9600</v>
      </c>
      <c r="AC64" s="16">
        <f>SUMIF(Ent_Dados!$C$269:$C$514,Tabulação_Prod_Municipios!D104,Ent_Dados!$U$269:$U$514)</f>
        <v>10560</v>
      </c>
      <c r="AD64" s="9"/>
      <c r="AE64" s="10">
        <v>54</v>
      </c>
      <c r="AF64" s="92" t="s">
        <v>181</v>
      </c>
      <c r="AG64" s="13">
        <f>SUMIF(Ent_Dados!$C$9:$C$254,Tabulação_Prod_Municipios!D137,Ent_Dados!$T$9:$T$254)</f>
        <v>4000</v>
      </c>
      <c r="AH64" s="16">
        <f>SUMIF(Ent_Dados!$C$9:$C$254,Tabulação_Prod_Municipios!D137,Ent_Dados!$U$9:$U$254)</f>
        <v>2000</v>
      </c>
      <c r="AJ64" s="10">
        <v>54</v>
      </c>
      <c r="AK64" s="92" t="s">
        <v>286</v>
      </c>
      <c r="AL64" s="13">
        <f>SUMIF(Ent_Dados!$C$269:$C$514,Tabulação_Prod_Municipios!D255,Ent_Dados!$X$269:$X$514)</f>
        <v>900</v>
      </c>
      <c r="AM64" s="16">
        <f>SUMIF(Ent_Dados!$C$269:$C$514,Tabulação_Prod_Municipios!D255,Ent_Dados!$Y$269:$Y$514)</f>
        <v>900</v>
      </c>
      <c r="AN64" s="9"/>
      <c r="AO64" s="10">
        <v>54</v>
      </c>
      <c r="AP64" s="92" t="s">
        <v>164</v>
      </c>
      <c r="AQ64" s="13">
        <f>SUMIF(Ent_Dados!$C$9:$C$254,Tabulação_Prod_Municipios!D119,Ent_Dados!$X$9:$X$254)</f>
        <v>500</v>
      </c>
      <c r="AR64" s="16">
        <f>SUMIF(Ent_Dados!$C$9:$C$254,Tabulação_Prod_Municipios!D119,Ent_Dados!$Y$9:$Y$254)</f>
        <v>400</v>
      </c>
      <c r="AT64" s="10">
        <v>54</v>
      </c>
      <c r="AU64" s="92" t="s">
        <v>200</v>
      </c>
      <c r="AV64" s="13">
        <f>SUMIF(Ent_Dados!$C$269:$C$514,Tabulação_Prod_Municipios!D160,Ent_Dados!$J$269:$J$514)</f>
        <v>30</v>
      </c>
      <c r="AW64" s="16">
        <f>SUMIF(Ent_Dados!$C$269:$C$514,Tabulação_Prod_Municipios!D160,Ent_Dados!$K$269:$K$514)</f>
        <v>96</v>
      </c>
      <c r="AX64" s="9"/>
      <c r="AY64" s="10">
        <v>54</v>
      </c>
      <c r="AZ64" s="92" t="s">
        <v>244</v>
      </c>
      <c r="BA64" s="13">
        <f>SUMIF(Ent_Dados!$C$9:$C$254,Tabulação_Prod_Municipios!D210,Ent_Dados!$J$9:$J$254)</f>
        <v>50</v>
      </c>
      <c r="BB64" s="16">
        <f>SUMIF(Ent_Dados!$C$9:$C$254,Tabulação_Prod_Municipios!D210,Ent_Dados!$K$9:$K$254)</f>
        <v>50</v>
      </c>
      <c r="BD64" s="10">
        <v>54</v>
      </c>
      <c r="BE64" s="92" t="s">
        <v>103</v>
      </c>
      <c r="BF64" s="13">
        <f>SUMIF(Ent_Dados!$C$269:$C$514,Tabulação_Prod_Municipios!D51,Ent_Dados!$N$269:$N$514)</f>
        <v>30</v>
      </c>
      <c r="BG64" s="16">
        <f>SUMIF(Ent_Dados!$C$269:$C$514,Tabulação_Prod_Municipios!D51,Ent_Dados!$O$269:$O$514)</f>
        <v>150</v>
      </c>
      <c r="BH64" s="9"/>
      <c r="BI64" s="10">
        <v>54</v>
      </c>
      <c r="BJ64" s="92" t="s">
        <v>257</v>
      </c>
      <c r="BK64" s="13">
        <f>SUMIF(Ent_Dados!$C$9:$C$254,Tabulação_Prod_Municipios!D224,Ent_Dados!$N$9:$N$254)</f>
        <v>54</v>
      </c>
      <c r="BL64" s="16">
        <f>SUMIF(Ent_Dados!$C$9:$C$254,Tabulação_Prod_Municipios!D224,Ent_Dados!$O$9:$O$254)</f>
        <v>90</v>
      </c>
      <c r="BN64" s="10">
        <v>54</v>
      </c>
      <c r="BO64" s="92" t="s">
        <v>76</v>
      </c>
      <c r="BP64" s="13">
        <f>SUMIF(Ent_Dados!$C$269:$C$514,Tabulação_Prod_Municipios!D24,Ent_Dados!$F$269:$F$514)</f>
        <v>0</v>
      </c>
      <c r="BQ64" s="16">
        <f>SUMIF(Ent_Dados!$C$269:$C$514,Tabulação_Prod_Municipios!D24,Ent_Dados!$G$269:$G$514)</f>
        <v>0</v>
      </c>
      <c r="BR64" s="9"/>
      <c r="BS64" s="10">
        <v>54</v>
      </c>
      <c r="BT64" s="92" t="s">
        <v>76</v>
      </c>
      <c r="BU64" s="13">
        <f>SUMIF(Ent_Dados!$C$9:$C$254,Tabulação_Prod_Municipios!D24,Ent_Dados!$F$9:$F$254)</f>
        <v>0</v>
      </c>
      <c r="BV64" s="16">
        <f>SUMIF(Ent_Dados!$C$9:$C$254,Tabulação_Prod_Municipios!D24,Ent_Dados!$G$9:$G$254)</f>
        <v>0</v>
      </c>
      <c r="BX64" s="10">
        <v>54</v>
      </c>
      <c r="BY64" s="92" t="s">
        <v>82</v>
      </c>
      <c r="BZ64" s="13">
        <f>SUMIF(Ent_Dados!$C$269:$C$514,Tabulação_Prod_Municipios!D30,Ent_Dados!$P$269:$P$514)</f>
        <v>0</v>
      </c>
      <c r="CA64" s="16">
        <f>SUMIF(Ent_Dados!$C$269:$C$514,Tabulação_Prod_Municipios!D30,Ent_Dados!$Q$269:$Q$514)</f>
        <v>0</v>
      </c>
      <c r="CB64" s="9"/>
      <c r="CC64" s="10">
        <v>54</v>
      </c>
      <c r="CD64" s="92" t="s">
        <v>82</v>
      </c>
      <c r="CE64" s="13">
        <f>SUMIF(Ent_Dados!$C$9:$C$254,Tabulação_Prod_Municipios!D30,Ent_Dados!$P$9:$P$254)</f>
        <v>0</v>
      </c>
      <c r="CF64" s="16">
        <f>SUMIF(Ent_Dados!$C$9:$C$254,Tabulação_Prod_Municipios!D30,Ent_Dados!$Q$9:$Q$254)</f>
        <v>0</v>
      </c>
      <c r="CH64" s="10">
        <v>54</v>
      </c>
      <c r="CI64" s="92" t="s">
        <v>105</v>
      </c>
      <c r="CJ64" s="13">
        <f>SUMIF(Ent_Dados!$C$269:$C$514,Tabulação_Prod_Municipios!D54,Ent_Dados!$AB$269:$AB$514)</f>
        <v>0</v>
      </c>
      <c r="CK64" s="16">
        <f>SUMIF(Ent_Dados!$C$269:$C$514,Tabulação_Prod_Municipios!D54,Ent_Dados!$AC$269:$AC$514)</f>
        <v>0</v>
      </c>
      <c r="CL64" s="9"/>
      <c r="CM64" s="10">
        <v>54</v>
      </c>
      <c r="CN64" s="92" t="s">
        <v>105</v>
      </c>
      <c r="CO64" s="13">
        <f>SUMIF(Ent_Dados!$C$9:$C$254,Tabulação_Prod_Municipios!D54,Ent_Dados!$AB$9:$AB$254)</f>
        <v>0</v>
      </c>
      <c r="CP64" s="16">
        <f>SUMIF(Ent_Dados!$C$9:$C$254,Tabulação_Prod_Municipios!D54,Ent_Dados!$AC$9:$AC$254)</f>
        <v>0</v>
      </c>
      <c r="CR64" s="10">
        <v>54</v>
      </c>
      <c r="CS64" s="92" t="s">
        <v>206</v>
      </c>
      <c r="CT64" s="13">
        <f>SUMIF(Ent_Dados!$C$269:$C$514,Tabulação_Prod_Municipios!D166,Ent_Dados!$L$269:$L$514)</f>
        <v>210800</v>
      </c>
      <c r="CU64" s="16">
        <f>SUMIF(Ent_Dados!$C$269:$C$514,Tabulação_Prod_Municipios!D166,Ent_Dados!$M$269:$M$514)</f>
        <v>207950</v>
      </c>
      <c r="CV64" s="9"/>
      <c r="CW64" s="10">
        <v>54</v>
      </c>
      <c r="CX64" s="92" t="s">
        <v>250</v>
      </c>
      <c r="CY64" s="13">
        <f>SUMIF(Ent_Dados!$C$9:$C$254,Tabulação_Prod_Municipios!D217,Ent_Dados!$L$9:$L$254)</f>
        <v>3000</v>
      </c>
      <c r="CZ64" s="16">
        <f>SUMIF(Ent_Dados!$C$9:$C$254,Tabulação_Prod_Municipios!D217,Ent_Dados!$M$9:$M$254)</f>
        <v>3100</v>
      </c>
      <c r="DB64" s="10">
        <v>54</v>
      </c>
      <c r="DC64" s="92" t="s">
        <v>204</v>
      </c>
      <c r="DD64" s="13">
        <f>SUMIF(Ent_Dados!$C$269:$C$514,Tabulação_Prod_Municipios!D164,Ent_Dados!$R$269:$R$514)</f>
        <v>1190</v>
      </c>
      <c r="DE64" s="16">
        <f>SUMIF(Ent_Dados!$C$269:$C$514,Tabulação_Prod_Municipios!D164,Ent_Dados!$S$269:$S$514)</f>
        <v>1190</v>
      </c>
      <c r="DF64" s="9"/>
      <c r="DG64" s="10">
        <v>54</v>
      </c>
      <c r="DH64" s="92" t="s">
        <v>204</v>
      </c>
      <c r="DI64" s="13">
        <f>SUMIF(Ent_Dados!$C$9:$C$254,Tabulação_Prod_Municipios!D164,Ent_Dados!$R$9:$R$254)</f>
        <v>70</v>
      </c>
      <c r="DJ64" s="16">
        <f>SUMIF(Ent_Dados!$C$9:$C$254,Tabulação_Prod_Municipios!D164,Ent_Dados!$S$9:$S$254)</f>
        <v>70</v>
      </c>
      <c r="DL64" s="10">
        <v>54</v>
      </c>
      <c r="DM64" s="92" t="s">
        <v>164</v>
      </c>
      <c r="DN64" s="13">
        <f>SUMIF(Ent_Dados!$C$269:$C$514,Tabulação_Prod_Municipios!D119,Ent_Dados!$Z$269:$Z$514)</f>
        <v>0</v>
      </c>
      <c r="DO64" s="16">
        <f>SUMIF(Ent_Dados!$C$269:$C$514,Tabulação_Prod_Municipios!D119,Ent_Dados!$AA$269:$AA$514)</f>
        <v>0</v>
      </c>
      <c r="DP64" s="9"/>
      <c r="DQ64" s="10">
        <v>54</v>
      </c>
      <c r="DR64" s="92" t="s">
        <v>4</v>
      </c>
      <c r="DS64" s="13">
        <f>SUMIF(Ent_Dados!$C$9:$C$254,Tabulação_Prod_Municipios!D145,Ent_Dados!$Z$9:$Z$254)</f>
        <v>0</v>
      </c>
      <c r="DT64" s="16">
        <f>SUMIF(Ent_Dados!$C$9:$C$254,Tabulação_Prod_Municipios!D145,Ent_Dados!$AA$9:$AA$254)</f>
        <v>0</v>
      </c>
      <c r="DV64" s="10">
        <v>54</v>
      </c>
      <c r="DW64" s="92" t="s">
        <v>76</v>
      </c>
      <c r="DX64" s="13">
        <f>SUMIF(Ent_Dados!$C$269:$C$514,Tabulação_Prod_Municipios!D24,Ent_Dados!$D$269:$D$514)</f>
        <v>0</v>
      </c>
      <c r="DY64" s="16">
        <f>SUMIF(Ent_Dados!$C$269:$C$514,Tabulação_Prod_Municipios!D24,Ent_Dados!$E$269:$E$514)</f>
        <v>0</v>
      </c>
      <c r="DZ64" s="9"/>
      <c r="EA64" s="10">
        <v>54</v>
      </c>
      <c r="EB64" s="92" t="s">
        <v>76</v>
      </c>
      <c r="EC64" s="13">
        <f>SUMIF(Ent_Dados!$C$9:$C$254,Tabulação_Prod_Municipios!D24,Ent_Dados!$D$9:$D$254)</f>
        <v>0</v>
      </c>
      <c r="ED64" s="16">
        <f>SUMIF(Ent_Dados!$C$9:$C$254,Tabulação_Prod_Municipios!D24,Ent_Dados!$E$9:$E$254)</f>
        <v>0</v>
      </c>
      <c r="EF64" s="10">
        <v>54</v>
      </c>
      <c r="EG64" s="92" t="s">
        <v>113</v>
      </c>
      <c r="EH64" s="13"/>
      <c r="EI64" s="16"/>
      <c r="EJ64" s="9"/>
      <c r="EK64" s="10">
        <v>54</v>
      </c>
      <c r="EL64" s="92" t="s">
        <v>113</v>
      </c>
      <c r="EM64" s="13"/>
      <c r="EN64" s="16"/>
    </row>
    <row r="65" spans="1:144" ht="13.5" customHeight="1" x14ac:dyDescent="0.2">
      <c r="A65" s="14"/>
      <c r="B65" s="91">
        <v>57</v>
      </c>
      <c r="C65" s="92" t="s">
        <v>114</v>
      </c>
      <c r="D65" s="12" t="s">
        <v>386</v>
      </c>
      <c r="E65" s="14"/>
      <c r="F65" s="10">
        <v>55</v>
      </c>
      <c r="G65" s="92" t="s">
        <v>211</v>
      </c>
      <c r="H65" s="13">
        <f>SUMIF(Ent_Dados!$C$269:$C$514,Tabulação_Prod_Municipios!D171,Ent_Dados!$F$269:$F$514)+SUMIF(Ent_Dados!$C$269:$C$514,Tabulação_Prod_Municipios!D171,Ent_Dados!$H$269:$H$514)+SUMIF(Ent_Dados!$C$269:$C$514,Tabulação_Prod_Municipios!D171,Ent_Dados!$J$269:$J$514)+SUMIF(Ent_Dados!$C$269:$C$514,Tabulação_Prod_Municipios!D171,Ent_Dados!$N$269:$N$514)+SUMIF(Ent_Dados!$C$269:$C$514,Tabulação_Prod_Municipios!D171,Ent_Dados!$P$269:$P$514)+SUMIF(Ent_Dados!$C$269:$C$514,Tabulação_Prod_Municipios!D171,Ent_Dados!$T$269:$T$514)+SUMIF(Ent_Dados!$C$269:$C$514,Tabulação_Prod_Municipios!D171,Ent_Dados!$V$269:$V$514)+SUMIF(Ent_Dados!$C$269:$C$514,Tabulação_Prod_Municipios!D171,Ent_Dados!$X$269:$X$514)+SUMIF(Ent_Dados!$C$269:$C$514,Tabulação_Prod_Municipios!D171,Ent_Dados!$AB$269:$AB$514)</f>
        <v>42000</v>
      </c>
      <c r="I65" s="16">
        <f>SUMIF(Ent_Dados!$C$269:$C$514,Tabulação_Prod_Municipios!D171,Ent_Dados!$G$269:$G$514)+SUMIF(Ent_Dados!$C$269:$C$514,Tabulação_Prod_Municipios!D171,Ent_Dados!$I$269:$I$514)+SUMIF(Ent_Dados!$C$269:$C$514,Tabulação_Prod_Municipios!D171,Ent_Dados!$K$269:$K$514)+SUMIF(Ent_Dados!$C$269:$C$514,Tabulação_Prod_Municipios!D171,Ent_Dados!$O$269:$O$514)+SUMIF(Ent_Dados!$C$269:$C$514,Tabulação_Prod_Municipios!D171,Ent_Dados!$Q$269:$Q$514)+SUMIF(Ent_Dados!$C$269:$C$514,Tabulação_Prod_Municipios!D171,Ent_Dados!$U$269:$U$514)+SUMIF(Ent_Dados!$C$269:$C$514,Tabulação_Prod_Municipios!D171,Ent_Dados!$W$269:$W$514)+SUMIF(Ent_Dados!$C$269:$C$514,Tabulação_Prod_Municipios!D171,Ent_Dados!$Y$269:$Y$514)+SUMIF(Ent_Dados!$C$269:$C$514,Tabulação_Prod_Municipios!D171,Ent_Dados!$AC$269:$AC$514)</f>
        <v>49848</v>
      </c>
      <c r="J65" s="9"/>
      <c r="K65" s="10">
        <v>55</v>
      </c>
      <c r="L65" s="92" t="s">
        <v>98</v>
      </c>
      <c r="M65" s="13">
        <f>SUMIF(Ent_Dados!$C$9:$C$254,Tabulação_Prod_Municipios!D46,Ent_Dados!$F$9:$F$254)+SUMIF(Ent_Dados!$C$9:$C$254,Tabulação_Prod_Municipios!D46,Ent_Dados!$H$9:$H$254)+SUMIF(Ent_Dados!$C$9:$C$254,Tabulação_Prod_Municipios!D46,Ent_Dados!$J$9:$J$254)+SUMIF(Ent_Dados!$C$9:$C$254,Tabulação_Prod_Municipios!D46,Ent_Dados!$N$9:$N$254)+SUMIF(Ent_Dados!$C$9:$C$254,Tabulação_Prod_Municipios!D46,Ent_Dados!$P$9:$P$254)+SUMIF(Ent_Dados!$C$9:$C$254,Tabulação_Prod_Municipios!D46,Ent_Dados!$T$9:$T$254)+SUMIF(Ent_Dados!$C$9:$C$254,Tabulação_Prod_Municipios!D46,Ent_Dados!$V$9:$V$254)+SUMIF(Ent_Dados!$C$9:$C$254,Tabulação_Prod_Municipios!D46,Ent_Dados!$X$9:$X$254)+SUMIF(Ent_Dados!$C$9:$C$254,Tabulação_Prod_Municipios!D46,Ent_Dados!$AB$9:$AB$254)</f>
        <v>9930</v>
      </c>
      <c r="N65" s="16">
        <f>SUMIF(Ent_Dados!$C$9:$C$254,Tabulação_Prod_Municipios!D46,Ent_Dados!$G$9:$G$254)+SUMIF(Ent_Dados!$C$9:$C$254,Tabulação_Prod_Municipios!D46,Ent_Dados!$I$9:$I$254)+SUMIF(Ent_Dados!$C$9:$C$254,Tabulação_Prod_Municipios!D46,Ent_Dados!$K$9:$K$254)+SUMIF(Ent_Dados!$C$9:$C$254,Tabulação_Prod_Municipios!D46,Ent_Dados!$O$9:$O$254)+SUMIF(Ent_Dados!$C$9:$C$254,Tabulação_Prod_Municipios!D46,Ent_Dados!$Q$9:$Q$254)+SUMIF(Ent_Dados!$C$9:$C$254,Tabulação_Prod_Municipios!D46,Ent_Dados!$U$9:$U$254)+SUMIF(Ent_Dados!$C$9:$C$254,Tabulação_Prod_Municipios!D46,Ent_Dados!$W$9:$W$254)+SUMIF(Ent_Dados!$C$9:$C$254,Tabulação_Prod_Municipios!D46,Ent_Dados!$Y$9:$Y$254)+SUMIF(Ent_Dados!$C$9:$C$254,Tabulação_Prod_Municipios!D46,Ent_Dados!$AC$9:$AC$254)</f>
        <v>15022</v>
      </c>
      <c r="O65" s="14"/>
      <c r="P65" s="10">
        <v>55</v>
      </c>
      <c r="Q65" s="92" t="s">
        <v>230</v>
      </c>
      <c r="R65" s="13">
        <f>SUMIF(Ent_Dados!$C$269:$C$514,Tabulação_Prod_Municipios!D194,Ent_Dados!$V$269:$V$514)</f>
        <v>25920</v>
      </c>
      <c r="S65" s="16">
        <f>SUMIF(Ent_Dados!$C$269:$C$514,Tabulação_Prod_Municipios!D194,Ent_Dados!$W$269:$W$514)</f>
        <v>32400</v>
      </c>
      <c r="T65" s="9"/>
      <c r="U65" s="10">
        <v>55</v>
      </c>
      <c r="V65" s="92" t="s">
        <v>230</v>
      </c>
      <c r="W65" s="13">
        <f>SUMIF(Ent_Dados!$C$9:$C$254,Tabulação_Prod_Municipios!D194,Ent_Dados!$V$9:$V$254)</f>
        <v>12000</v>
      </c>
      <c r="X65" s="16">
        <f>SUMIF(Ent_Dados!$C$9:$C$254,Tabulação_Prod_Municipios!D194,Ent_Dados!$W$9:$W$254)</f>
        <v>12000</v>
      </c>
      <c r="Y65" s="2"/>
      <c r="Z65" s="10">
        <v>55</v>
      </c>
      <c r="AA65" s="92" t="s">
        <v>92</v>
      </c>
      <c r="AB65" s="13">
        <f>SUMIF(Ent_Dados!$C$269:$C$514,Tabulação_Prod_Municipios!D40,Ent_Dados!$T$269:$T$514)</f>
        <v>9000</v>
      </c>
      <c r="AC65" s="16">
        <f>SUMIF(Ent_Dados!$C$269:$C$514,Tabulação_Prod_Municipios!D40,Ent_Dados!$U$269:$U$514)</f>
        <v>10500</v>
      </c>
      <c r="AD65" s="9"/>
      <c r="AE65" s="10">
        <v>55</v>
      </c>
      <c r="AF65" s="92" t="s">
        <v>254</v>
      </c>
      <c r="AG65" s="13">
        <f>SUMIF(Ent_Dados!$C$9:$C$254,Tabulação_Prod_Municipios!D221,Ent_Dados!$T$9:$T$254)</f>
        <v>2900</v>
      </c>
      <c r="AH65" s="16">
        <f>SUMIF(Ent_Dados!$C$9:$C$254,Tabulação_Prod_Municipios!D221,Ent_Dados!$U$9:$U$254)</f>
        <v>2000</v>
      </c>
      <c r="AJ65" s="10">
        <v>55</v>
      </c>
      <c r="AK65" s="92" t="s">
        <v>80</v>
      </c>
      <c r="AL65" s="13">
        <f>SUMIF(Ent_Dados!$C$269:$C$514,Tabulação_Prod_Municipios!D28,Ent_Dados!$X$269:$X$514)</f>
        <v>3800</v>
      </c>
      <c r="AM65" s="16">
        <f>SUMIF(Ent_Dados!$C$269:$C$514,Tabulação_Prod_Municipios!D28,Ent_Dados!$Y$269:$Y$514)</f>
        <v>850</v>
      </c>
      <c r="AN65" s="9"/>
      <c r="AO65" s="10">
        <v>55</v>
      </c>
      <c r="AP65" s="92" t="s">
        <v>121</v>
      </c>
      <c r="AQ65" s="13">
        <f>SUMIF(Ent_Dados!$C$9:$C$254,Tabulação_Prod_Municipios!D73,Ent_Dados!$X$9:$X$254)</f>
        <v>0</v>
      </c>
      <c r="AR65" s="16">
        <f>SUMIF(Ent_Dados!$C$9:$C$254,Tabulação_Prod_Municipios!D73,Ent_Dados!$Y$9:$Y$254)</f>
        <v>400</v>
      </c>
      <c r="AT65" s="10">
        <v>55</v>
      </c>
      <c r="AU65" s="92" t="s">
        <v>228</v>
      </c>
      <c r="AV65" s="13">
        <f>SUMIF(Ent_Dados!$C$269:$C$514,Tabulação_Prod_Municipios!D191,Ent_Dados!$J$269:$J$514)</f>
        <v>67</v>
      </c>
      <c r="AW65" s="16">
        <f>SUMIF(Ent_Dados!$C$269:$C$514,Tabulação_Prod_Municipios!D191,Ent_Dados!$K$269:$K$514)</f>
        <v>95</v>
      </c>
      <c r="AX65" s="9"/>
      <c r="AY65" s="10">
        <v>55</v>
      </c>
      <c r="AZ65" s="92" t="s">
        <v>76</v>
      </c>
      <c r="BA65" s="13">
        <f>SUMIF(Ent_Dados!$C$9:$C$254,Tabulação_Prod_Municipios!D24,Ent_Dados!$J$9:$J$254)</f>
        <v>50</v>
      </c>
      <c r="BB65" s="16">
        <f>SUMIF(Ent_Dados!$C$9:$C$254,Tabulação_Prod_Municipios!D24,Ent_Dados!$K$9:$K$254)</f>
        <v>50</v>
      </c>
      <c r="BD65" s="10">
        <v>55</v>
      </c>
      <c r="BE65" s="92" t="s">
        <v>181</v>
      </c>
      <c r="BF65" s="13">
        <f>SUMIF(Ent_Dados!$C$269:$C$514,Tabulação_Prod_Municipios!D137,Ent_Dados!$N$269:$N$514)</f>
        <v>170</v>
      </c>
      <c r="BG65" s="16">
        <f>SUMIF(Ent_Dados!$C$269:$C$514,Tabulação_Prod_Municipios!D137,Ent_Dados!$O$269:$O$514)</f>
        <v>128</v>
      </c>
      <c r="BH65" s="9"/>
      <c r="BI65" s="10">
        <v>55</v>
      </c>
      <c r="BJ65" s="92" t="s">
        <v>70</v>
      </c>
      <c r="BK65" s="13">
        <f>SUMIF(Ent_Dados!$C$9:$C$254,Tabulação_Prod_Municipios!D18,Ent_Dados!$N$9:$N$254)</f>
        <v>290</v>
      </c>
      <c r="BL65" s="16">
        <f>SUMIF(Ent_Dados!$C$9:$C$254,Tabulação_Prod_Municipios!D18,Ent_Dados!$O$9:$O$254)</f>
        <v>80</v>
      </c>
      <c r="BN65" s="10">
        <v>55</v>
      </c>
      <c r="BO65" s="92" t="s">
        <v>77</v>
      </c>
      <c r="BP65" s="13">
        <f>SUMIF(Ent_Dados!$C$269:$C$514,Tabulação_Prod_Municipios!D25,Ent_Dados!$F$269:$F$514)</f>
        <v>0</v>
      </c>
      <c r="BQ65" s="16">
        <f>SUMIF(Ent_Dados!$C$269:$C$514,Tabulação_Prod_Municipios!D25,Ent_Dados!$G$269:$G$514)</f>
        <v>0</v>
      </c>
      <c r="BR65" s="9"/>
      <c r="BS65" s="10">
        <v>55</v>
      </c>
      <c r="BT65" s="92" t="s">
        <v>77</v>
      </c>
      <c r="BU65" s="13">
        <f>SUMIF(Ent_Dados!$C$9:$C$254,Tabulação_Prod_Municipios!D25,Ent_Dados!$F$9:$F$254)</f>
        <v>0</v>
      </c>
      <c r="BV65" s="16">
        <f>SUMIF(Ent_Dados!$C$9:$C$254,Tabulação_Prod_Municipios!D25,Ent_Dados!$G$9:$G$254)</f>
        <v>0</v>
      </c>
      <c r="BX65" s="10">
        <v>55</v>
      </c>
      <c r="BY65" s="92" t="s">
        <v>84</v>
      </c>
      <c r="BZ65" s="13">
        <f>SUMIF(Ent_Dados!$C$269:$C$514,Tabulação_Prod_Municipios!D32,Ent_Dados!$P$269:$P$514)</f>
        <v>0</v>
      </c>
      <c r="CA65" s="16">
        <f>SUMIF(Ent_Dados!$C$269:$C$514,Tabulação_Prod_Municipios!D32,Ent_Dados!$Q$269:$Q$514)</f>
        <v>0</v>
      </c>
      <c r="CB65" s="9"/>
      <c r="CC65" s="10">
        <v>55</v>
      </c>
      <c r="CD65" s="92" t="s">
        <v>84</v>
      </c>
      <c r="CE65" s="13">
        <f>SUMIF(Ent_Dados!$C$9:$C$254,Tabulação_Prod_Municipios!D32,Ent_Dados!$P$9:$P$254)</f>
        <v>0</v>
      </c>
      <c r="CF65" s="16">
        <f>SUMIF(Ent_Dados!$C$9:$C$254,Tabulação_Prod_Municipios!D32,Ent_Dados!$Q$9:$Q$254)</f>
        <v>0</v>
      </c>
      <c r="CH65" s="10">
        <v>55</v>
      </c>
      <c r="CI65" s="92" t="s">
        <v>106</v>
      </c>
      <c r="CJ65" s="13">
        <f>SUMIF(Ent_Dados!$C$269:$C$514,Tabulação_Prod_Municipios!D55,Ent_Dados!$AB$269:$AB$514)</f>
        <v>0</v>
      </c>
      <c r="CK65" s="16">
        <f>SUMIF(Ent_Dados!$C$269:$C$514,Tabulação_Prod_Municipios!D55,Ent_Dados!$AC$269:$AC$514)</f>
        <v>0</v>
      </c>
      <c r="CL65" s="9"/>
      <c r="CM65" s="10">
        <v>55</v>
      </c>
      <c r="CN65" s="92" t="s">
        <v>106</v>
      </c>
      <c r="CO65" s="13">
        <f>SUMIF(Ent_Dados!$C$9:$C$254,Tabulação_Prod_Municipios!D55,Ent_Dados!$AB$9:$AB$254)</f>
        <v>0</v>
      </c>
      <c r="CP65" s="16">
        <f>SUMIF(Ent_Dados!$C$9:$C$254,Tabulação_Prod_Municipios!D55,Ent_Dados!$AC$9:$AC$254)</f>
        <v>0</v>
      </c>
      <c r="CR65" s="10">
        <v>55</v>
      </c>
      <c r="CS65" s="92" t="s">
        <v>169</v>
      </c>
      <c r="CT65" s="13">
        <f>SUMIF(Ent_Dados!$C$269:$C$514,Tabulação_Prod_Municipios!D125,Ent_Dados!$L$269:$L$514)</f>
        <v>336200</v>
      </c>
      <c r="CU65" s="16">
        <f>SUMIF(Ent_Dados!$C$269:$C$514,Tabulação_Prod_Municipios!D125,Ent_Dados!$M$269:$M$514)</f>
        <v>205600</v>
      </c>
      <c r="CV65" s="9"/>
      <c r="CW65" s="10">
        <v>55</v>
      </c>
      <c r="CX65" s="92" t="s">
        <v>21</v>
      </c>
      <c r="CY65" s="13">
        <f>SUMIF(Ent_Dados!$C$9:$C$254,Tabulação_Prod_Municipios!D158,Ent_Dados!$L$9:$L$254)</f>
        <v>7400</v>
      </c>
      <c r="CZ65" s="16">
        <f>SUMIF(Ent_Dados!$C$9:$C$254,Tabulação_Prod_Municipios!D158,Ent_Dados!$M$9:$M$254)</f>
        <v>3000</v>
      </c>
      <c r="DB65" s="10">
        <v>55</v>
      </c>
      <c r="DC65" s="92" t="s">
        <v>276</v>
      </c>
      <c r="DD65" s="13">
        <f>SUMIF(Ent_Dados!$C$269:$C$514,Tabulação_Prod_Municipios!D244,Ent_Dados!$R$269:$R$514)</f>
        <v>1650</v>
      </c>
      <c r="DE65" s="16">
        <f>SUMIF(Ent_Dados!$C$269:$C$514,Tabulação_Prod_Municipios!D244,Ent_Dados!$S$269:$S$514)</f>
        <v>1180</v>
      </c>
      <c r="DF65" s="9"/>
      <c r="DG65" s="10">
        <v>55</v>
      </c>
      <c r="DH65" s="92" t="s">
        <v>109</v>
      </c>
      <c r="DI65" s="13">
        <f>SUMIF(Ent_Dados!$C$9:$C$254,Tabulação_Prod_Municipios!D59,Ent_Dados!$R$9:$R$254)</f>
        <v>40</v>
      </c>
      <c r="DJ65" s="16">
        <f>SUMIF(Ent_Dados!$C$9:$C$254,Tabulação_Prod_Municipios!D59,Ent_Dados!$S$9:$S$254)</f>
        <v>70</v>
      </c>
      <c r="DL65" s="10">
        <v>55</v>
      </c>
      <c r="DM65" s="92" t="s">
        <v>4</v>
      </c>
      <c r="DN65" s="13">
        <f>SUMIF(Ent_Dados!$C$269:$C$514,Tabulação_Prod_Municipios!D145,Ent_Dados!$Z$269:$Z$514)</f>
        <v>0</v>
      </c>
      <c r="DO65" s="16">
        <f>SUMIF(Ent_Dados!$C$269:$C$514,Tabulação_Prod_Municipios!D145,Ent_Dados!$AA$269:$AA$514)</f>
        <v>0</v>
      </c>
      <c r="DP65" s="9"/>
      <c r="DQ65" s="10">
        <v>55</v>
      </c>
      <c r="DR65" s="92" t="s">
        <v>164</v>
      </c>
      <c r="DS65" s="13">
        <f>SUMIF(Ent_Dados!$C$9:$C$254,Tabulação_Prod_Municipios!D119,Ent_Dados!$Z$9:$Z$254)</f>
        <v>0</v>
      </c>
      <c r="DT65" s="16">
        <f>SUMIF(Ent_Dados!$C$9:$C$254,Tabulação_Prod_Municipios!D119,Ent_Dados!$AA$9:$AA$254)</f>
        <v>0</v>
      </c>
      <c r="DV65" s="10">
        <v>55</v>
      </c>
      <c r="DW65" s="92" t="s">
        <v>77</v>
      </c>
      <c r="DX65" s="13">
        <f>SUMIF(Ent_Dados!$C$269:$C$514,Tabulação_Prod_Municipios!D25,Ent_Dados!$D$269:$D$514)</f>
        <v>0</v>
      </c>
      <c r="DY65" s="16">
        <f>SUMIF(Ent_Dados!$C$269:$C$514,Tabulação_Prod_Municipios!D25,Ent_Dados!$E$269:$E$514)</f>
        <v>0</v>
      </c>
      <c r="DZ65" s="9"/>
      <c r="EA65" s="10">
        <v>55</v>
      </c>
      <c r="EB65" s="92" t="s">
        <v>77</v>
      </c>
      <c r="EC65" s="13">
        <f>SUMIF(Ent_Dados!$C$9:$C$254,Tabulação_Prod_Municipios!D25,Ent_Dados!$D$9:$D$254)</f>
        <v>0</v>
      </c>
      <c r="ED65" s="16">
        <f>SUMIF(Ent_Dados!$C$9:$C$254,Tabulação_Prod_Municipios!D25,Ent_Dados!$E$9:$E$254)</f>
        <v>0</v>
      </c>
      <c r="EF65" s="10">
        <v>55</v>
      </c>
      <c r="EG65" s="92" t="s">
        <v>114</v>
      </c>
      <c r="EH65" s="13"/>
      <c r="EI65" s="16"/>
      <c r="EJ65" s="9"/>
      <c r="EK65" s="10">
        <v>55</v>
      </c>
      <c r="EL65" s="92" t="s">
        <v>114</v>
      </c>
      <c r="EM65" s="13"/>
      <c r="EN65" s="16"/>
    </row>
    <row r="66" spans="1:144" ht="13.5" customHeight="1" x14ac:dyDescent="0.2">
      <c r="A66" s="14"/>
      <c r="B66" s="91">
        <v>58</v>
      </c>
      <c r="C66" s="92" t="s">
        <v>115</v>
      </c>
      <c r="D66" s="12" t="s">
        <v>387</v>
      </c>
      <c r="E66" s="14"/>
      <c r="F66" s="10">
        <v>56</v>
      </c>
      <c r="G66" s="92" t="s">
        <v>163</v>
      </c>
      <c r="H66" s="13">
        <f>SUMIF(Ent_Dados!$C$269:$C$514,Tabulação_Prod_Municipios!D118,Ent_Dados!$F$269:$F$514)+SUMIF(Ent_Dados!$C$269:$C$514,Tabulação_Prod_Municipios!D118,Ent_Dados!$H$269:$H$514)+SUMIF(Ent_Dados!$C$269:$C$514,Tabulação_Prod_Municipios!D118,Ent_Dados!$J$269:$J$514)+SUMIF(Ent_Dados!$C$269:$C$514,Tabulação_Prod_Municipios!D118,Ent_Dados!$N$269:$N$514)+SUMIF(Ent_Dados!$C$269:$C$514,Tabulação_Prod_Municipios!D118,Ent_Dados!$P$269:$P$514)+SUMIF(Ent_Dados!$C$269:$C$514,Tabulação_Prod_Municipios!D118,Ent_Dados!$T$269:$T$514)+SUMIF(Ent_Dados!$C$269:$C$514,Tabulação_Prod_Municipios!D118,Ent_Dados!$V$269:$V$514)+SUMIF(Ent_Dados!$C$269:$C$514,Tabulação_Prod_Municipios!D118,Ent_Dados!$X$269:$X$514)+SUMIF(Ent_Dados!$C$269:$C$514,Tabulação_Prod_Municipios!D118,Ent_Dados!$AB$269:$AB$514)</f>
        <v>51840</v>
      </c>
      <c r="I66" s="16">
        <f>SUMIF(Ent_Dados!$C$269:$C$514,Tabulação_Prod_Municipios!D118,Ent_Dados!$G$269:$G$514)+SUMIF(Ent_Dados!$C$269:$C$514,Tabulação_Prod_Municipios!D118,Ent_Dados!$I$269:$I$514)+SUMIF(Ent_Dados!$C$269:$C$514,Tabulação_Prod_Municipios!D118,Ent_Dados!$K$269:$K$514)+SUMIF(Ent_Dados!$C$269:$C$514,Tabulação_Prod_Municipios!D118,Ent_Dados!$O$269:$O$514)+SUMIF(Ent_Dados!$C$269:$C$514,Tabulação_Prod_Municipios!D118,Ent_Dados!$Q$269:$Q$514)+SUMIF(Ent_Dados!$C$269:$C$514,Tabulação_Prod_Municipios!D118,Ent_Dados!$U$269:$U$514)+SUMIF(Ent_Dados!$C$269:$C$514,Tabulação_Prod_Municipios!D118,Ent_Dados!$W$269:$W$514)+SUMIF(Ent_Dados!$C$269:$C$514,Tabulação_Prod_Municipios!D118,Ent_Dados!$Y$269:$Y$514)+SUMIF(Ent_Dados!$C$269:$C$514,Tabulação_Prod_Municipios!D118,Ent_Dados!$AC$269:$AC$514)</f>
        <v>49388</v>
      </c>
      <c r="J66" s="9"/>
      <c r="K66" s="10">
        <v>56</v>
      </c>
      <c r="L66" s="92" t="s">
        <v>235</v>
      </c>
      <c r="M66" s="13">
        <f>SUMIF(Ent_Dados!$C$9:$C$254,Tabulação_Prod_Municipios!D199,Ent_Dados!$F$9:$F$254)+SUMIF(Ent_Dados!$C$9:$C$254,Tabulação_Prod_Municipios!D199,Ent_Dados!$H$9:$H$254)+SUMIF(Ent_Dados!$C$9:$C$254,Tabulação_Prod_Municipios!D199,Ent_Dados!$J$9:$J$254)+SUMIF(Ent_Dados!$C$9:$C$254,Tabulação_Prod_Municipios!D199,Ent_Dados!$N$9:$N$254)+SUMIF(Ent_Dados!$C$9:$C$254,Tabulação_Prod_Municipios!D199,Ent_Dados!$P$9:$P$254)+SUMIF(Ent_Dados!$C$9:$C$254,Tabulação_Prod_Municipios!D199,Ent_Dados!$T$9:$T$254)+SUMIF(Ent_Dados!$C$9:$C$254,Tabulação_Prod_Municipios!D199,Ent_Dados!$V$9:$V$254)+SUMIF(Ent_Dados!$C$9:$C$254,Tabulação_Prod_Municipios!D199,Ent_Dados!$X$9:$X$254)+SUMIF(Ent_Dados!$C$9:$C$254,Tabulação_Prod_Municipios!D199,Ent_Dados!$AB$9:$AB$254)</f>
        <v>11290</v>
      </c>
      <c r="N66" s="16">
        <f>SUMIF(Ent_Dados!$C$9:$C$254,Tabulação_Prod_Municipios!D199,Ent_Dados!$G$9:$G$254)+SUMIF(Ent_Dados!$C$9:$C$254,Tabulação_Prod_Municipios!D199,Ent_Dados!$I$9:$I$254)+SUMIF(Ent_Dados!$C$9:$C$254,Tabulação_Prod_Municipios!D199,Ent_Dados!$K$9:$K$254)+SUMIF(Ent_Dados!$C$9:$C$254,Tabulação_Prod_Municipios!D199,Ent_Dados!$O$9:$O$254)+SUMIF(Ent_Dados!$C$9:$C$254,Tabulação_Prod_Municipios!D199,Ent_Dados!$Q$9:$Q$254)+SUMIF(Ent_Dados!$C$9:$C$254,Tabulação_Prod_Municipios!D199,Ent_Dados!$U$9:$U$254)+SUMIF(Ent_Dados!$C$9:$C$254,Tabulação_Prod_Municipios!D199,Ent_Dados!$W$9:$W$254)+SUMIF(Ent_Dados!$C$9:$C$254,Tabulação_Prod_Municipios!D199,Ent_Dados!$Y$9:$Y$254)+SUMIF(Ent_Dados!$C$9:$C$254,Tabulação_Prod_Municipios!D199,Ent_Dados!$AC$9:$AC$254)</f>
        <v>14650</v>
      </c>
      <c r="O66" s="14"/>
      <c r="P66" s="10">
        <v>56</v>
      </c>
      <c r="Q66" s="92" t="s">
        <v>123</v>
      </c>
      <c r="R66" s="13">
        <f>SUMIF(Ent_Dados!$C$269:$C$514,Tabulação_Prod_Municipios!D76,Ent_Dados!$V$269:$V$514)</f>
        <v>30800</v>
      </c>
      <c r="S66" s="16">
        <f>SUMIF(Ent_Dados!$C$269:$C$514,Tabulação_Prod_Municipios!D76,Ent_Dados!$W$269:$W$514)</f>
        <v>32340</v>
      </c>
      <c r="T66" s="9"/>
      <c r="U66" s="10">
        <v>56</v>
      </c>
      <c r="V66" s="92" t="s">
        <v>163</v>
      </c>
      <c r="W66" s="13">
        <f>SUMIF(Ent_Dados!$C$9:$C$254,Tabulação_Prod_Municipios!D118,Ent_Dados!$V$9:$V$254)</f>
        <v>11500</v>
      </c>
      <c r="X66" s="16">
        <f>SUMIF(Ent_Dados!$C$9:$C$254,Tabulação_Prod_Municipios!D118,Ent_Dados!$W$9:$W$254)</f>
        <v>12000</v>
      </c>
      <c r="Y66" s="2"/>
      <c r="Z66" s="10">
        <v>56</v>
      </c>
      <c r="AA66" s="92" t="s">
        <v>231</v>
      </c>
      <c r="AB66" s="13">
        <f>SUMIF(Ent_Dados!$C$269:$C$514,Tabulação_Prod_Municipios!D195,Ent_Dados!$T$269:$T$514)</f>
        <v>24000</v>
      </c>
      <c r="AC66" s="16">
        <f>SUMIF(Ent_Dados!$C$269:$C$514,Tabulação_Prod_Municipios!D195,Ent_Dados!$U$269:$U$514)</f>
        <v>10350</v>
      </c>
      <c r="AD66" s="9"/>
      <c r="AE66" s="10">
        <v>56</v>
      </c>
      <c r="AF66" s="92" t="s">
        <v>194</v>
      </c>
      <c r="AG66" s="13">
        <f>SUMIF(Ent_Dados!$C$9:$C$254,Tabulação_Prod_Municipios!D152,Ent_Dados!$T$9:$T$254)</f>
        <v>2200</v>
      </c>
      <c r="AH66" s="16">
        <f>SUMIF(Ent_Dados!$C$9:$C$254,Tabulação_Prod_Municipios!D152,Ent_Dados!$U$9:$U$254)</f>
        <v>2000</v>
      </c>
      <c r="AJ66" s="10">
        <v>56</v>
      </c>
      <c r="AK66" s="92" t="s">
        <v>165</v>
      </c>
      <c r="AL66" s="13">
        <f>SUMIF(Ent_Dados!$C$269:$C$514,Tabulação_Prod_Municipios!D120,Ent_Dados!$X$269:$X$514)</f>
        <v>1320</v>
      </c>
      <c r="AM66" s="16">
        <f>SUMIF(Ent_Dados!$C$269:$C$514,Tabulação_Prod_Municipios!D120,Ent_Dados!$Y$269:$Y$514)</f>
        <v>800</v>
      </c>
      <c r="AN66" s="9"/>
      <c r="AO66" s="10">
        <v>56</v>
      </c>
      <c r="AP66" s="92" t="s">
        <v>237</v>
      </c>
      <c r="AQ66" s="13">
        <f>SUMIF(Ent_Dados!$C$9:$C$254,Tabulação_Prod_Municipios!D202,Ent_Dados!$X$9:$X$254)</f>
        <v>0</v>
      </c>
      <c r="AR66" s="16">
        <f>SUMIF(Ent_Dados!$C$9:$C$254,Tabulação_Prod_Municipios!D202,Ent_Dados!$Y$9:$Y$254)</f>
        <v>330</v>
      </c>
      <c r="AT66" s="10">
        <v>56</v>
      </c>
      <c r="AU66" s="92" t="s">
        <v>136</v>
      </c>
      <c r="AV66" s="13">
        <f>SUMIF(Ent_Dados!$C$269:$C$514,Tabulação_Prod_Municipios!D90,Ent_Dados!$J$269:$J$514)</f>
        <v>90</v>
      </c>
      <c r="AW66" s="16">
        <f>SUMIF(Ent_Dados!$C$269:$C$514,Tabulação_Prod_Municipios!D90,Ent_Dados!$K$269:$K$514)</f>
        <v>90</v>
      </c>
      <c r="AX66" s="9"/>
      <c r="AY66" s="10">
        <v>56</v>
      </c>
      <c r="AZ66" s="92" t="s">
        <v>225</v>
      </c>
      <c r="BA66" s="13">
        <f>SUMIF(Ent_Dados!$C$9:$C$254,Tabulação_Prod_Municipios!D186,Ent_Dados!$J$9:$J$254)</f>
        <v>50</v>
      </c>
      <c r="BB66" s="16">
        <f>SUMIF(Ent_Dados!$C$9:$C$254,Tabulação_Prod_Municipios!D186,Ent_Dados!$K$9:$K$254)</f>
        <v>50</v>
      </c>
      <c r="BD66" s="10">
        <v>56</v>
      </c>
      <c r="BE66" s="92" t="s">
        <v>286</v>
      </c>
      <c r="BF66" s="13">
        <f>SUMIF(Ent_Dados!$C$269:$C$514,Tabulação_Prod_Municipios!D255,Ent_Dados!$N$269:$N$514)</f>
        <v>112</v>
      </c>
      <c r="BG66" s="16">
        <f>SUMIF(Ent_Dados!$C$269:$C$514,Tabulação_Prod_Municipios!D255,Ent_Dados!$O$269:$O$514)</f>
        <v>84</v>
      </c>
      <c r="BH66" s="9"/>
      <c r="BI66" s="10">
        <v>56</v>
      </c>
      <c r="BJ66" s="92" t="s">
        <v>181</v>
      </c>
      <c r="BK66" s="13">
        <f>SUMIF(Ent_Dados!$C$9:$C$254,Tabulação_Prod_Municipios!D137,Ent_Dados!$N$9:$N$254)</f>
        <v>100</v>
      </c>
      <c r="BL66" s="16">
        <f>SUMIF(Ent_Dados!$C$9:$C$254,Tabulação_Prod_Municipios!D137,Ent_Dados!$O$9:$O$254)</f>
        <v>75</v>
      </c>
      <c r="BN66" s="10">
        <v>56</v>
      </c>
      <c r="BO66" s="92" t="s">
        <v>78</v>
      </c>
      <c r="BP66" s="13">
        <f>SUMIF(Ent_Dados!$C$269:$C$514,Tabulação_Prod_Municipios!D26,Ent_Dados!$F$269:$F$514)</f>
        <v>0</v>
      </c>
      <c r="BQ66" s="16">
        <f>SUMIF(Ent_Dados!$C$269:$C$514,Tabulação_Prod_Municipios!D26,Ent_Dados!$G$269:$G$514)</f>
        <v>0</v>
      </c>
      <c r="BR66" s="9"/>
      <c r="BS66" s="10">
        <v>56</v>
      </c>
      <c r="BT66" s="92" t="s">
        <v>78</v>
      </c>
      <c r="BU66" s="13">
        <f>SUMIF(Ent_Dados!$C$9:$C$254,Tabulação_Prod_Municipios!D26,Ent_Dados!$F$9:$F$254)</f>
        <v>0</v>
      </c>
      <c r="BV66" s="16">
        <f>SUMIF(Ent_Dados!$C$9:$C$254,Tabulação_Prod_Municipios!D26,Ent_Dados!$G$9:$G$254)</f>
        <v>0</v>
      </c>
      <c r="BX66" s="10">
        <v>56</v>
      </c>
      <c r="BY66" s="92" t="s">
        <v>85</v>
      </c>
      <c r="BZ66" s="13">
        <f>SUMIF(Ent_Dados!$C$269:$C$514,Tabulação_Prod_Municipios!D33,Ent_Dados!$P$269:$P$514)</f>
        <v>0</v>
      </c>
      <c r="CA66" s="16">
        <f>SUMIF(Ent_Dados!$C$269:$C$514,Tabulação_Prod_Municipios!D33,Ent_Dados!$Q$269:$Q$514)</f>
        <v>0</v>
      </c>
      <c r="CB66" s="9"/>
      <c r="CC66" s="10">
        <v>56</v>
      </c>
      <c r="CD66" s="92" t="s">
        <v>85</v>
      </c>
      <c r="CE66" s="13">
        <f>SUMIF(Ent_Dados!$C$9:$C$254,Tabulação_Prod_Municipios!D33,Ent_Dados!$P$9:$P$254)</f>
        <v>0</v>
      </c>
      <c r="CF66" s="16">
        <f>SUMIF(Ent_Dados!$C$9:$C$254,Tabulação_Prod_Municipios!D33,Ent_Dados!$Q$9:$Q$254)</f>
        <v>0</v>
      </c>
      <c r="CH66" s="10">
        <v>56</v>
      </c>
      <c r="CI66" s="92" t="s">
        <v>107</v>
      </c>
      <c r="CJ66" s="13">
        <f>SUMIF(Ent_Dados!$C$269:$C$514,Tabulação_Prod_Municipios!D56,Ent_Dados!$AB$269:$AB$514)</f>
        <v>0</v>
      </c>
      <c r="CK66" s="16">
        <f>SUMIF(Ent_Dados!$C$269:$C$514,Tabulação_Prod_Municipios!D56,Ent_Dados!$AC$269:$AC$514)</f>
        <v>0</v>
      </c>
      <c r="CL66" s="9"/>
      <c r="CM66" s="10">
        <v>56</v>
      </c>
      <c r="CN66" s="92" t="s">
        <v>107</v>
      </c>
      <c r="CO66" s="13">
        <f>SUMIF(Ent_Dados!$C$9:$C$254,Tabulação_Prod_Municipios!D56,Ent_Dados!$AB$9:$AB$254)</f>
        <v>0</v>
      </c>
      <c r="CP66" s="16">
        <f>SUMIF(Ent_Dados!$C$9:$C$254,Tabulação_Prod_Municipios!D56,Ent_Dados!$AC$9:$AC$254)</f>
        <v>0</v>
      </c>
      <c r="CR66" s="10">
        <v>56</v>
      </c>
      <c r="CS66" s="92" t="s">
        <v>21</v>
      </c>
      <c r="CT66" s="13">
        <f>SUMIF(Ent_Dados!$C$269:$C$514,Tabulação_Prod_Municipios!D158,Ent_Dados!$L$269:$L$514)</f>
        <v>606800</v>
      </c>
      <c r="CU66" s="16">
        <f>SUMIF(Ent_Dados!$C$269:$C$514,Tabulação_Prod_Municipios!D158,Ent_Dados!$M$269:$M$514)</f>
        <v>180000</v>
      </c>
      <c r="CV66" s="9"/>
      <c r="CW66" s="10">
        <v>56</v>
      </c>
      <c r="CX66" s="92" t="s">
        <v>20</v>
      </c>
      <c r="CY66" s="13">
        <f>SUMIF(Ent_Dados!$C$9:$C$254,Tabulação_Prod_Municipios!D121,Ent_Dados!$L$9:$L$254)</f>
        <v>6500</v>
      </c>
      <c r="CZ66" s="16">
        <f>SUMIF(Ent_Dados!$C$9:$C$254,Tabulação_Prod_Municipios!D121,Ent_Dados!$M$9:$M$254)</f>
        <v>3000</v>
      </c>
      <c r="DB66" s="10">
        <v>56</v>
      </c>
      <c r="DC66" s="92" t="s">
        <v>140</v>
      </c>
      <c r="DD66" s="13">
        <f>SUMIF(Ent_Dados!$C$269:$C$514,Tabulação_Prod_Municipios!D94,Ent_Dados!$R$269:$R$514)</f>
        <v>840</v>
      </c>
      <c r="DE66" s="16">
        <f>SUMIF(Ent_Dados!$C$269:$C$514,Tabulação_Prod_Municipios!D94,Ent_Dados!$S$269:$S$514)</f>
        <v>1100</v>
      </c>
      <c r="DF66" s="9"/>
      <c r="DG66" s="10">
        <v>56</v>
      </c>
      <c r="DH66" s="92" t="s">
        <v>208</v>
      </c>
      <c r="DI66" s="13">
        <f>SUMIF(Ent_Dados!$C$9:$C$254,Tabulação_Prod_Municipios!D168,Ent_Dados!$R$9:$R$254)</f>
        <v>50</v>
      </c>
      <c r="DJ66" s="16">
        <f>SUMIF(Ent_Dados!$C$9:$C$254,Tabulação_Prod_Municipios!D168,Ent_Dados!$S$9:$S$254)</f>
        <v>65</v>
      </c>
      <c r="DL66" s="10">
        <v>56</v>
      </c>
      <c r="DM66" s="92" t="s">
        <v>234</v>
      </c>
      <c r="DN66" s="13">
        <f>SUMIF(Ent_Dados!$C$269:$C$514,Tabulação_Prod_Municipios!D198,Ent_Dados!$Z$269:$Z$514)</f>
        <v>0</v>
      </c>
      <c r="DO66" s="16">
        <f>SUMIF(Ent_Dados!$C$269:$C$514,Tabulação_Prod_Municipios!D198,Ent_Dados!$AA$269:$AA$514)</f>
        <v>0</v>
      </c>
      <c r="DP66" s="9"/>
      <c r="DQ66" s="10">
        <v>56</v>
      </c>
      <c r="DR66" s="92" t="s">
        <v>160</v>
      </c>
      <c r="DS66" s="13">
        <f>SUMIF(Ent_Dados!$C$9:$C$254,Tabulação_Prod_Municipios!D115,Ent_Dados!$Z$9:$Z$254)</f>
        <v>0</v>
      </c>
      <c r="DT66" s="16">
        <f>SUMIF(Ent_Dados!$C$9:$C$254,Tabulação_Prod_Municipios!D115,Ent_Dados!$AA$9:$AA$254)</f>
        <v>0</v>
      </c>
      <c r="DV66" s="10">
        <v>56</v>
      </c>
      <c r="DW66" s="92" t="s">
        <v>78</v>
      </c>
      <c r="DX66" s="13">
        <f>SUMIF(Ent_Dados!$C$269:$C$514,Tabulação_Prod_Municipios!D26,Ent_Dados!$D$269:$D$514)</f>
        <v>0</v>
      </c>
      <c r="DY66" s="16">
        <f>SUMIF(Ent_Dados!$C$269:$C$514,Tabulação_Prod_Municipios!D26,Ent_Dados!$E$269:$E$514)</f>
        <v>0</v>
      </c>
      <c r="DZ66" s="9"/>
      <c r="EA66" s="10">
        <v>56</v>
      </c>
      <c r="EB66" s="92" t="s">
        <v>78</v>
      </c>
      <c r="EC66" s="13">
        <f>SUMIF(Ent_Dados!$C$9:$C$254,Tabulação_Prod_Municipios!D26,Ent_Dados!$D$9:$D$254)</f>
        <v>0</v>
      </c>
      <c r="ED66" s="16">
        <f>SUMIF(Ent_Dados!$C$9:$C$254,Tabulação_Prod_Municipios!D26,Ent_Dados!$E$9:$E$254)</f>
        <v>0</v>
      </c>
      <c r="EF66" s="10">
        <v>56</v>
      </c>
      <c r="EG66" s="92" t="s">
        <v>115</v>
      </c>
      <c r="EH66" s="13"/>
      <c r="EI66" s="16"/>
      <c r="EJ66" s="9"/>
      <c r="EK66" s="10">
        <v>56</v>
      </c>
      <c r="EL66" s="92" t="s">
        <v>115</v>
      </c>
      <c r="EM66" s="13"/>
      <c r="EN66" s="16"/>
    </row>
    <row r="67" spans="1:144" ht="13.5" customHeight="1" x14ac:dyDescent="0.2">
      <c r="A67" s="14"/>
      <c r="B67" s="91">
        <v>59</v>
      </c>
      <c r="C67" s="92" t="s">
        <v>116</v>
      </c>
      <c r="D67" s="12" t="s">
        <v>388</v>
      </c>
      <c r="E67" s="14"/>
      <c r="F67" s="10">
        <v>57</v>
      </c>
      <c r="G67" s="92" t="s">
        <v>73</v>
      </c>
      <c r="H67" s="13">
        <f>SUMIF(Ent_Dados!$C$269:$C$514,Tabulação_Prod_Municipios!D21,Ent_Dados!$F$269:$F$514)+SUMIF(Ent_Dados!$C$269:$C$514,Tabulação_Prod_Municipios!D21,Ent_Dados!$H$269:$H$514)+SUMIF(Ent_Dados!$C$269:$C$514,Tabulação_Prod_Municipios!D21,Ent_Dados!$J$269:$J$514)+SUMIF(Ent_Dados!$C$269:$C$514,Tabulação_Prod_Municipios!D21,Ent_Dados!$N$269:$N$514)+SUMIF(Ent_Dados!$C$269:$C$514,Tabulação_Prod_Municipios!D21,Ent_Dados!$P$269:$P$514)+SUMIF(Ent_Dados!$C$269:$C$514,Tabulação_Prod_Municipios!D21,Ent_Dados!$T$269:$T$514)+SUMIF(Ent_Dados!$C$269:$C$514,Tabulação_Prod_Municipios!D21,Ent_Dados!$V$269:$V$514)+SUMIF(Ent_Dados!$C$269:$C$514,Tabulação_Prod_Municipios!D21,Ent_Dados!$X$269:$X$514)+SUMIF(Ent_Dados!$C$269:$C$514,Tabulação_Prod_Municipios!D21,Ent_Dados!$AB$269:$AB$514)</f>
        <v>44344</v>
      </c>
      <c r="I67" s="16">
        <f>SUMIF(Ent_Dados!$C$269:$C$514,Tabulação_Prod_Municipios!D21,Ent_Dados!$G$269:$G$514)+SUMIF(Ent_Dados!$C$269:$C$514,Tabulação_Prod_Municipios!D21,Ent_Dados!$I$269:$I$514)+SUMIF(Ent_Dados!$C$269:$C$514,Tabulação_Prod_Municipios!D21,Ent_Dados!$K$269:$K$514)+SUMIF(Ent_Dados!$C$269:$C$514,Tabulação_Prod_Municipios!D21,Ent_Dados!$O$269:$O$514)+SUMIF(Ent_Dados!$C$269:$C$514,Tabulação_Prod_Municipios!D21,Ent_Dados!$Q$269:$Q$514)+SUMIF(Ent_Dados!$C$269:$C$514,Tabulação_Prod_Municipios!D21,Ent_Dados!$U$269:$U$514)+SUMIF(Ent_Dados!$C$269:$C$514,Tabulação_Prod_Municipios!D21,Ent_Dados!$W$269:$W$514)+SUMIF(Ent_Dados!$C$269:$C$514,Tabulação_Prod_Municipios!D21,Ent_Dados!$Y$269:$Y$514)+SUMIF(Ent_Dados!$C$269:$C$514,Tabulação_Prod_Municipios!D21,Ent_Dados!$AC$269:$AC$514)</f>
        <v>48842</v>
      </c>
      <c r="J67" s="9"/>
      <c r="K67" s="10">
        <v>57</v>
      </c>
      <c r="L67" s="92" t="s">
        <v>264</v>
      </c>
      <c r="M67" s="13">
        <f>SUMIF(Ent_Dados!$C$9:$C$254,Tabulação_Prod_Municipios!D231,Ent_Dados!$F$9:$F$254)+SUMIF(Ent_Dados!$C$9:$C$254,Tabulação_Prod_Municipios!D231,Ent_Dados!$H$9:$H$254)+SUMIF(Ent_Dados!$C$9:$C$254,Tabulação_Prod_Municipios!D231,Ent_Dados!$J$9:$J$254)+SUMIF(Ent_Dados!$C$9:$C$254,Tabulação_Prod_Municipios!D231,Ent_Dados!$N$9:$N$254)+SUMIF(Ent_Dados!$C$9:$C$254,Tabulação_Prod_Municipios!D231,Ent_Dados!$P$9:$P$254)+SUMIF(Ent_Dados!$C$9:$C$254,Tabulação_Prod_Municipios!D231,Ent_Dados!$T$9:$T$254)+SUMIF(Ent_Dados!$C$9:$C$254,Tabulação_Prod_Municipios!D231,Ent_Dados!$V$9:$V$254)+SUMIF(Ent_Dados!$C$9:$C$254,Tabulação_Prod_Municipios!D231,Ent_Dados!$X$9:$X$254)+SUMIF(Ent_Dados!$C$9:$C$254,Tabulação_Prod_Municipios!D231,Ent_Dados!$AB$9:$AB$254)</f>
        <v>13550</v>
      </c>
      <c r="N67" s="16">
        <f>SUMIF(Ent_Dados!$C$9:$C$254,Tabulação_Prod_Municipios!D231,Ent_Dados!$G$9:$G$254)+SUMIF(Ent_Dados!$C$9:$C$254,Tabulação_Prod_Municipios!D231,Ent_Dados!$I$9:$I$254)+SUMIF(Ent_Dados!$C$9:$C$254,Tabulação_Prod_Municipios!D231,Ent_Dados!$K$9:$K$254)+SUMIF(Ent_Dados!$C$9:$C$254,Tabulação_Prod_Municipios!D231,Ent_Dados!$O$9:$O$254)+SUMIF(Ent_Dados!$C$9:$C$254,Tabulação_Prod_Municipios!D231,Ent_Dados!$Q$9:$Q$254)+SUMIF(Ent_Dados!$C$9:$C$254,Tabulação_Prod_Municipios!D231,Ent_Dados!$U$9:$U$254)+SUMIF(Ent_Dados!$C$9:$C$254,Tabulação_Prod_Municipios!D231,Ent_Dados!$W$9:$W$254)+SUMIF(Ent_Dados!$C$9:$C$254,Tabulação_Prod_Municipios!D231,Ent_Dados!$Y$9:$Y$254)+SUMIF(Ent_Dados!$C$9:$C$254,Tabulação_Prod_Municipios!D231,Ent_Dados!$AC$9:$AC$254)</f>
        <v>14040</v>
      </c>
      <c r="O67" s="14"/>
      <c r="P67" s="10">
        <v>57</v>
      </c>
      <c r="Q67" s="92" t="s">
        <v>101</v>
      </c>
      <c r="R67" s="13">
        <f>SUMIF(Ent_Dados!$C$269:$C$514,Tabulação_Prod_Municipios!D49,Ent_Dados!$V$269:$V$514)</f>
        <v>18860</v>
      </c>
      <c r="S67" s="16">
        <f>SUMIF(Ent_Dados!$C$269:$C$514,Tabulação_Prod_Municipios!D49,Ent_Dados!$W$269:$W$514)</f>
        <v>31450</v>
      </c>
      <c r="T67" s="9"/>
      <c r="U67" s="10">
        <v>57</v>
      </c>
      <c r="V67" s="92" t="s">
        <v>211</v>
      </c>
      <c r="W67" s="13">
        <f>SUMIF(Ent_Dados!$C$9:$C$254,Tabulação_Prod_Municipios!D171,Ent_Dados!$V$9:$V$254)</f>
        <v>11000</v>
      </c>
      <c r="X67" s="16">
        <f>SUMIF(Ent_Dados!$C$9:$C$254,Tabulação_Prod_Municipios!D171,Ent_Dados!$W$9:$W$254)</f>
        <v>11646</v>
      </c>
      <c r="Y67" s="2"/>
      <c r="Z67" s="10">
        <v>57</v>
      </c>
      <c r="AA67" s="92" t="s">
        <v>178</v>
      </c>
      <c r="AB67" s="13">
        <f>SUMIF(Ent_Dados!$C$269:$C$514,Tabulação_Prod_Municipios!D134,Ent_Dados!$T$269:$T$514)</f>
        <v>42520</v>
      </c>
      <c r="AC67" s="16">
        <f>SUMIF(Ent_Dados!$C$269:$C$514,Tabulação_Prod_Municipios!D134,Ent_Dados!$U$269:$U$514)</f>
        <v>10210</v>
      </c>
      <c r="AD67" s="9"/>
      <c r="AE67" s="10">
        <v>57</v>
      </c>
      <c r="AF67" s="92" t="s">
        <v>49</v>
      </c>
      <c r="AG67" s="13">
        <f>SUMIF(Ent_Dados!$C$9:$C$254,Tabulação_Prod_Municipios!D184,Ent_Dados!$T$9:$T$254)</f>
        <v>1900</v>
      </c>
      <c r="AH67" s="16">
        <f>SUMIF(Ent_Dados!$C$9:$C$254,Tabulação_Prod_Municipios!D184,Ent_Dados!$U$9:$U$254)</f>
        <v>2000</v>
      </c>
      <c r="AJ67" s="10">
        <v>57</v>
      </c>
      <c r="AK67" s="92" t="s">
        <v>94</v>
      </c>
      <c r="AL67" s="13">
        <f>SUMIF(Ent_Dados!$C$269:$C$514,Tabulação_Prod_Municipios!D42,Ent_Dados!$X$269:$X$514)</f>
        <v>8400</v>
      </c>
      <c r="AM67" s="16">
        <f>SUMIF(Ent_Dados!$C$269:$C$514,Tabulação_Prod_Municipios!D42,Ent_Dados!$Y$269:$Y$514)</f>
        <v>690</v>
      </c>
      <c r="AN67" s="9"/>
      <c r="AO67" s="10">
        <v>57</v>
      </c>
      <c r="AP67" s="92" t="s">
        <v>94</v>
      </c>
      <c r="AQ67" s="13">
        <f>SUMIF(Ent_Dados!$C$9:$C$254,Tabulação_Prod_Municipios!D42,Ent_Dados!$X$9:$X$254)</f>
        <v>2000</v>
      </c>
      <c r="AR67" s="16">
        <f>SUMIF(Ent_Dados!$C$9:$C$254,Tabulação_Prod_Municipios!D42,Ent_Dados!$Y$9:$Y$254)</f>
        <v>300</v>
      </c>
      <c r="AT67" s="10">
        <v>57</v>
      </c>
      <c r="AU67" s="92" t="s">
        <v>244</v>
      </c>
      <c r="AV67" s="13">
        <f>SUMIF(Ent_Dados!$C$269:$C$514,Tabulação_Prod_Municipios!D210,Ent_Dados!$J$269:$J$514)</f>
        <v>90</v>
      </c>
      <c r="AW67" s="16">
        <f>SUMIF(Ent_Dados!$C$269:$C$514,Tabulação_Prod_Municipios!D210,Ent_Dados!$K$269:$K$514)</f>
        <v>90</v>
      </c>
      <c r="AX67" s="9"/>
      <c r="AY67" s="10">
        <v>57</v>
      </c>
      <c r="AZ67" s="92" t="s">
        <v>159</v>
      </c>
      <c r="BA67" s="13">
        <f>SUMIF(Ent_Dados!$C$9:$C$254,Tabulação_Prod_Municipios!D114,Ent_Dados!$J$9:$J$254)</f>
        <v>48</v>
      </c>
      <c r="BB67" s="16">
        <f>SUMIF(Ent_Dados!$C$9:$C$254,Tabulação_Prod_Municipios!D114,Ent_Dados!$K$9:$K$254)</f>
        <v>48</v>
      </c>
      <c r="BD67" s="10">
        <v>57</v>
      </c>
      <c r="BE67" s="92" t="s">
        <v>257</v>
      </c>
      <c r="BF67" s="13">
        <f>SUMIF(Ent_Dados!$C$269:$C$514,Tabulação_Prod_Municipios!D224,Ent_Dados!$N$269:$N$514)</f>
        <v>12</v>
      </c>
      <c r="BG67" s="16">
        <f>SUMIF(Ent_Dados!$C$269:$C$514,Tabulação_Prod_Municipios!D224,Ent_Dados!$O$269:$O$514)</f>
        <v>81</v>
      </c>
      <c r="BH67" s="9"/>
      <c r="BI67" s="10">
        <v>57</v>
      </c>
      <c r="BJ67" s="92" t="s">
        <v>286</v>
      </c>
      <c r="BK67" s="13">
        <f>SUMIF(Ent_Dados!$C$9:$C$254,Tabulação_Prod_Municipios!D255,Ent_Dados!$N$9:$N$254)</f>
        <v>80</v>
      </c>
      <c r="BL67" s="16">
        <f>SUMIF(Ent_Dados!$C$9:$C$254,Tabulação_Prod_Municipios!D255,Ent_Dados!$O$9:$O$254)</f>
        <v>60</v>
      </c>
      <c r="BN67" s="10">
        <v>57</v>
      </c>
      <c r="BO67" s="92" t="s">
        <v>79</v>
      </c>
      <c r="BP67" s="13">
        <f>SUMIF(Ent_Dados!$C$269:$C$514,Tabulação_Prod_Municipios!D27,Ent_Dados!$F$269:$F$514)</f>
        <v>0</v>
      </c>
      <c r="BQ67" s="16">
        <f>SUMIF(Ent_Dados!$C$269:$C$514,Tabulação_Prod_Municipios!D27,Ent_Dados!$G$269:$G$514)</f>
        <v>0</v>
      </c>
      <c r="BR67" s="9"/>
      <c r="BS67" s="10">
        <v>57</v>
      </c>
      <c r="BT67" s="92" t="s">
        <v>79</v>
      </c>
      <c r="BU67" s="13">
        <f>SUMIF(Ent_Dados!$C$9:$C$254,Tabulação_Prod_Municipios!D27,Ent_Dados!$F$9:$F$254)</f>
        <v>0</v>
      </c>
      <c r="BV67" s="16">
        <f>SUMIF(Ent_Dados!$C$9:$C$254,Tabulação_Prod_Municipios!D27,Ent_Dados!$G$9:$G$254)</f>
        <v>0</v>
      </c>
      <c r="BX67" s="10">
        <v>57</v>
      </c>
      <c r="BY67" s="92" t="s">
        <v>86</v>
      </c>
      <c r="BZ67" s="13">
        <f>SUMIF(Ent_Dados!$C$269:$C$514,Tabulação_Prod_Municipios!D34,Ent_Dados!$P$269:$P$514)</f>
        <v>0</v>
      </c>
      <c r="CA67" s="16">
        <f>SUMIF(Ent_Dados!$C$269:$C$514,Tabulação_Prod_Municipios!D34,Ent_Dados!$Q$269:$Q$514)</f>
        <v>0</v>
      </c>
      <c r="CB67" s="9"/>
      <c r="CC67" s="10">
        <v>57</v>
      </c>
      <c r="CD67" s="92" t="s">
        <v>86</v>
      </c>
      <c r="CE67" s="13">
        <f>SUMIF(Ent_Dados!$C$9:$C$254,Tabulação_Prod_Municipios!D34,Ent_Dados!$P$9:$P$254)</f>
        <v>0</v>
      </c>
      <c r="CF67" s="16">
        <f>SUMIF(Ent_Dados!$C$9:$C$254,Tabulação_Prod_Municipios!D34,Ent_Dados!$Q$9:$Q$254)</f>
        <v>0</v>
      </c>
      <c r="CH67" s="10">
        <v>57</v>
      </c>
      <c r="CI67" s="92" t="s">
        <v>45</v>
      </c>
      <c r="CJ67" s="13">
        <f>SUMIF(Ent_Dados!$C$269:$C$514,Tabulação_Prod_Municipios!D57,Ent_Dados!$AB$269:$AB$514)</f>
        <v>0</v>
      </c>
      <c r="CK67" s="16">
        <f>SUMIF(Ent_Dados!$C$269:$C$514,Tabulação_Prod_Municipios!D57,Ent_Dados!$AC$269:$AC$514)</f>
        <v>0</v>
      </c>
      <c r="CL67" s="9"/>
      <c r="CM67" s="10">
        <v>57</v>
      </c>
      <c r="CN67" s="92" t="s">
        <v>45</v>
      </c>
      <c r="CO67" s="13">
        <f>SUMIF(Ent_Dados!$C$9:$C$254,Tabulação_Prod_Municipios!D57,Ent_Dados!$AB$9:$AB$254)</f>
        <v>0</v>
      </c>
      <c r="CP67" s="16">
        <f>SUMIF(Ent_Dados!$C$9:$C$254,Tabulação_Prod_Municipios!D57,Ent_Dados!$AC$9:$AC$254)</f>
        <v>0</v>
      </c>
      <c r="CR67" s="10">
        <v>57</v>
      </c>
      <c r="CS67" s="92" t="s">
        <v>101</v>
      </c>
      <c r="CT67" s="13">
        <f>SUMIF(Ent_Dados!$C$269:$C$514,Tabulação_Prod_Municipios!D49,Ent_Dados!$L$269:$L$514)</f>
        <v>172000</v>
      </c>
      <c r="CU67" s="16">
        <f>SUMIF(Ent_Dados!$C$269:$C$514,Tabulação_Prod_Municipios!D49,Ent_Dados!$M$269:$M$514)</f>
        <v>164260</v>
      </c>
      <c r="CV67" s="9"/>
      <c r="CW67" s="10">
        <v>57</v>
      </c>
      <c r="CX67" s="92" t="s">
        <v>240</v>
      </c>
      <c r="CY67" s="13">
        <f>SUMIF(Ent_Dados!$C$9:$C$254,Tabulação_Prod_Municipios!D205,Ent_Dados!$L$9:$L$254)</f>
        <v>4511</v>
      </c>
      <c r="CZ67" s="16">
        <f>SUMIF(Ent_Dados!$C$9:$C$254,Tabulação_Prod_Municipios!D205,Ent_Dados!$M$9:$M$254)</f>
        <v>2800</v>
      </c>
      <c r="DB67" s="10">
        <v>57</v>
      </c>
      <c r="DC67" s="92" t="s">
        <v>24</v>
      </c>
      <c r="DD67" s="13">
        <f>SUMIF(Ent_Dados!$C$269:$C$514,Tabulação_Prod_Municipios!D236,Ent_Dados!$R$269:$R$514)</f>
        <v>605</v>
      </c>
      <c r="DE67" s="16">
        <f>SUMIF(Ent_Dados!$C$269:$C$514,Tabulação_Prod_Municipios!D236,Ent_Dados!$S$269:$S$514)</f>
        <v>1080</v>
      </c>
      <c r="DF67" s="9"/>
      <c r="DG67" s="10">
        <v>57</v>
      </c>
      <c r="DH67" s="92" t="s">
        <v>195</v>
      </c>
      <c r="DI67" s="13">
        <f>SUMIF(Ent_Dados!$C$9:$C$254,Tabulação_Prod_Municipios!D153,Ent_Dados!$R$9:$R$254)</f>
        <v>100</v>
      </c>
      <c r="DJ67" s="16">
        <f>SUMIF(Ent_Dados!$C$9:$C$254,Tabulação_Prod_Municipios!D153,Ent_Dados!$S$9:$S$254)</f>
        <v>60</v>
      </c>
      <c r="DL67" s="10">
        <v>57</v>
      </c>
      <c r="DM67" s="92" t="s">
        <v>160</v>
      </c>
      <c r="DN67" s="13">
        <f>SUMIF(Ent_Dados!$C$269:$C$514,Tabulação_Prod_Municipios!D115,Ent_Dados!$Z$269:$Z$514)</f>
        <v>0</v>
      </c>
      <c r="DO67" s="16">
        <f>SUMIF(Ent_Dados!$C$269:$C$514,Tabulação_Prod_Municipios!D115,Ent_Dados!$AA$269:$AA$514)</f>
        <v>0</v>
      </c>
      <c r="DP67" s="9"/>
      <c r="DQ67" s="10">
        <v>57</v>
      </c>
      <c r="DR67" s="92" t="s">
        <v>234</v>
      </c>
      <c r="DS67" s="13">
        <f>SUMIF(Ent_Dados!$C$9:$C$254,Tabulação_Prod_Municipios!D198,Ent_Dados!$Z$9:$Z$254)</f>
        <v>0</v>
      </c>
      <c r="DT67" s="16">
        <f>SUMIF(Ent_Dados!$C$9:$C$254,Tabulação_Prod_Municipios!D198,Ent_Dados!$AA$9:$AA$254)</f>
        <v>0</v>
      </c>
      <c r="DV67" s="10">
        <v>57</v>
      </c>
      <c r="DW67" s="92" t="s">
        <v>79</v>
      </c>
      <c r="DX67" s="13">
        <f>SUMIF(Ent_Dados!$C$269:$C$514,Tabulação_Prod_Municipios!D27,Ent_Dados!$D$269:$D$514)</f>
        <v>0</v>
      </c>
      <c r="DY67" s="16">
        <f>SUMIF(Ent_Dados!$C$269:$C$514,Tabulação_Prod_Municipios!D27,Ent_Dados!$E$269:$E$514)</f>
        <v>0</v>
      </c>
      <c r="DZ67" s="9"/>
      <c r="EA67" s="10">
        <v>57</v>
      </c>
      <c r="EB67" s="92" t="s">
        <v>79</v>
      </c>
      <c r="EC67" s="13">
        <f>SUMIF(Ent_Dados!$C$9:$C$254,Tabulação_Prod_Municipios!D27,Ent_Dados!$D$9:$D$254)</f>
        <v>0</v>
      </c>
      <c r="ED67" s="16">
        <f>SUMIF(Ent_Dados!$C$9:$C$254,Tabulação_Prod_Municipios!D27,Ent_Dados!$E$9:$E$254)</f>
        <v>0</v>
      </c>
      <c r="EF67" s="10">
        <v>57</v>
      </c>
      <c r="EG67" s="92" t="s">
        <v>116</v>
      </c>
      <c r="EH67" s="13"/>
      <c r="EI67" s="16"/>
      <c r="EJ67" s="9"/>
      <c r="EK67" s="10">
        <v>57</v>
      </c>
      <c r="EL67" s="92" t="s">
        <v>116</v>
      </c>
      <c r="EM67" s="13"/>
      <c r="EN67" s="16"/>
    </row>
    <row r="68" spans="1:144" ht="13.5" customHeight="1" x14ac:dyDescent="0.2">
      <c r="A68" s="14"/>
      <c r="B68" s="91">
        <v>60</v>
      </c>
      <c r="C68" s="92" t="s">
        <v>117</v>
      </c>
      <c r="D68" s="12" t="s">
        <v>389</v>
      </c>
      <c r="E68" s="14"/>
      <c r="F68" s="10">
        <v>58</v>
      </c>
      <c r="G68" s="92" t="s">
        <v>123</v>
      </c>
      <c r="H68" s="13">
        <f>SUMIF(Ent_Dados!$C$269:$C$514,Tabulação_Prod_Municipios!D76,Ent_Dados!$F$269:$F$514)+SUMIF(Ent_Dados!$C$269:$C$514,Tabulação_Prod_Municipios!D76,Ent_Dados!$H$269:$H$514)+SUMIF(Ent_Dados!$C$269:$C$514,Tabulação_Prod_Municipios!D76,Ent_Dados!$J$269:$J$514)+SUMIF(Ent_Dados!$C$269:$C$514,Tabulação_Prod_Municipios!D76,Ent_Dados!$N$269:$N$514)+SUMIF(Ent_Dados!$C$269:$C$514,Tabulação_Prod_Municipios!D76,Ent_Dados!$P$269:$P$514)+SUMIF(Ent_Dados!$C$269:$C$514,Tabulação_Prod_Municipios!D76,Ent_Dados!$T$269:$T$514)+SUMIF(Ent_Dados!$C$269:$C$514,Tabulação_Prod_Municipios!D76,Ent_Dados!$V$269:$V$514)+SUMIF(Ent_Dados!$C$269:$C$514,Tabulação_Prod_Municipios!D76,Ent_Dados!$X$269:$X$514)+SUMIF(Ent_Dados!$C$269:$C$514,Tabulação_Prod_Municipios!D76,Ent_Dados!$AB$269:$AB$514)</f>
        <v>38270</v>
      </c>
      <c r="I68" s="16">
        <f>SUMIF(Ent_Dados!$C$269:$C$514,Tabulação_Prod_Municipios!D76,Ent_Dados!$G$269:$G$514)+SUMIF(Ent_Dados!$C$269:$C$514,Tabulação_Prod_Municipios!D76,Ent_Dados!$I$269:$I$514)+SUMIF(Ent_Dados!$C$269:$C$514,Tabulação_Prod_Municipios!D76,Ent_Dados!$K$269:$K$514)+SUMIF(Ent_Dados!$C$269:$C$514,Tabulação_Prod_Municipios!D76,Ent_Dados!$O$269:$O$514)+SUMIF(Ent_Dados!$C$269:$C$514,Tabulação_Prod_Municipios!D76,Ent_Dados!$Q$269:$Q$514)+SUMIF(Ent_Dados!$C$269:$C$514,Tabulação_Prod_Municipios!D76,Ent_Dados!$U$269:$U$514)+SUMIF(Ent_Dados!$C$269:$C$514,Tabulação_Prod_Municipios!D76,Ent_Dados!$W$269:$W$514)+SUMIF(Ent_Dados!$C$269:$C$514,Tabulação_Prod_Municipios!D76,Ent_Dados!$Y$269:$Y$514)+SUMIF(Ent_Dados!$C$269:$C$514,Tabulação_Prod_Municipios!D76,Ent_Dados!$AC$269:$AC$514)</f>
        <v>39108</v>
      </c>
      <c r="J68" s="9"/>
      <c r="K68" s="10">
        <v>58</v>
      </c>
      <c r="L68" s="92" t="s">
        <v>73</v>
      </c>
      <c r="M68" s="13">
        <f>SUMIF(Ent_Dados!$C$9:$C$254,Tabulação_Prod_Municipios!D21,Ent_Dados!$F$9:$F$254)+SUMIF(Ent_Dados!$C$9:$C$254,Tabulação_Prod_Municipios!D21,Ent_Dados!$H$9:$H$254)+SUMIF(Ent_Dados!$C$9:$C$254,Tabulação_Prod_Municipios!D21,Ent_Dados!$J$9:$J$254)+SUMIF(Ent_Dados!$C$9:$C$254,Tabulação_Prod_Municipios!D21,Ent_Dados!$N$9:$N$254)+SUMIF(Ent_Dados!$C$9:$C$254,Tabulação_Prod_Municipios!D21,Ent_Dados!$P$9:$P$254)+SUMIF(Ent_Dados!$C$9:$C$254,Tabulação_Prod_Municipios!D21,Ent_Dados!$T$9:$T$254)+SUMIF(Ent_Dados!$C$9:$C$254,Tabulação_Prod_Municipios!D21,Ent_Dados!$V$9:$V$254)+SUMIF(Ent_Dados!$C$9:$C$254,Tabulação_Prod_Municipios!D21,Ent_Dados!$X$9:$X$254)+SUMIF(Ent_Dados!$C$9:$C$254,Tabulação_Prod_Municipios!D21,Ent_Dados!$AB$9:$AB$254)</f>
        <v>13720</v>
      </c>
      <c r="N68" s="16">
        <f>SUMIF(Ent_Dados!$C$9:$C$254,Tabulação_Prod_Municipios!D21,Ent_Dados!$G$9:$G$254)+SUMIF(Ent_Dados!$C$9:$C$254,Tabulação_Prod_Municipios!D21,Ent_Dados!$I$9:$I$254)+SUMIF(Ent_Dados!$C$9:$C$254,Tabulação_Prod_Municipios!D21,Ent_Dados!$K$9:$K$254)+SUMIF(Ent_Dados!$C$9:$C$254,Tabulação_Prod_Municipios!D21,Ent_Dados!$O$9:$O$254)+SUMIF(Ent_Dados!$C$9:$C$254,Tabulação_Prod_Municipios!D21,Ent_Dados!$Q$9:$Q$254)+SUMIF(Ent_Dados!$C$9:$C$254,Tabulação_Prod_Municipios!D21,Ent_Dados!$U$9:$U$254)+SUMIF(Ent_Dados!$C$9:$C$254,Tabulação_Prod_Municipios!D21,Ent_Dados!$W$9:$W$254)+SUMIF(Ent_Dados!$C$9:$C$254,Tabulação_Prod_Municipios!D21,Ent_Dados!$Y$9:$Y$254)+SUMIF(Ent_Dados!$C$9:$C$254,Tabulação_Prod_Municipios!D21,Ent_Dados!$AC$9:$AC$254)</f>
        <v>13915</v>
      </c>
      <c r="O68" s="14"/>
      <c r="P68" s="10">
        <v>58</v>
      </c>
      <c r="Q68" s="92" t="s">
        <v>98</v>
      </c>
      <c r="R68" s="13">
        <f>SUMIF(Ent_Dados!$C$269:$C$514,Tabulação_Prod_Municipios!D46,Ent_Dados!$V$269:$V$514)</f>
        <v>29000</v>
      </c>
      <c r="S68" s="16">
        <f>SUMIF(Ent_Dados!$C$269:$C$514,Tabulação_Prod_Municipios!D46,Ent_Dados!$W$269:$W$514)</f>
        <v>29644</v>
      </c>
      <c r="T68" s="9"/>
      <c r="U68" s="10">
        <v>58</v>
      </c>
      <c r="V68" s="92" t="s">
        <v>185</v>
      </c>
      <c r="W68" s="13">
        <f>SUMIF(Ent_Dados!$C$9:$C$254,Tabulação_Prod_Municipios!D142,Ent_Dados!$V$9:$V$254)</f>
        <v>9804</v>
      </c>
      <c r="X68" s="16">
        <f>SUMIF(Ent_Dados!$C$9:$C$254,Tabulação_Prod_Municipios!D142,Ent_Dados!$W$9:$W$254)</f>
        <v>10256</v>
      </c>
      <c r="Y68" s="2"/>
      <c r="Z68" s="10">
        <v>58</v>
      </c>
      <c r="AA68" s="92" t="s">
        <v>165</v>
      </c>
      <c r="AB68" s="13">
        <f>SUMIF(Ent_Dados!$C$269:$C$514,Tabulação_Prod_Municipios!D120,Ent_Dados!$T$269:$T$514)</f>
        <v>9800</v>
      </c>
      <c r="AC68" s="16">
        <f>SUMIF(Ent_Dados!$C$269:$C$514,Tabulação_Prod_Municipios!D120,Ent_Dados!$U$269:$U$514)</f>
        <v>9650</v>
      </c>
      <c r="AD68" s="9"/>
      <c r="AE68" s="10">
        <v>58</v>
      </c>
      <c r="AF68" s="92" t="s">
        <v>277</v>
      </c>
      <c r="AG68" s="13">
        <f>SUMIF(Ent_Dados!$C$9:$C$254,Tabulação_Prod_Municipios!D245,Ent_Dados!$T$9:$T$254)</f>
        <v>500</v>
      </c>
      <c r="AH68" s="16">
        <f>SUMIF(Ent_Dados!$C$9:$C$254,Tabulação_Prod_Municipios!D245,Ent_Dados!$U$9:$U$254)</f>
        <v>2000</v>
      </c>
      <c r="AJ68" s="10">
        <v>58</v>
      </c>
      <c r="AK68" s="92" t="s">
        <v>123</v>
      </c>
      <c r="AL68" s="13">
        <f>SUMIF(Ent_Dados!$C$269:$C$514,Tabulação_Prod_Municipios!D76,Ent_Dados!$X$269:$X$514)</f>
        <v>450</v>
      </c>
      <c r="AM68" s="16">
        <f>SUMIF(Ent_Dados!$C$269:$C$514,Tabulação_Prod_Municipios!D76,Ent_Dados!$Y$269:$Y$514)</f>
        <v>690</v>
      </c>
      <c r="AN68" s="9"/>
      <c r="AO68" s="10">
        <v>58</v>
      </c>
      <c r="AP68" s="92" t="s">
        <v>180</v>
      </c>
      <c r="AQ68" s="13">
        <f>SUMIF(Ent_Dados!$C$9:$C$254,Tabulação_Prod_Municipios!D136,Ent_Dados!$X$9:$X$254)</f>
        <v>300</v>
      </c>
      <c r="AR68" s="16">
        <f>SUMIF(Ent_Dados!$C$9:$C$254,Tabulação_Prod_Municipios!D136,Ent_Dados!$Y$9:$Y$254)</f>
        <v>300</v>
      </c>
      <c r="AT68" s="10">
        <v>58</v>
      </c>
      <c r="AU68" s="92" t="s">
        <v>89</v>
      </c>
      <c r="AV68" s="13">
        <f>SUMIF(Ent_Dados!$C$269:$C$514,Tabulação_Prod_Municipios!D37,Ent_Dados!$J$269:$J$514)</f>
        <v>0</v>
      </c>
      <c r="AW68" s="16">
        <f>SUMIF(Ent_Dados!$C$269:$C$514,Tabulação_Prod_Municipios!D37,Ent_Dados!$K$269:$K$514)</f>
        <v>90</v>
      </c>
      <c r="AX68" s="9"/>
      <c r="AY68" s="10">
        <v>58</v>
      </c>
      <c r="AZ68" s="92" t="s">
        <v>188</v>
      </c>
      <c r="BA68" s="13">
        <f>SUMIF(Ent_Dados!$C$9:$C$254,Tabulação_Prod_Municipios!D146,Ent_Dados!$J$9:$J$254)</f>
        <v>0</v>
      </c>
      <c r="BB68" s="16">
        <f>SUMIF(Ent_Dados!$C$9:$C$254,Tabulação_Prod_Municipios!D146,Ent_Dados!$K$9:$K$254)</f>
        <v>48</v>
      </c>
      <c r="BD68" s="10">
        <v>58</v>
      </c>
      <c r="BE68" s="92" t="s">
        <v>119</v>
      </c>
      <c r="BF68" s="13">
        <f>SUMIF(Ent_Dados!$C$269:$C$514,Tabulação_Prod_Municipios!D71,Ent_Dados!$N$269:$N$514)</f>
        <v>120</v>
      </c>
      <c r="BG68" s="16">
        <f>SUMIF(Ent_Dados!$C$269:$C$514,Tabulação_Prod_Municipios!D71,Ent_Dados!$O$269:$O$514)</f>
        <v>80</v>
      </c>
      <c r="BH68" s="9"/>
      <c r="BI68" s="10">
        <v>58</v>
      </c>
      <c r="BJ68" s="92" t="s">
        <v>119</v>
      </c>
      <c r="BK68" s="13">
        <f>SUMIF(Ent_Dados!$C$9:$C$254,Tabulação_Prod_Municipios!D71,Ent_Dados!$N$9:$N$254)</f>
        <v>80</v>
      </c>
      <c r="BL68" s="16">
        <f>SUMIF(Ent_Dados!$C$9:$C$254,Tabulação_Prod_Municipios!D71,Ent_Dados!$O$9:$O$254)</f>
        <v>50</v>
      </c>
      <c r="BN68" s="10">
        <v>58</v>
      </c>
      <c r="BO68" s="92" t="s">
        <v>80</v>
      </c>
      <c r="BP68" s="13">
        <f>SUMIF(Ent_Dados!$C$269:$C$514,Tabulação_Prod_Municipios!D28,Ent_Dados!$F$269:$F$514)</f>
        <v>0</v>
      </c>
      <c r="BQ68" s="16">
        <f>SUMIF(Ent_Dados!$C$269:$C$514,Tabulação_Prod_Municipios!D28,Ent_Dados!$G$269:$G$514)</f>
        <v>0</v>
      </c>
      <c r="BR68" s="9"/>
      <c r="BS68" s="10">
        <v>58</v>
      </c>
      <c r="BT68" s="92" t="s">
        <v>80</v>
      </c>
      <c r="BU68" s="13">
        <f>SUMIF(Ent_Dados!$C$9:$C$254,Tabulação_Prod_Municipios!D28,Ent_Dados!$F$9:$F$254)</f>
        <v>0</v>
      </c>
      <c r="BV68" s="16">
        <f>SUMIF(Ent_Dados!$C$9:$C$254,Tabulação_Prod_Municipios!D28,Ent_Dados!$G$9:$G$254)</f>
        <v>0</v>
      </c>
      <c r="BX68" s="10">
        <v>58</v>
      </c>
      <c r="BY68" s="92" t="s">
        <v>87</v>
      </c>
      <c r="BZ68" s="13">
        <f>SUMIF(Ent_Dados!$C$269:$C$514,Tabulação_Prod_Municipios!D35,Ent_Dados!$P$269:$P$514)</f>
        <v>0</v>
      </c>
      <c r="CA68" s="16">
        <f>SUMIF(Ent_Dados!$C$269:$C$514,Tabulação_Prod_Municipios!D35,Ent_Dados!$Q$269:$Q$514)</f>
        <v>0</v>
      </c>
      <c r="CB68" s="9"/>
      <c r="CC68" s="10">
        <v>58</v>
      </c>
      <c r="CD68" s="92" t="s">
        <v>87</v>
      </c>
      <c r="CE68" s="13">
        <f>SUMIF(Ent_Dados!$C$9:$C$254,Tabulação_Prod_Municipios!D35,Ent_Dados!$P$9:$P$254)</f>
        <v>0</v>
      </c>
      <c r="CF68" s="16">
        <f>SUMIF(Ent_Dados!$C$9:$C$254,Tabulação_Prod_Municipios!D35,Ent_Dados!$Q$9:$Q$254)</f>
        <v>0</v>
      </c>
      <c r="CH68" s="10">
        <v>58</v>
      </c>
      <c r="CI68" s="92" t="s">
        <v>108</v>
      </c>
      <c r="CJ68" s="13">
        <f>SUMIF(Ent_Dados!$C$269:$C$514,Tabulação_Prod_Municipios!D58,Ent_Dados!$AB$269:$AB$514)</f>
        <v>0</v>
      </c>
      <c r="CK68" s="16">
        <f>SUMIF(Ent_Dados!$C$269:$C$514,Tabulação_Prod_Municipios!D58,Ent_Dados!$AC$269:$AC$514)</f>
        <v>0</v>
      </c>
      <c r="CL68" s="9"/>
      <c r="CM68" s="10">
        <v>58</v>
      </c>
      <c r="CN68" s="92" t="s">
        <v>108</v>
      </c>
      <c r="CO68" s="13">
        <f>SUMIF(Ent_Dados!$C$9:$C$254,Tabulação_Prod_Municipios!D58,Ent_Dados!$AB$9:$AB$254)</f>
        <v>0</v>
      </c>
      <c r="CP68" s="16">
        <f>SUMIF(Ent_Dados!$C$9:$C$254,Tabulação_Prod_Municipios!D58,Ent_Dados!$AC$9:$AC$254)</f>
        <v>0</v>
      </c>
      <c r="CR68" s="10">
        <v>58</v>
      </c>
      <c r="CS68" s="92" t="s">
        <v>240</v>
      </c>
      <c r="CT68" s="13">
        <f>SUMIF(Ent_Dados!$C$269:$C$514,Tabulação_Prod_Municipios!D205,Ent_Dados!$L$269:$L$514)</f>
        <v>273905</v>
      </c>
      <c r="CU68" s="16">
        <f>SUMIF(Ent_Dados!$C$269:$C$514,Tabulação_Prod_Municipios!D205,Ent_Dados!$M$269:$M$514)</f>
        <v>150922</v>
      </c>
      <c r="CV68" s="9"/>
      <c r="CW68" s="10">
        <v>58</v>
      </c>
      <c r="CX68" s="92" t="s">
        <v>206</v>
      </c>
      <c r="CY68" s="13">
        <f>SUMIF(Ent_Dados!$C$9:$C$254,Tabulação_Prod_Municipios!D166,Ent_Dados!$L$9:$L$254)</f>
        <v>2520</v>
      </c>
      <c r="CZ68" s="16">
        <f>SUMIF(Ent_Dados!$C$9:$C$254,Tabulação_Prod_Municipios!D166,Ent_Dados!$M$9:$M$254)</f>
        <v>2520</v>
      </c>
      <c r="DB68" s="10">
        <v>58</v>
      </c>
      <c r="DC68" s="92" t="s">
        <v>261</v>
      </c>
      <c r="DD68" s="13">
        <f>SUMIF(Ent_Dados!$C$269:$C$514,Tabulação_Prod_Municipios!D228,Ent_Dados!$R$269:$R$514)</f>
        <v>1050</v>
      </c>
      <c r="DE68" s="16">
        <f>SUMIF(Ent_Dados!$C$269:$C$514,Tabulação_Prod_Municipios!D228,Ent_Dados!$S$269:$S$514)</f>
        <v>1050</v>
      </c>
      <c r="DF68" s="9"/>
      <c r="DG68" s="10">
        <v>58</v>
      </c>
      <c r="DH68" s="92" t="s">
        <v>161</v>
      </c>
      <c r="DI68" s="13">
        <f>SUMIF(Ent_Dados!$C$9:$C$254,Tabulação_Prod_Municipios!D116,Ent_Dados!$R$9:$R$254)</f>
        <v>65</v>
      </c>
      <c r="DJ68" s="16">
        <f>SUMIF(Ent_Dados!$C$9:$C$254,Tabulação_Prod_Municipios!D116,Ent_Dados!$S$9:$S$254)</f>
        <v>60</v>
      </c>
      <c r="DL68" s="10">
        <v>58</v>
      </c>
      <c r="DM68" s="92" t="s">
        <v>277</v>
      </c>
      <c r="DN68" s="13">
        <f>SUMIF(Ent_Dados!$C$269:$C$514,Tabulação_Prod_Municipios!D245,Ent_Dados!$Z$269:$Z$514)</f>
        <v>0</v>
      </c>
      <c r="DO68" s="16">
        <f>SUMIF(Ent_Dados!$C$269:$C$514,Tabulação_Prod_Municipios!D245,Ent_Dados!$AA$269:$AA$514)</f>
        <v>0</v>
      </c>
      <c r="DP68" s="9"/>
      <c r="DQ68" s="10">
        <v>58</v>
      </c>
      <c r="DR68" s="92" t="s">
        <v>277</v>
      </c>
      <c r="DS68" s="13">
        <f>SUMIF(Ent_Dados!$C$9:$C$254,Tabulação_Prod_Municipios!D245,Ent_Dados!$Z$9:$Z$254)</f>
        <v>0</v>
      </c>
      <c r="DT68" s="16">
        <f>SUMIF(Ent_Dados!$C$9:$C$254,Tabulação_Prod_Municipios!D245,Ent_Dados!$AA$9:$AA$254)</f>
        <v>0</v>
      </c>
      <c r="DV68" s="10">
        <v>58</v>
      </c>
      <c r="DW68" s="92" t="s">
        <v>80</v>
      </c>
      <c r="DX68" s="13">
        <f>SUMIF(Ent_Dados!$C$269:$C$514,Tabulação_Prod_Municipios!D28,Ent_Dados!$D$269:$D$514)</f>
        <v>0</v>
      </c>
      <c r="DY68" s="16">
        <f>SUMIF(Ent_Dados!$C$269:$C$514,Tabulação_Prod_Municipios!D28,Ent_Dados!$E$269:$E$514)</f>
        <v>0</v>
      </c>
      <c r="DZ68" s="9"/>
      <c r="EA68" s="10">
        <v>58</v>
      </c>
      <c r="EB68" s="92" t="s">
        <v>80</v>
      </c>
      <c r="EC68" s="13">
        <f>SUMIF(Ent_Dados!$C$9:$C$254,Tabulação_Prod_Municipios!D28,Ent_Dados!$D$9:$D$254)</f>
        <v>0</v>
      </c>
      <c r="ED68" s="16">
        <f>SUMIF(Ent_Dados!$C$9:$C$254,Tabulação_Prod_Municipios!D28,Ent_Dados!$E$9:$E$254)</f>
        <v>0</v>
      </c>
      <c r="EF68" s="10">
        <v>58</v>
      </c>
      <c r="EG68" s="92" t="s">
        <v>117</v>
      </c>
      <c r="EH68" s="13"/>
      <c r="EI68" s="16"/>
      <c r="EJ68" s="9"/>
      <c r="EK68" s="10">
        <v>58</v>
      </c>
      <c r="EL68" s="92" t="s">
        <v>117</v>
      </c>
      <c r="EM68" s="13"/>
      <c r="EN68" s="16"/>
    </row>
    <row r="69" spans="1:144" ht="13.5" customHeight="1" x14ac:dyDescent="0.2">
      <c r="A69" s="14"/>
      <c r="B69" s="91">
        <v>61</v>
      </c>
      <c r="C69" s="92" t="s">
        <v>6</v>
      </c>
      <c r="D69" s="12" t="s">
        <v>390</v>
      </c>
      <c r="E69" s="14"/>
      <c r="F69" s="10">
        <v>59</v>
      </c>
      <c r="G69" s="92" t="s">
        <v>65</v>
      </c>
      <c r="H69" s="13">
        <f>SUMIF(Ent_Dados!$C$269:$C$514,Tabulação_Prod_Municipios!D12,Ent_Dados!$F$269:$F$514)+SUMIF(Ent_Dados!$C$269:$C$514,Tabulação_Prod_Municipios!D12,Ent_Dados!$H$269:$H$514)+SUMIF(Ent_Dados!$C$269:$C$514,Tabulação_Prod_Municipios!D12,Ent_Dados!$J$269:$J$514)+SUMIF(Ent_Dados!$C$269:$C$514,Tabulação_Prod_Municipios!D12,Ent_Dados!$N$269:$N$514)+SUMIF(Ent_Dados!$C$269:$C$514,Tabulação_Prod_Municipios!D12,Ent_Dados!$P$269:$P$514)+SUMIF(Ent_Dados!$C$269:$C$514,Tabulação_Prod_Municipios!D12,Ent_Dados!$T$269:$T$514)+SUMIF(Ent_Dados!$C$269:$C$514,Tabulação_Prod_Municipios!D12,Ent_Dados!$V$269:$V$514)+SUMIF(Ent_Dados!$C$269:$C$514,Tabulação_Prod_Municipios!D12,Ent_Dados!$X$269:$X$514)+SUMIF(Ent_Dados!$C$269:$C$514,Tabulação_Prod_Municipios!D12,Ent_Dados!$AB$269:$AB$514)</f>
        <v>37977</v>
      </c>
      <c r="I69" s="16">
        <f>SUMIF(Ent_Dados!$C$269:$C$514,Tabulação_Prod_Municipios!D12,Ent_Dados!$G$269:$G$514)+SUMIF(Ent_Dados!$C$269:$C$514,Tabulação_Prod_Municipios!D12,Ent_Dados!$I$269:$I$514)+SUMIF(Ent_Dados!$C$269:$C$514,Tabulação_Prod_Municipios!D12,Ent_Dados!$K$269:$K$514)+SUMIF(Ent_Dados!$C$269:$C$514,Tabulação_Prod_Municipios!D12,Ent_Dados!$O$269:$O$514)+SUMIF(Ent_Dados!$C$269:$C$514,Tabulação_Prod_Municipios!D12,Ent_Dados!$Q$269:$Q$514)+SUMIF(Ent_Dados!$C$269:$C$514,Tabulação_Prod_Municipios!D12,Ent_Dados!$U$269:$U$514)+SUMIF(Ent_Dados!$C$269:$C$514,Tabulação_Prod_Municipios!D12,Ent_Dados!$W$269:$W$514)+SUMIF(Ent_Dados!$C$269:$C$514,Tabulação_Prod_Municipios!D12,Ent_Dados!$Y$269:$Y$514)+SUMIF(Ent_Dados!$C$269:$C$514,Tabulação_Prod_Municipios!D12,Ent_Dados!$AC$269:$AC$514)</f>
        <v>37310</v>
      </c>
      <c r="J69" s="9"/>
      <c r="K69" s="10">
        <v>59</v>
      </c>
      <c r="L69" s="92" t="s">
        <v>211</v>
      </c>
      <c r="M69" s="13">
        <f>SUMIF(Ent_Dados!$C$9:$C$254,Tabulação_Prod_Municipios!D171,Ent_Dados!$F$9:$F$254)+SUMIF(Ent_Dados!$C$9:$C$254,Tabulação_Prod_Municipios!D171,Ent_Dados!$H$9:$H$254)+SUMIF(Ent_Dados!$C$9:$C$254,Tabulação_Prod_Municipios!D171,Ent_Dados!$J$9:$J$254)+SUMIF(Ent_Dados!$C$9:$C$254,Tabulação_Prod_Municipios!D171,Ent_Dados!$N$9:$N$254)+SUMIF(Ent_Dados!$C$9:$C$254,Tabulação_Prod_Municipios!D171,Ent_Dados!$P$9:$P$254)+SUMIF(Ent_Dados!$C$9:$C$254,Tabulação_Prod_Municipios!D171,Ent_Dados!$T$9:$T$254)+SUMIF(Ent_Dados!$C$9:$C$254,Tabulação_Prod_Municipios!D171,Ent_Dados!$V$9:$V$254)+SUMIF(Ent_Dados!$C$9:$C$254,Tabulação_Prod_Municipios!D171,Ent_Dados!$X$9:$X$254)+SUMIF(Ent_Dados!$C$9:$C$254,Tabulação_Prod_Municipios!D171,Ent_Dados!$AB$9:$AB$254)</f>
        <v>11400</v>
      </c>
      <c r="N69" s="16">
        <f>SUMIF(Ent_Dados!$C$9:$C$254,Tabulação_Prod_Municipios!D171,Ent_Dados!$G$9:$G$254)+SUMIF(Ent_Dados!$C$9:$C$254,Tabulação_Prod_Municipios!D171,Ent_Dados!$I$9:$I$254)+SUMIF(Ent_Dados!$C$9:$C$254,Tabulação_Prod_Municipios!D171,Ent_Dados!$K$9:$K$254)+SUMIF(Ent_Dados!$C$9:$C$254,Tabulação_Prod_Municipios!D171,Ent_Dados!$O$9:$O$254)+SUMIF(Ent_Dados!$C$9:$C$254,Tabulação_Prod_Municipios!D171,Ent_Dados!$Q$9:$Q$254)+SUMIF(Ent_Dados!$C$9:$C$254,Tabulação_Prod_Municipios!D171,Ent_Dados!$U$9:$U$254)+SUMIF(Ent_Dados!$C$9:$C$254,Tabulação_Prod_Municipios!D171,Ent_Dados!$W$9:$W$254)+SUMIF(Ent_Dados!$C$9:$C$254,Tabulação_Prod_Municipios!D171,Ent_Dados!$Y$9:$Y$254)+SUMIF(Ent_Dados!$C$9:$C$254,Tabulação_Prod_Municipios!D171,Ent_Dados!$AC$9:$AC$254)</f>
        <v>13510</v>
      </c>
      <c r="O69" s="14"/>
      <c r="P69" s="10">
        <v>59</v>
      </c>
      <c r="Q69" s="92" t="s">
        <v>185</v>
      </c>
      <c r="R69" s="13">
        <f>SUMIF(Ent_Dados!$C$269:$C$514,Tabulação_Prod_Municipios!D142,Ent_Dados!$V$269:$V$514)</f>
        <v>32023</v>
      </c>
      <c r="S69" s="16">
        <f>SUMIF(Ent_Dados!$C$269:$C$514,Tabulação_Prod_Municipios!D142,Ent_Dados!$W$269:$W$514)</f>
        <v>29271</v>
      </c>
      <c r="T69" s="9"/>
      <c r="U69" s="10">
        <v>59</v>
      </c>
      <c r="V69" s="92" t="s">
        <v>123</v>
      </c>
      <c r="W69" s="13">
        <f>SUMIF(Ent_Dados!$C$9:$C$254,Tabulação_Prod_Municipios!D76,Ent_Dados!$V$9:$V$254)</f>
        <v>11000</v>
      </c>
      <c r="X69" s="16">
        <f>SUMIF(Ent_Dados!$C$9:$C$254,Tabulação_Prod_Municipios!D76,Ent_Dados!$W$9:$W$254)</f>
        <v>9800</v>
      </c>
      <c r="Y69" s="2"/>
      <c r="Z69" s="10">
        <v>59</v>
      </c>
      <c r="AA69" s="92" t="s">
        <v>49</v>
      </c>
      <c r="AB69" s="13">
        <f>SUMIF(Ent_Dados!$C$269:$C$514,Tabulação_Prod_Municipios!D184,Ent_Dados!$T$269:$T$514)</f>
        <v>12750</v>
      </c>
      <c r="AC69" s="16">
        <f>SUMIF(Ent_Dados!$C$269:$C$514,Tabulação_Prod_Municipios!D184,Ent_Dados!$U$269:$U$514)</f>
        <v>9500</v>
      </c>
      <c r="AD69" s="9"/>
      <c r="AE69" s="10">
        <v>59</v>
      </c>
      <c r="AF69" s="92" t="s">
        <v>82</v>
      </c>
      <c r="AG69" s="13">
        <f>SUMIF(Ent_Dados!$C$9:$C$254,Tabulação_Prod_Municipios!D30,Ent_Dados!$T$9:$T$254)</f>
        <v>100</v>
      </c>
      <c r="AH69" s="16">
        <f>SUMIF(Ent_Dados!$C$9:$C$254,Tabulação_Prod_Municipios!D30,Ent_Dados!$U$9:$U$254)</f>
        <v>2000</v>
      </c>
      <c r="AJ69" s="10">
        <v>59</v>
      </c>
      <c r="AK69" s="92" t="s">
        <v>180</v>
      </c>
      <c r="AL69" s="13">
        <f>SUMIF(Ent_Dados!$C$269:$C$514,Tabulação_Prod_Municipios!D136,Ent_Dados!$X$269:$X$514)</f>
        <v>600</v>
      </c>
      <c r="AM69" s="16">
        <f>SUMIF(Ent_Dados!$C$269:$C$514,Tabulação_Prod_Municipios!D136,Ent_Dados!$Y$269:$Y$514)</f>
        <v>600</v>
      </c>
      <c r="AN69" s="9"/>
      <c r="AO69" s="10">
        <v>59</v>
      </c>
      <c r="AP69" s="92" t="s">
        <v>286</v>
      </c>
      <c r="AQ69" s="13">
        <f>SUMIF(Ent_Dados!$C$9:$C$254,Tabulação_Prod_Municipios!D255,Ent_Dados!$X$9:$X$254)</f>
        <v>300</v>
      </c>
      <c r="AR69" s="16">
        <f>SUMIF(Ent_Dados!$C$9:$C$254,Tabulação_Prod_Municipios!D255,Ent_Dados!$Y$9:$Y$254)</f>
        <v>300</v>
      </c>
      <c r="AT69" s="10">
        <v>59</v>
      </c>
      <c r="AU69" s="92" t="s">
        <v>146</v>
      </c>
      <c r="AV69" s="13">
        <f>SUMIF(Ent_Dados!$C$269:$C$514,Tabulação_Prod_Municipios!D100,Ent_Dados!$J$269:$J$514)</f>
        <v>114</v>
      </c>
      <c r="AW69" s="16">
        <f>SUMIF(Ent_Dados!$C$269:$C$514,Tabulação_Prod_Municipios!D100,Ent_Dados!$K$269:$K$514)</f>
        <v>79</v>
      </c>
      <c r="AX69" s="9"/>
      <c r="AY69" s="10">
        <v>59</v>
      </c>
      <c r="AZ69" s="92" t="s">
        <v>118</v>
      </c>
      <c r="BA69" s="13">
        <f>SUMIF(Ent_Dados!$C$9:$C$254,Tabulação_Prod_Municipios!D70,Ent_Dados!$J$9:$J$254)</f>
        <v>40</v>
      </c>
      <c r="BB69" s="16">
        <f>SUMIF(Ent_Dados!$C$9:$C$254,Tabulação_Prod_Municipios!D70,Ent_Dados!$K$9:$K$254)</f>
        <v>45</v>
      </c>
      <c r="BD69" s="10">
        <v>59</v>
      </c>
      <c r="BE69" s="92" t="s">
        <v>189</v>
      </c>
      <c r="BF69" s="13">
        <f>SUMIF(Ent_Dados!$C$269:$C$514,Tabulação_Prod_Municipios!D147,Ent_Dados!$N$269:$N$514)</f>
        <v>5</v>
      </c>
      <c r="BG69" s="16">
        <f>SUMIF(Ent_Dados!$C$269:$C$514,Tabulação_Prod_Municipios!D147,Ent_Dados!$O$269:$O$514)</f>
        <v>72</v>
      </c>
      <c r="BH69" s="9"/>
      <c r="BI69" s="10">
        <v>59</v>
      </c>
      <c r="BJ69" s="92" t="s">
        <v>214</v>
      </c>
      <c r="BK69" s="13">
        <f>SUMIF(Ent_Dados!$C$9:$C$254,Tabulação_Prod_Municipios!D174,Ent_Dados!$N$9:$N$254)</f>
        <v>60</v>
      </c>
      <c r="BL69" s="16">
        <f>SUMIF(Ent_Dados!$C$9:$C$254,Tabulação_Prod_Municipios!D174,Ent_Dados!$O$9:$O$254)</f>
        <v>50</v>
      </c>
      <c r="BN69" s="10">
        <v>59</v>
      </c>
      <c r="BO69" s="92" t="s">
        <v>81</v>
      </c>
      <c r="BP69" s="13">
        <f>SUMIF(Ent_Dados!$C$269:$C$514,Tabulação_Prod_Municipios!D29,Ent_Dados!$F$269:$F$514)</f>
        <v>0</v>
      </c>
      <c r="BQ69" s="16">
        <f>SUMIF(Ent_Dados!$C$269:$C$514,Tabulação_Prod_Municipios!D29,Ent_Dados!$G$269:$G$514)</f>
        <v>0</v>
      </c>
      <c r="BR69" s="9"/>
      <c r="BS69" s="10">
        <v>59</v>
      </c>
      <c r="BT69" s="92" t="s">
        <v>81</v>
      </c>
      <c r="BU69" s="13">
        <f>SUMIF(Ent_Dados!$C$9:$C$254,Tabulação_Prod_Municipios!D29,Ent_Dados!$F$9:$F$254)</f>
        <v>0</v>
      </c>
      <c r="BV69" s="16">
        <f>SUMIF(Ent_Dados!$C$9:$C$254,Tabulação_Prod_Municipios!D29,Ent_Dados!$G$9:$G$254)</f>
        <v>0</v>
      </c>
      <c r="BX69" s="10">
        <v>59</v>
      </c>
      <c r="BY69" s="92" t="s">
        <v>88</v>
      </c>
      <c r="BZ69" s="13">
        <f>SUMIF(Ent_Dados!$C$269:$C$514,Tabulação_Prod_Municipios!D36,Ent_Dados!$P$269:$P$514)</f>
        <v>0</v>
      </c>
      <c r="CA69" s="16">
        <f>SUMIF(Ent_Dados!$C$269:$C$514,Tabulação_Prod_Municipios!D36,Ent_Dados!$Q$269:$Q$514)</f>
        <v>0</v>
      </c>
      <c r="CB69" s="9"/>
      <c r="CC69" s="10">
        <v>59</v>
      </c>
      <c r="CD69" s="92" t="s">
        <v>88</v>
      </c>
      <c r="CE69" s="13">
        <f>SUMIF(Ent_Dados!$C$9:$C$254,Tabulação_Prod_Municipios!D36,Ent_Dados!$P$9:$P$254)</f>
        <v>0</v>
      </c>
      <c r="CF69" s="16">
        <f>SUMIF(Ent_Dados!$C$9:$C$254,Tabulação_Prod_Municipios!D36,Ent_Dados!$Q$9:$Q$254)</f>
        <v>0</v>
      </c>
      <c r="CH69" s="10">
        <v>59</v>
      </c>
      <c r="CI69" s="92" t="s">
        <v>109</v>
      </c>
      <c r="CJ69" s="13">
        <f>SUMIF(Ent_Dados!$C$269:$C$514,Tabulação_Prod_Municipios!D59,Ent_Dados!$AB$269:$AB$514)</f>
        <v>0</v>
      </c>
      <c r="CK69" s="16">
        <f>SUMIF(Ent_Dados!$C$269:$C$514,Tabulação_Prod_Municipios!D59,Ent_Dados!$AC$269:$AC$514)</f>
        <v>0</v>
      </c>
      <c r="CL69" s="9"/>
      <c r="CM69" s="10">
        <v>59</v>
      </c>
      <c r="CN69" s="92" t="s">
        <v>109</v>
      </c>
      <c r="CO69" s="13">
        <f>SUMIF(Ent_Dados!$C$9:$C$254,Tabulação_Prod_Municipios!D59,Ent_Dados!$AB$9:$AB$254)</f>
        <v>0</v>
      </c>
      <c r="CP69" s="16">
        <f>SUMIF(Ent_Dados!$C$9:$C$254,Tabulação_Prod_Municipios!D59,Ent_Dados!$AC$9:$AC$254)</f>
        <v>0</v>
      </c>
      <c r="CR69" s="10">
        <v>59</v>
      </c>
      <c r="CS69" s="92" t="s">
        <v>145</v>
      </c>
      <c r="CT69" s="13">
        <f>SUMIF(Ent_Dados!$C$269:$C$514,Tabulação_Prod_Municipios!D99,Ent_Dados!$L$269:$L$514)</f>
        <v>510000</v>
      </c>
      <c r="CU69" s="16">
        <f>SUMIF(Ent_Dados!$C$269:$C$514,Tabulação_Prod_Municipios!D99,Ent_Dados!$M$269:$M$514)</f>
        <v>150000</v>
      </c>
      <c r="CV69" s="9"/>
      <c r="CW69" s="10">
        <v>59</v>
      </c>
      <c r="CX69" s="92" t="s">
        <v>169</v>
      </c>
      <c r="CY69" s="13">
        <f>SUMIF(Ent_Dados!$C$9:$C$254,Tabulação_Prod_Municipios!D125,Ent_Dados!$L$9:$L$254)</f>
        <v>4100</v>
      </c>
      <c r="CZ69" s="16">
        <f>SUMIF(Ent_Dados!$C$9:$C$254,Tabulação_Prod_Municipios!D125,Ent_Dados!$M$9:$M$254)</f>
        <v>2400</v>
      </c>
      <c r="DB69" s="10">
        <v>59</v>
      </c>
      <c r="DC69" s="92" t="s">
        <v>198</v>
      </c>
      <c r="DD69" s="13">
        <f>SUMIF(Ent_Dados!$C$269:$C$514,Tabulação_Prod_Municipios!D157,Ent_Dados!$R$269:$R$514)</f>
        <v>1050</v>
      </c>
      <c r="DE69" s="16">
        <f>SUMIF(Ent_Dados!$C$269:$C$514,Tabulação_Prod_Municipios!D157,Ent_Dados!$S$269:$S$514)</f>
        <v>1050</v>
      </c>
      <c r="DF69" s="9"/>
      <c r="DG69" s="10">
        <v>59</v>
      </c>
      <c r="DH69" s="92" t="s">
        <v>216</v>
      </c>
      <c r="DI69" s="13">
        <f>SUMIF(Ent_Dados!$C$9:$C$254,Tabulação_Prod_Municipios!D176,Ent_Dados!$R$9:$R$254)</f>
        <v>60</v>
      </c>
      <c r="DJ69" s="16">
        <f>SUMIF(Ent_Dados!$C$9:$C$254,Tabulação_Prod_Municipios!D176,Ent_Dados!$S$9:$S$254)</f>
        <v>60</v>
      </c>
      <c r="DL69" s="10">
        <v>59</v>
      </c>
      <c r="DM69" s="92" t="s">
        <v>264</v>
      </c>
      <c r="DN69" s="13">
        <f>SUMIF(Ent_Dados!$C$269:$C$514,Tabulação_Prod_Municipios!D231,Ent_Dados!$Z$269:$Z$514)</f>
        <v>0</v>
      </c>
      <c r="DO69" s="16">
        <f>SUMIF(Ent_Dados!$C$269:$C$514,Tabulação_Prod_Municipios!D231,Ent_Dados!$AA$269:$AA$514)</f>
        <v>0</v>
      </c>
      <c r="DP69" s="9"/>
      <c r="DQ69" s="10">
        <v>59</v>
      </c>
      <c r="DR69" s="92" t="s">
        <v>49</v>
      </c>
      <c r="DS69" s="13">
        <f>SUMIF(Ent_Dados!$C$9:$C$254,Tabulação_Prod_Municipios!D184,Ent_Dados!$Z$9:$Z$254)</f>
        <v>0</v>
      </c>
      <c r="DT69" s="16">
        <f>SUMIF(Ent_Dados!$C$9:$C$254,Tabulação_Prod_Municipios!D184,Ent_Dados!$AA$9:$AA$254)</f>
        <v>0</v>
      </c>
      <c r="DV69" s="10">
        <v>59</v>
      </c>
      <c r="DW69" s="92" t="s">
        <v>81</v>
      </c>
      <c r="DX69" s="13">
        <f>SUMIF(Ent_Dados!$C$269:$C$514,Tabulação_Prod_Municipios!D29,Ent_Dados!$D$269:$D$514)</f>
        <v>0</v>
      </c>
      <c r="DY69" s="16">
        <f>SUMIF(Ent_Dados!$C$269:$C$514,Tabulação_Prod_Municipios!D29,Ent_Dados!$E$269:$E$514)</f>
        <v>0</v>
      </c>
      <c r="DZ69" s="9"/>
      <c r="EA69" s="10">
        <v>59</v>
      </c>
      <c r="EB69" s="92" t="s">
        <v>81</v>
      </c>
      <c r="EC69" s="13">
        <f>SUMIF(Ent_Dados!$C$9:$C$254,Tabulação_Prod_Municipios!D29,Ent_Dados!$D$9:$D$254)</f>
        <v>0</v>
      </c>
      <c r="ED69" s="16">
        <f>SUMIF(Ent_Dados!$C$9:$C$254,Tabulação_Prod_Municipios!D29,Ent_Dados!$E$9:$E$254)</f>
        <v>0</v>
      </c>
      <c r="EF69" s="10">
        <v>59</v>
      </c>
      <c r="EG69" s="92" t="s">
        <v>6</v>
      </c>
      <c r="EH69" s="13"/>
      <c r="EI69" s="16"/>
      <c r="EJ69" s="9"/>
      <c r="EK69" s="10">
        <v>59</v>
      </c>
      <c r="EL69" s="92" t="s">
        <v>6</v>
      </c>
      <c r="EM69" s="13"/>
      <c r="EN69" s="16"/>
    </row>
    <row r="70" spans="1:144" ht="13.5" customHeight="1" x14ac:dyDescent="0.2">
      <c r="A70" s="14"/>
      <c r="B70" s="91">
        <v>62</v>
      </c>
      <c r="C70" s="92" t="s">
        <v>118</v>
      </c>
      <c r="D70" s="12" t="s">
        <v>391</v>
      </c>
      <c r="E70" s="14"/>
      <c r="F70" s="10">
        <v>60</v>
      </c>
      <c r="G70" s="92" t="s">
        <v>101</v>
      </c>
      <c r="H70" s="13">
        <f>SUMIF(Ent_Dados!$C$269:$C$514,Tabulação_Prod_Municipios!D49,Ent_Dados!$F$269:$F$514)+SUMIF(Ent_Dados!$C$269:$C$514,Tabulação_Prod_Municipios!D49,Ent_Dados!$H$269:$H$514)+SUMIF(Ent_Dados!$C$269:$C$514,Tabulação_Prod_Municipios!D49,Ent_Dados!$J$269:$J$514)+SUMIF(Ent_Dados!$C$269:$C$514,Tabulação_Prod_Municipios!D49,Ent_Dados!$N$269:$N$514)+SUMIF(Ent_Dados!$C$269:$C$514,Tabulação_Prod_Municipios!D49,Ent_Dados!$P$269:$P$514)+SUMIF(Ent_Dados!$C$269:$C$514,Tabulação_Prod_Municipios!D49,Ent_Dados!$T$269:$T$514)+SUMIF(Ent_Dados!$C$269:$C$514,Tabulação_Prod_Municipios!D49,Ent_Dados!$V$269:$V$514)+SUMIF(Ent_Dados!$C$269:$C$514,Tabulação_Prod_Municipios!D49,Ent_Dados!$X$269:$X$514)+SUMIF(Ent_Dados!$C$269:$C$514,Tabulação_Prod_Municipios!D49,Ent_Dados!$AB$269:$AB$514)</f>
        <v>34349</v>
      </c>
      <c r="I70" s="16">
        <f>SUMIF(Ent_Dados!$C$269:$C$514,Tabulação_Prod_Municipios!D49,Ent_Dados!$G$269:$G$514)+SUMIF(Ent_Dados!$C$269:$C$514,Tabulação_Prod_Municipios!D49,Ent_Dados!$I$269:$I$514)+SUMIF(Ent_Dados!$C$269:$C$514,Tabulação_Prod_Municipios!D49,Ent_Dados!$K$269:$K$514)+SUMIF(Ent_Dados!$C$269:$C$514,Tabulação_Prod_Municipios!D49,Ent_Dados!$O$269:$O$514)+SUMIF(Ent_Dados!$C$269:$C$514,Tabulação_Prod_Municipios!D49,Ent_Dados!$Q$269:$Q$514)+SUMIF(Ent_Dados!$C$269:$C$514,Tabulação_Prod_Municipios!D49,Ent_Dados!$U$269:$U$514)+SUMIF(Ent_Dados!$C$269:$C$514,Tabulação_Prod_Municipios!D49,Ent_Dados!$W$269:$W$514)+SUMIF(Ent_Dados!$C$269:$C$514,Tabulação_Prod_Municipios!D49,Ent_Dados!$Y$269:$Y$514)+SUMIF(Ent_Dados!$C$269:$C$514,Tabulação_Prod_Municipios!D49,Ent_Dados!$AC$269:$AC$514)</f>
        <v>36641</v>
      </c>
      <c r="J70" s="9"/>
      <c r="K70" s="10">
        <v>60</v>
      </c>
      <c r="L70" s="92" t="s">
        <v>180</v>
      </c>
      <c r="M70" s="13">
        <f>SUMIF(Ent_Dados!$C$9:$C$254,Tabulação_Prod_Municipios!D136,Ent_Dados!$F$9:$F$254)+SUMIF(Ent_Dados!$C$9:$C$254,Tabulação_Prod_Municipios!D136,Ent_Dados!$H$9:$H$254)+SUMIF(Ent_Dados!$C$9:$C$254,Tabulação_Prod_Municipios!D136,Ent_Dados!$J$9:$J$254)+SUMIF(Ent_Dados!$C$9:$C$254,Tabulação_Prod_Municipios!D136,Ent_Dados!$N$9:$N$254)+SUMIF(Ent_Dados!$C$9:$C$254,Tabulação_Prod_Municipios!D136,Ent_Dados!$P$9:$P$254)+SUMIF(Ent_Dados!$C$9:$C$254,Tabulação_Prod_Municipios!D136,Ent_Dados!$T$9:$T$254)+SUMIF(Ent_Dados!$C$9:$C$254,Tabulação_Prod_Municipios!D136,Ent_Dados!$V$9:$V$254)+SUMIF(Ent_Dados!$C$9:$C$254,Tabulação_Prod_Municipios!D136,Ent_Dados!$X$9:$X$254)+SUMIF(Ent_Dados!$C$9:$C$254,Tabulação_Prod_Municipios!D136,Ent_Dados!$AB$9:$AB$254)</f>
        <v>12820</v>
      </c>
      <c r="N70" s="16">
        <f>SUMIF(Ent_Dados!$C$9:$C$254,Tabulação_Prod_Municipios!D136,Ent_Dados!$G$9:$G$254)+SUMIF(Ent_Dados!$C$9:$C$254,Tabulação_Prod_Municipios!D136,Ent_Dados!$I$9:$I$254)+SUMIF(Ent_Dados!$C$9:$C$254,Tabulação_Prod_Municipios!D136,Ent_Dados!$K$9:$K$254)+SUMIF(Ent_Dados!$C$9:$C$254,Tabulação_Prod_Municipios!D136,Ent_Dados!$O$9:$O$254)+SUMIF(Ent_Dados!$C$9:$C$254,Tabulação_Prod_Municipios!D136,Ent_Dados!$Q$9:$Q$254)+SUMIF(Ent_Dados!$C$9:$C$254,Tabulação_Prod_Municipios!D136,Ent_Dados!$U$9:$U$254)+SUMIF(Ent_Dados!$C$9:$C$254,Tabulação_Prod_Municipios!D136,Ent_Dados!$W$9:$W$254)+SUMIF(Ent_Dados!$C$9:$C$254,Tabulação_Prod_Municipios!D136,Ent_Dados!$Y$9:$Y$254)+SUMIF(Ent_Dados!$C$9:$C$254,Tabulação_Prod_Municipios!D136,Ent_Dados!$AC$9:$AC$254)</f>
        <v>13320</v>
      </c>
      <c r="O70" s="14"/>
      <c r="P70" s="10">
        <v>60</v>
      </c>
      <c r="Q70" s="92" t="s">
        <v>280</v>
      </c>
      <c r="R70" s="13">
        <f>SUMIF(Ent_Dados!$C$269:$C$514,Tabulação_Prod_Municipios!D248,Ent_Dados!$V$269:$V$514)</f>
        <v>54000</v>
      </c>
      <c r="S70" s="16">
        <f>SUMIF(Ent_Dados!$C$269:$C$514,Tabulação_Prod_Municipios!D248,Ent_Dados!$W$269:$W$514)</f>
        <v>28800</v>
      </c>
      <c r="T70" s="9"/>
      <c r="U70" s="10">
        <v>60</v>
      </c>
      <c r="V70" s="92" t="s">
        <v>164</v>
      </c>
      <c r="W70" s="13">
        <f>SUMIF(Ent_Dados!$C$9:$C$254,Tabulação_Prod_Municipios!D119,Ent_Dados!$V$9:$V$254)</f>
        <v>12000</v>
      </c>
      <c r="X70" s="16">
        <f>SUMIF(Ent_Dados!$C$9:$C$254,Tabulação_Prod_Municipios!D119,Ent_Dados!$W$9:$W$254)</f>
        <v>9500</v>
      </c>
      <c r="Y70" s="2"/>
      <c r="Z70" s="10">
        <v>60</v>
      </c>
      <c r="AA70" s="92" t="s">
        <v>236</v>
      </c>
      <c r="AB70" s="13">
        <f>SUMIF(Ent_Dados!$C$269:$C$514,Tabulação_Prod_Municipios!D200,Ent_Dados!$T$269:$T$514)</f>
        <v>22100</v>
      </c>
      <c r="AC70" s="16">
        <f>SUMIF(Ent_Dados!$C$269:$C$514,Tabulação_Prod_Municipios!D200,Ent_Dados!$U$269:$U$514)</f>
        <v>9424</v>
      </c>
      <c r="AD70" s="9"/>
      <c r="AE70" s="10">
        <v>60</v>
      </c>
      <c r="AF70" s="92" t="s">
        <v>187</v>
      </c>
      <c r="AG70" s="13">
        <f>SUMIF(Ent_Dados!$C$9:$C$254,Tabulação_Prod_Municipios!D144,Ent_Dados!$T$9:$T$254)</f>
        <v>2000</v>
      </c>
      <c r="AH70" s="16">
        <f>SUMIF(Ent_Dados!$C$9:$C$254,Tabulação_Prod_Municipios!D144,Ent_Dados!$U$9:$U$254)</f>
        <v>1900</v>
      </c>
      <c r="AJ70" s="10">
        <v>60</v>
      </c>
      <c r="AK70" s="92" t="s">
        <v>126</v>
      </c>
      <c r="AL70" s="13">
        <f>SUMIF(Ent_Dados!$C$269:$C$514,Tabulação_Prod_Municipios!D79,Ent_Dados!$X$269:$X$514)</f>
        <v>70</v>
      </c>
      <c r="AM70" s="16">
        <f>SUMIF(Ent_Dados!$C$269:$C$514,Tabulação_Prod_Municipios!D79,Ent_Dados!$Y$269:$Y$514)</f>
        <v>585</v>
      </c>
      <c r="AN70" s="9"/>
      <c r="AO70" s="10">
        <v>60</v>
      </c>
      <c r="AP70" s="92" t="s">
        <v>144</v>
      </c>
      <c r="AQ70" s="13">
        <f>SUMIF(Ent_Dados!$C$9:$C$254,Tabulação_Prod_Municipios!D98,Ent_Dados!$X$9:$X$254)</f>
        <v>200</v>
      </c>
      <c r="AR70" s="16">
        <f>SUMIF(Ent_Dados!$C$9:$C$254,Tabulação_Prod_Municipios!D98,Ent_Dados!$Y$9:$Y$254)</f>
        <v>300</v>
      </c>
      <c r="AT70" s="10">
        <v>60</v>
      </c>
      <c r="AU70" s="92" t="s">
        <v>67</v>
      </c>
      <c r="AV70" s="13">
        <f>SUMIF(Ent_Dados!$C$269:$C$514,Tabulação_Prod_Municipios!D14,Ent_Dados!$J$269:$J$514)</f>
        <v>78</v>
      </c>
      <c r="AW70" s="16">
        <f>SUMIF(Ent_Dados!$C$269:$C$514,Tabulação_Prod_Municipios!D14,Ent_Dados!$K$269:$K$514)</f>
        <v>78</v>
      </c>
      <c r="AX70" s="9"/>
      <c r="AY70" s="10">
        <v>60</v>
      </c>
      <c r="AZ70" s="92" t="s">
        <v>119</v>
      </c>
      <c r="BA70" s="13">
        <f>SUMIF(Ent_Dados!$C$9:$C$254,Tabulação_Prod_Municipios!D71,Ent_Dados!$J$9:$J$254)</f>
        <v>60</v>
      </c>
      <c r="BB70" s="16">
        <f>SUMIF(Ent_Dados!$C$9:$C$254,Tabulação_Prod_Municipios!D71,Ent_Dados!$K$9:$K$254)</f>
        <v>40</v>
      </c>
      <c r="BD70" s="10">
        <v>60</v>
      </c>
      <c r="BE70" s="92" t="s">
        <v>237</v>
      </c>
      <c r="BF70" s="13">
        <f>SUMIF(Ent_Dados!$C$269:$C$514,Tabulação_Prod_Municipios!D202,Ent_Dados!$N$269:$N$514)</f>
        <v>5</v>
      </c>
      <c r="BG70" s="16">
        <f>SUMIF(Ent_Dados!$C$269:$C$514,Tabulação_Prod_Municipios!D202,Ent_Dados!$O$269:$O$514)</f>
        <v>70</v>
      </c>
      <c r="BH70" s="9"/>
      <c r="BI70" s="10">
        <v>60</v>
      </c>
      <c r="BJ70" s="92" t="s">
        <v>237</v>
      </c>
      <c r="BK70" s="13">
        <f>SUMIF(Ent_Dados!$C$9:$C$254,Tabulação_Prod_Municipios!D202,Ent_Dados!$N$9:$N$254)</f>
        <v>32</v>
      </c>
      <c r="BL70" s="16">
        <f>SUMIF(Ent_Dados!$C$9:$C$254,Tabulação_Prod_Municipios!D202,Ent_Dados!$O$9:$O$254)</f>
        <v>50</v>
      </c>
      <c r="BN70" s="10">
        <v>60</v>
      </c>
      <c r="BO70" s="92" t="s">
        <v>82</v>
      </c>
      <c r="BP70" s="13">
        <f>SUMIF(Ent_Dados!$C$269:$C$514,Tabulação_Prod_Municipios!D30,Ent_Dados!$F$269:$F$514)</f>
        <v>0</v>
      </c>
      <c r="BQ70" s="16">
        <f>SUMIF(Ent_Dados!$C$269:$C$514,Tabulação_Prod_Municipios!D30,Ent_Dados!$G$269:$G$514)</f>
        <v>0</v>
      </c>
      <c r="BR70" s="9"/>
      <c r="BS70" s="10">
        <v>60</v>
      </c>
      <c r="BT70" s="92" t="s">
        <v>82</v>
      </c>
      <c r="BU70" s="13">
        <f>SUMIF(Ent_Dados!$C$9:$C$254,Tabulação_Prod_Municipios!D30,Ent_Dados!$F$9:$F$254)</f>
        <v>0</v>
      </c>
      <c r="BV70" s="16">
        <f>SUMIF(Ent_Dados!$C$9:$C$254,Tabulação_Prod_Municipios!D30,Ent_Dados!$G$9:$G$254)</f>
        <v>0</v>
      </c>
      <c r="BX70" s="10">
        <v>60</v>
      </c>
      <c r="BY70" s="92" t="s">
        <v>89</v>
      </c>
      <c r="BZ70" s="13">
        <f>SUMIF(Ent_Dados!$C$269:$C$514,Tabulação_Prod_Municipios!D37,Ent_Dados!$P$269:$P$514)</f>
        <v>0</v>
      </c>
      <c r="CA70" s="16">
        <f>SUMIF(Ent_Dados!$C$269:$C$514,Tabulação_Prod_Municipios!D37,Ent_Dados!$Q$269:$Q$514)</f>
        <v>0</v>
      </c>
      <c r="CB70" s="9"/>
      <c r="CC70" s="10">
        <v>60</v>
      </c>
      <c r="CD70" s="92" t="s">
        <v>89</v>
      </c>
      <c r="CE70" s="13">
        <f>SUMIF(Ent_Dados!$C$9:$C$254,Tabulação_Prod_Municipios!D37,Ent_Dados!$P$9:$P$254)</f>
        <v>0</v>
      </c>
      <c r="CF70" s="16">
        <f>SUMIF(Ent_Dados!$C$9:$C$254,Tabulação_Prod_Municipios!D37,Ent_Dados!$Q$9:$Q$254)</f>
        <v>0</v>
      </c>
      <c r="CH70" s="10">
        <v>60</v>
      </c>
      <c r="CI70" s="92" t="s">
        <v>110</v>
      </c>
      <c r="CJ70" s="13">
        <f>SUMIF(Ent_Dados!$C$269:$C$514,Tabulação_Prod_Municipios!D60,Ent_Dados!$AB$269:$AB$514)</f>
        <v>0</v>
      </c>
      <c r="CK70" s="16">
        <f>SUMIF(Ent_Dados!$C$269:$C$514,Tabulação_Prod_Municipios!D60,Ent_Dados!$AC$269:$AC$514)</f>
        <v>0</v>
      </c>
      <c r="CL70" s="9"/>
      <c r="CM70" s="10">
        <v>60</v>
      </c>
      <c r="CN70" s="92" t="s">
        <v>110</v>
      </c>
      <c r="CO70" s="13">
        <f>SUMIF(Ent_Dados!$C$9:$C$254,Tabulação_Prod_Municipios!D60,Ent_Dados!$AB$9:$AB$254)</f>
        <v>0</v>
      </c>
      <c r="CP70" s="16">
        <f>SUMIF(Ent_Dados!$C$9:$C$254,Tabulação_Prod_Municipios!D60,Ent_Dados!$AC$9:$AC$254)</f>
        <v>0</v>
      </c>
      <c r="CR70" s="10">
        <v>60</v>
      </c>
      <c r="CS70" s="92" t="s">
        <v>118</v>
      </c>
      <c r="CT70" s="13">
        <f>SUMIF(Ent_Dados!$C$269:$C$514,Tabulação_Prod_Municipios!D70,Ent_Dados!$L$269:$L$514)</f>
        <v>139550</v>
      </c>
      <c r="CU70" s="16">
        <f>SUMIF(Ent_Dados!$C$269:$C$514,Tabulação_Prod_Municipios!D70,Ent_Dados!$M$269:$M$514)</f>
        <v>145200</v>
      </c>
      <c r="CV70" s="9"/>
      <c r="CW70" s="10">
        <v>60</v>
      </c>
      <c r="CX70" s="92" t="s">
        <v>101</v>
      </c>
      <c r="CY70" s="13">
        <f>SUMIF(Ent_Dados!$C$9:$C$254,Tabulação_Prod_Municipios!D49,Ent_Dados!$L$9:$L$254)</f>
        <v>2150</v>
      </c>
      <c r="CZ70" s="16">
        <f>SUMIF(Ent_Dados!$C$9:$C$254,Tabulação_Prod_Municipios!D49,Ent_Dados!$M$9:$M$254)</f>
        <v>2150</v>
      </c>
      <c r="DB70" s="10">
        <v>60</v>
      </c>
      <c r="DC70" s="92" t="s">
        <v>234</v>
      </c>
      <c r="DD70" s="13">
        <f>SUMIF(Ent_Dados!$C$269:$C$514,Tabulação_Prod_Municipios!D198,Ent_Dados!$R$269:$R$514)</f>
        <v>1050</v>
      </c>
      <c r="DE70" s="16">
        <f>SUMIF(Ent_Dados!$C$269:$C$514,Tabulação_Prod_Municipios!D198,Ent_Dados!$S$269:$S$514)</f>
        <v>1050</v>
      </c>
      <c r="DF70" s="9"/>
      <c r="DG70" s="10">
        <v>60</v>
      </c>
      <c r="DH70" s="92" t="s">
        <v>202</v>
      </c>
      <c r="DI70" s="13">
        <f>SUMIF(Ent_Dados!$C$9:$C$254,Tabulação_Prod_Municipios!D162,Ent_Dados!$R$9:$R$254)</f>
        <v>60</v>
      </c>
      <c r="DJ70" s="16">
        <f>SUMIF(Ent_Dados!$C$9:$C$254,Tabulação_Prod_Municipios!D162,Ent_Dados!$S$9:$S$254)</f>
        <v>60</v>
      </c>
      <c r="DL70" s="10">
        <v>60</v>
      </c>
      <c r="DM70" s="92" t="s">
        <v>49</v>
      </c>
      <c r="DN70" s="13">
        <f>SUMIF(Ent_Dados!$C$269:$C$514,Tabulação_Prod_Municipios!D184,Ent_Dados!$Z$269:$Z$514)</f>
        <v>0</v>
      </c>
      <c r="DO70" s="16">
        <f>SUMIF(Ent_Dados!$C$269:$C$514,Tabulação_Prod_Municipios!D184,Ent_Dados!$AA$269:$AA$514)</f>
        <v>0</v>
      </c>
      <c r="DP70" s="9"/>
      <c r="DQ70" s="10">
        <v>60</v>
      </c>
      <c r="DR70" s="92" t="s">
        <v>264</v>
      </c>
      <c r="DS70" s="13">
        <f>SUMIF(Ent_Dados!$C$9:$C$254,Tabulação_Prod_Municipios!D231,Ent_Dados!$Z$9:$Z$254)</f>
        <v>0</v>
      </c>
      <c r="DT70" s="16">
        <f>SUMIF(Ent_Dados!$C$9:$C$254,Tabulação_Prod_Municipios!D231,Ent_Dados!$AA$9:$AA$254)</f>
        <v>0</v>
      </c>
      <c r="DV70" s="10">
        <v>60</v>
      </c>
      <c r="DW70" s="92" t="s">
        <v>82</v>
      </c>
      <c r="DX70" s="13">
        <f>SUMIF(Ent_Dados!$C$269:$C$514,Tabulação_Prod_Municipios!D30,Ent_Dados!$D$269:$D$514)</f>
        <v>0</v>
      </c>
      <c r="DY70" s="16">
        <f>SUMIF(Ent_Dados!$C$269:$C$514,Tabulação_Prod_Municipios!D30,Ent_Dados!$E$269:$E$514)</f>
        <v>0</v>
      </c>
      <c r="DZ70" s="9"/>
      <c r="EA70" s="10">
        <v>60</v>
      </c>
      <c r="EB70" s="92" t="s">
        <v>82</v>
      </c>
      <c r="EC70" s="13">
        <f>SUMIF(Ent_Dados!$C$9:$C$254,Tabulação_Prod_Municipios!D30,Ent_Dados!$D$9:$D$254)</f>
        <v>0</v>
      </c>
      <c r="ED70" s="16">
        <f>SUMIF(Ent_Dados!$C$9:$C$254,Tabulação_Prod_Municipios!D30,Ent_Dados!$E$9:$E$254)</f>
        <v>0</v>
      </c>
      <c r="EF70" s="10">
        <v>60</v>
      </c>
      <c r="EG70" s="92" t="s">
        <v>118</v>
      </c>
      <c r="EH70" s="13"/>
      <c r="EI70" s="16"/>
      <c r="EJ70" s="9"/>
      <c r="EK70" s="10">
        <v>60</v>
      </c>
      <c r="EL70" s="92" t="s">
        <v>118</v>
      </c>
      <c r="EM70" s="13"/>
      <c r="EN70" s="16"/>
    </row>
    <row r="71" spans="1:144" ht="13.5" customHeight="1" x14ac:dyDescent="0.2">
      <c r="A71" s="14"/>
      <c r="B71" s="91">
        <v>63</v>
      </c>
      <c r="C71" s="92" t="s">
        <v>119</v>
      </c>
      <c r="D71" s="12" t="s">
        <v>392</v>
      </c>
      <c r="E71" s="14"/>
      <c r="F71" s="10">
        <v>61</v>
      </c>
      <c r="G71" s="92" t="s">
        <v>185</v>
      </c>
      <c r="H71" s="13">
        <f>SUMIF(Ent_Dados!$C$269:$C$514,Tabulação_Prod_Municipios!D142,Ent_Dados!$F$269:$F$514)+SUMIF(Ent_Dados!$C$269:$C$514,Tabulação_Prod_Municipios!D142,Ent_Dados!$H$269:$H$514)+SUMIF(Ent_Dados!$C$269:$C$514,Tabulação_Prod_Municipios!D142,Ent_Dados!$J$269:$J$514)+SUMIF(Ent_Dados!$C$269:$C$514,Tabulação_Prod_Municipios!D142,Ent_Dados!$N$269:$N$514)+SUMIF(Ent_Dados!$C$269:$C$514,Tabulação_Prod_Municipios!D142,Ent_Dados!$P$269:$P$514)+SUMIF(Ent_Dados!$C$269:$C$514,Tabulação_Prod_Municipios!D142,Ent_Dados!$T$269:$T$514)+SUMIF(Ent_Dados!$C$269:$C$514,Tabulação_Prod_Municipios!D142,Ent_Dados!$V$269:$V$514)+SUMIF(Ent_Dados!$C$269:$C$514,Tabulação_Prod_Municipios!D142,Ent_Dados!$X$269:$X$514)+SUMIF(Ent_Dados!$C$269:$C$514,Tabulação_Prod_Municipios!D142,Ent_Dados!$AB$269:$AB$514)</f>
        <v>41086</v>
      </c>
      <c r="I71" s="16">
        <f>SUMIF(Ent_Dados!$C$269:$C$514,Tabulação_Prod_Municipios!D142,Ent_Dados!$G$269:$G$514)+SUMIF(Ent_Dados!$C$269:$C$514,Tabulação_Prod_Municipios!D142,Ent_Dados!$I$269:$I$514)+SUMIF(Ent_Dados!$C$269:$C$514,Tabulação_Prod_Municipios!D142,Ent_Dados!$K$269:$K$514)+SUMIF(Ent_Dados!$C$269:$C$514,Tabulação_Prod_Municipios!D142,Ent_Dados!$O$269:$O$514)+SUMIF(Ent_Dados!$C$269:$C$514,Tabulação_Prod_Municipios!D142,Ent_Dados!$Q$269:$Q$514)+SUMIF(Ent_Dados!$C$269:$C$514,Tabulação_Prod_Municipios!D142,Ent_Dados!$U$269:$U$514)+SUMIF(Ent_Dados!$C$269:$C$514,Tabulação_Prod_Municipios!D142,Ent_Dados!$W$269:$W$514)+SUMIF(Ent_Dados!$C$269:$C$514,Tabulação_Prod_Municipios!D142,Ent_Dados!$Y$269:$Y$514)+SUMIF(Ent_Dados!$C$269:$C$514,Tabulação_Prod_Municipios!D142,Ent_Dados!$AC$269:$AC$514)</f>
        <v>36363</v>
      </c>
      <c r="J71" s="9"/>
      <c r="K71" s="10">
        <v>61</v>
      </c>
      <c r="L71" s="92" t="s">
        <v>88</v>
      </c>
      <c r="M71" s="13">
        <f>SUMIF(Ent_Dados!$C$9:$C$254,Tabulação_Prod_Municipios!D36,Ent_Dados!$F$9:$F$254)+SUMIF(Ent_Dados!$C$9:$C$254,Tabulação_Prod_Municipios!D36,Ent_Dados!$H$9:$H$254)+SUMIF(Ent_Dados!$C$9:$C$254,Tabulação_Prod_Municipios!D36,Ent_Dados!$J$9:$J$254)+SUMIF(Ent_Dados!$C$9:$C$254,Tabulação_Prod_Municipios!D36,Ent_Dados!$N$9:$N$254)+SUMIF(Ent_Dados!$C$9:$C$254,Tabulação_Prod_Municipios!D36,Ent_Dados!$P$9:$P$254)+SUMIF(Ent_Dados!$C$9:$C$254,Tabulação_Prod_Municipios!D36,Ent_Dados!$T$9:$T$254)+SUMIF(Ent_Dados!$C$9:$C$254,Tabulação_Prod_Municipios!D36,Ent_Dados!$V$9:$V$254)+SUMIF(Ent_Dados!$C$9:$C$254,Tabulação_Prod_Municipios!D36,Ent_Dados!$X$9:$X$254)+SUMIF(Ent_Dados!$C$9:$C$254,Tabulação_Prod_Municipios!D36,Ent_Dados!$AB$9:$AB$254)</f>
        <v>12180</v>
      </c>
      <c r="N71" s="16">
        <f>SUMIF(Ent_Dados!$C$9:$C$254,Tabulação_Prod_Municipios!D36,Ent_Dados!$G$9:$G$254)+SUMIF(Ent_Dados!$C$9:$C$254,Tabulação_Prod_Municipios!D36,Ent_Dados!$I$9:$I$254)+SUMIF(Ent_Dados!$C$9:$C$254,Tabulação_Prod_Municipios!D36,Ent_Dados!$K$9:$K$254)+SUMIF(Ent_Dados!$C$9:$C$254,Tabulação_Prod_Municipios!D36,Ent_Dados!$O$9:$O$254)+SUMIF(Ent_Dados!$C$9:$C$254,Tabulação_Prod_Municipios!D36,Ent_Dados!$Q$9:$Q$254)+SUMIF(Ent_Dados!$C$9:$C$254,Tabulação_Prod_Municipios!D36,Ent_Dados!$U$9:$U$254)+SUMIF(Ent_Dados!$C$9:$C$254,Tabulação_Prod_Municipios!D36,Ent_Dados!$W$9:$W$254)+SUMIF(Ent_Dados!$C$9:$C$254,Tabulação_Prod_Municipios!D36,Ent_Dados!$Y$9:$Y$254)+SUMIF(Ent_Dados!$C$9:$C$254,Tabulação_Prod_Municipios!D36,Ent_Dados!$AC$9:$AC$254)</f>
        <v>12120</v>
      </c>
      <c r="O71" s="14"/>
      <c r="P71" s="10">
        <v>61</v>
      </c>
      <c r="Q71" s="92" t="s">
        <v>249</v>
      </c>
      <c r="R71" s="13">
        <f>SUMIF(Ent_Dados!$C$269:$C$514,Tabulação_Prod_Municipios!D216,Ent_Dados!$V$269:$V$514)</f>
        <v>25020</v>
      </c>
      <c r="S71" s="16">
        <f>SUMIF(Ent_Dados!$C$269:$C$514,Tabulação_Prod_Municipios!D216,Ent_Dados!$W$269:$W$514)</f>
        <v>28800</v>
      </c>
      <c r="T71" s="9"/>
      <c r="U71" s="10">
        <v>61</v>
      </c>
      <c r="V71" s="92" t="s">
        <v>112</v>
      </c>
      <c r="W71" s="13">
        <f>SUMIF(Ent_Dados!$C$9:$C$254,Tabulação_Prod_Municipios!D62,Ent_Dados!$V$9:$V$254)</f>
        <v>10000</v>
      </c>
      <c r="X71" s="16">
        <f>SUMIF(Ent_Dados!$C$9:$C$254,Tabulação_Prod_Municipios!D62,Ent_Dados!$W$9:$W$254)</f>
        <v>9500</v>
      </c>
      <c r="Y71" s="2"/>
      <c r="Z71" s="10">
        <v>61</v>
      </c>
      <c r="AA71" s="92" t="s">
        <v>211</v>
      </c>
      <c r="AB71" s="13">
        <f>SUMIF(Ent_Dados!$C$269:$C$514,Tabulação_Prod_Municipios!D171,Ent_Dados!$T$269:$T$514)</f>
        <v>2400</v>
      </c>
      <c r="AC71" s="16">
        <f>SUMIF(Ent_Dados!$C$269:$C$514,Tabulação_Prod_Municipios!D171,Ent_Dados!$U$269:$U$514)</f>
        <v>9320</v>
      </c>
      <c r="AD71" s="9"/>
      <c r="AE71" s="10">
        <v>61</v>
      </c>
      <c r="AF71" s="92" t="s">
        <v>211</v>
      </c>
      <c r="AG71" s="13">
        <f>SUMIF(Ent_Dados!$C$9:$C$254,Tabulação_Prod_Municipios!D171,Ent_Dados!$T$9:$T$254)</f>
        <v>400</v>
      </c>
      <c r="AH71" s="16">
        <f>SUMIF(Ent_Dados!$C$9:$C$254,Tabulação_Prod_Municipios!D171,Ent_Dados!$U$9:$U$254)</f>
        <v>1864</v>
      </c>
      <c r="AJ71" s="10">
        <v>61</v>
      </c>
      <c r="AK71" s="92" t="s">
        <v>93</v>
      </c>
      <c r="AL71" s="13">
        <f>SUMIF(Ent_Dados!$C$269:$C$514,Tabulação_Prod_Municipios!D41,Ent_Dados!$X$269:$X$514)</f>
        <v>580</v>
      </c>
      <c r="AM71" s="16">
        <f>SUMIF(Ent_Dados!$C$269:$C$514,Tabulação_Prod_Municipios!D41,Ent_Dados!$Y$269:$Y$514)</f>
        <v>580</v>
      </c>
      <c r="AN71" s="9"/>
      <c r="AO71" s="10">
        <v>61</v>
      </c>
      <c r="AP71" s="92" t="s">
        <v>123</v>
      </c>
      <c r="AQ71" s="13">
        <f>SUMIF(Ent_Dados!$C$9:$C$254,Tabulação_Prod_Municipios!D76,Ent_Dados!$X$9:$X$254)</f>
        <v>190</v>
      </c>
      <c r="AR71" s="16">
        <f>SUMIF(Ent_Dados!$C$9:$C$254,Tabulação_Prod_Municipios!D76,Ent_Dados!$Y$9:$Y$254)</f>
        <v>300</v>
      </c>
      <c r="AT71" s="10">
        <v>61</v>
      </c>
      <c r="AU71" s="92" t="s">
        <v>71</v>
      </c>
      <c r="AV71" s="13">
        <f>SUMIF(Ent_Dados!$C$269:$C$514,Tabulação_Prod_Municipios!D19,Ent_Dados!$J$269:$J$514)</f>
        <v>78</v>
      </c>
      <c r="AW71" s="16">
        <f>SUMIF(Ent_Dados!$C$269:$C$514,Tabulação_Prod_Municipios!D19,Ent_Dados!$K$269:$K$514)</f>
        <v>75</v>
      </c>
      <c r="AX71" s="9"/>
      <c r="AY71" s="10">
        <v>61</v>
      </c>
      <c r="AZ71" s="92" t="s">
        <v>286</v>
      </c>
      <c r="BA71" s="13">
        <f>SUMIF(Ent_Dados!$C$9:$C$254,Tabulação_Prod_Municipios!D255,Ent_Dados!$J$9:$J$254)</f>
        <v>60</v>
      </c>
      <c r="BB71" s="16">
        <f>SUMIF(Ent_Dados!$C$9:$C$254,Tabulação_Prod_Municipios!D255,Ent_Dados!$K$9:$K$254)</f>
        <v>40</v>
      </c>
      <c r="BD71" s="10">
        <v>61</v>
      </c>
      <c r="BE71" s="92" t="s">
        <v>214</v>
      </c>
      <c r="BF71" s="13">
        <f>SUMIF(Ent_Dados!$C$269:$C$514,Tabulação_Prod_Municipios!D174,Ent_Dados!$N$269:$N$514)</f>
        <v>12</v>
      </c>
      <c r="BG71" s="16">
        <f>SUMIF(Ent_Dados!$C$269:$C$514,Tabulação_Prod_Municipios!D174,Ent_Dados!$O$269:$O$514)</f>
        <v>60</v>
      </c>
      <c r="BH71" s="9"/>
      <c r="BI71" s="10">
        <v>61</v>
      </c>
      <c r="BJ71" s="92" t="s">
        <v>157</v>
      </c>
      <c r="BK71" s="13">
        <f>SUMIF(Ent_Dados!$C$9:$C$254,Tabulação_Prod_Municipios!D112,Ent_Dados!$N$9:$N$254)</f>
        <v>18</v>
      </c>
      <c r="BL71" s="16">
        <f>SUMIF(Ent_Dados!$C$9:$C$254,Tabulação_Prod_Municipios!D112,Ent_Dados!$O$9:$O$254)</f>
        <v>45</v>
      </c>
      <c r="BN71" s="10">
        <v>61</v>
      </c>
      <c r="BO71" s="92" t="s">
        <v>83</v>
      </c>
      <c r="BP71" s="13">
        <f>SUMIF(Ent_Dados!$C$269:$C$514,Tabulação_Prod_Municipios!D31,Ent_Dados!$F$269:$F$514)</f>
        <v>0</v>
      </c>
      <c r="BQ71" s="16">
        <f>SUMIF(Ent_Dados!$C$269:$C$514,Tabulação_Prod_Municipios!D31,Ent_Dados!$G$269:$G$514)</f>
        <v>0</v>
      </c>
      <c r="BR71" s="9"/>
      <c r="BS71" s="10">
        <v>61</v>
      </c>
      <c r="BT71" s="92" t="s">
        <v>83</v>
      </c>
      <c r="BU71" s="13">
        <f>SUMIF(Ent_Dados!$C$9:$C$254,Tabulação_Prod_Municipios!D31,Ent_Dados!$F$9:$F$254)</f>
        <v>0</v>
      </c>
      <c r="BV71" s="16">
        <f>SUMIF(Ent_Dados!$C$9:$C$254,Tabulação_Prod_Municipios!D31,Ent_Dados!$G$9:$G$254)</f>
        <v>0</v>
      </c>
      <c r="BX71" s="10">
        <v>61</v>
      </c>
      <c r="BY71" s="92" t="s">
        <v>90</v>
      </c>
      <c r="BZ71" s="13">
        <f>SUMIF(Ent_Dados!$C$269:$C$514,Tabulação_Prod_Municipios!D38,Ent_Dados!$P$269:$P$514)</f>
        <v>0</v>
      </c>
      <c r="CA71" s="16">
        <f>SUMIF(Ent_Dados!$C$269:$C$514,Tabulação_Prod_Municipios!D38,Ent_Dados!$Q$269:$Q$514)</f>
        <v>0</v>
      </c>
      <c r="CB71" s="9"/>
      <c r="CC71" s="10">
        <v>61</v>
      </c>
      <c r="CD71" s="92" t="s">
        <v>90</v>
      </c>
      <c r="CE71" s="13">
        <f>SUMIF(Ent_Dados!$C$9:$C$254,Tabulação_Prod_Municipios!D38,Ent_Dados!$P$9:$P$254)</f>
        <v>0</v>
      </c>
      <c r="CF71" s="16">
        <f>SUMIF(Ent_Dados!$C$9:$C$254,Tabulação_Prod_Municipios!D38,Ent_Dados!$Q$9:$Q$254)</f>
        <v>0</v>
      </c>
      <c r="CH71" s="10">
        <v>61</v>
      </c>
      <c r="CI71" s="92" t="s">
        <v>111</v>
      </c>
      <c r="CJ71" s="13">
        <f>SUMIF(Ent_Dados!$C$269:$C$514,Tabulação_Prod_Municipios!D61,Ent_Dados!$AB$269:$AB$514)</f>
        <v>0</v>
      </c>
      <c r="CK71" s="16">
        <f>SUMIF(Ent_Dados!$C$269:$C$514,Tabulação_Prod_Municipios!D61,Ent_Dados!$AC$269:$AC$514)</f>
        <v>0</v>
      </c>
      <c r="CL71" s="9"/>
      <c r="CM71" s="10">
        <v>61</v>
      </c>
      <c r="CN71" s="92" t="s">
        <v>111</v>
      </c>
      <c r="CO71" s="13">
        <f>SUMIF(Ent_Dados!$C$9:$C$254,Tabulação_Prod_Municipios!D61,Ent_Dados!$AB$9:$AB$254)</f>
        <v>0</v>
      </c>
      <c r="CP71" s="16">
        <f>SUMIF(Ent_Dados!$C$9:$C$254,Tabulação_Prod_Municipios!D61,Ent_Dados!$AC$9:$AC$254)</f>
        <v>0</v>
      </c>
      <c r="CR71" s="10">
        <v>61</v>
      </c>
      <c r="CS71" s="92" t="s">
        <v>198</v>
      </c>
      <c r="CT71" s="13">
        <f>SUMIF(Ent_Dados!$C$269:$C$514,Tabulação_Prod_Municipios!D157,Ent_Dados!$L$269:$L$514)</f>
        <v>210000</v>
      </c>
      <c r="CU71" s="16">
        <f>SUMIF(Ent_Dados!$C$269:$C$514,Tabulação_Prod_Municipios!D157,Ent_Dados!$M$269:$M$514)</f>
        <v>126000</v>
      </c>
      <c r="CV71" s="9"/>
      <c r="CW71" s="10">
        <v>61</v>
      </c>
      <c r="CX71" s="92" t="s">
        <v>118</v>
      </c>
      <c r="CY71" s="13">
        <f>SUMIF(Ent_Dados!$C$9:$C$254,Tabulação_Prod_Municipios!D70,Ent_Dados!$L$9:$L$254)</f>
        <v>1680</v>
      </c>
      <c r="CZ71" s="16">
        <f>SUMIF(Ent_Dados!$C$9:$C$254,Tabulação_Prod_Municipios!D70,Ent_Dados!$M$9:$M$254)</f>
        <v>1700</v>
      </c>
      <c r="DB71" s="10">
        <v>61</v>
      </c>
      <c r="DC71" s="92" t="s">
        <v>277</v>
      </c>
      <c r="DD71" s="13">
        <f>SUMIF(Ent_Dados!$C$269:$C$514,Tabulação_Prod_Municipios!D245,Ent_Dados!$R$269:$R$514)</f>
        <v>1045</v>
      </c>
      <c r="DE71" s="16">
        <f>SUMIF(Ent_Dados!$C$269:$C$514,Tabulação_Prod_Municipios!D245,Ent_Dados!$S$269:$S$514)</f>
        <v>1045</v>
      </c>
      <c r="DF71" s="9"/>
      <c r="DG71" s="10">
        <v>61</v>
      </c>
      <c r="DH71" s="92" t="s">
        <v>261</v>
      </c>
      <c r="DI71" s="13">
        <f>SUMIF(Ent_Dados!$C$9:$C$254,Tabulação_Prod_Municipios!D228,Ent_Dados!$R$9:$R$254)</f>
        <v>60</v>
      </c>
      <c r="DJ71" s="16">
        <f>SUMIF(Ent_Dados!$C$9:$C$254,Tabulação_Prod_Municipios!D228,Ent_Dados!$S$9:$S$254)</f>
        <v>60</v>
      </c>
      <c r="DL71" s="10">
        <v>61</v>
      </c>
      <c r="DM71" s="92" t="s">
        <v>208</v>
      </c>
      <c r="DN71" s="13">
        <f>SUMIF(Ent_Dados!$C$269:$C$514,Tabulação_Prod_Municipios!D168,Ent_Dados!$Z$269:$Z$514)</f>
        <v>0</v>
      </c>
      <c r="DO71" s="16">
        <f>SUMIF(Ent_Dados!$C$269:$C$514,Tabulação_Prod_Municipios!D168,Ent_Dados!$AA$269:$AA$514)</f>
        <v>0</v>
      </c>
      <c r="DP71" s="9"/>
      <c r="DQ71" s="10">
        <v>61</v>
      </c>
      <c r="DR71" s="92" t="s">
        <v>208</v>
      </c>
      <c r="DS71" s="13">
        <f>SUMIF(Ent_Dados!$C$9:$C$254,Tabulação_Prod_Municipios!D168,Ent_Dados!$Z$9:$Z$254)</f>
        <v>0</v>
      </c>
      <c r="DT71" s="16">
        <f>SUMIF(Ent_Dados!$C$9:$C$254,Tabulação_Prod_Municipios!D168,Ent_Dados!$AA$9:$AA$254)</f>
        <v>0</v>
      </c>
      <c r="DV71" s="10">
        <v>61</v>
      </c>
      <c r="DW71" s="92" t="s">
        <v>83</v>
      </c>
      <c r="DX71" s="13">
        <f>SUMIF(Ent_Dados!$C$269:$C$514,Tabulação_Prod_Municipios!D31,Ent_Dados!$D$269:$D$514)</f>
        <v>0</v>
      </c>
      <c r="DY71" s="16">
        <f>SUMIF(Ent_Dados!$C$269:$C$514,Tabulação_Prod_Municipios!D31,Ent_Dados!$E$269:$E$514)</f>
        <v>0</v>
      </c>
      <c r="DZ71" s="9"/>
      <c r="EA71" s="10">
        <v>61</v>
      </c>
      <c r="EB71" s="92" t="s">
        <v>83</v>
      </c>
      <c r="EC71" s="13">
        <f>SUMIF(Ent_Dados!$C$9:$C$254,Tabulação_Prod_Municipios!D31,Ent_Dados!$D$9:$D$254)</f>
        <v>0</v>
      </c>
      <c r="ED71" s="16">
        <f>SUMIF(Ent_Dados!$C$9:$C$254,Tabulação_Prod_Municipios!D31,Ent_Dados!$E$9:$E$254)</f>
        <v>0</v>
      </c>
      <c r="EF71" s="10">
        <v>61</v>
      </c>
      <c r="EG71" s="92" t="s">
        <v>119</v>
      </c>
      <c r="EH71" s="13"/>
      <c r="EI71" s="16"/>
      <c r="EJ71" s="9"/>
      <c r="EK71" s="10">
        <v>61</v>
      </c>
      <c r="EL71" s="92" t="s">
        <v>119</v>
      </c>
      <c r="EM71" s="13"/>
      <c r="EN71" s="16"/>
    </row>
    <row r="72" spans="1:144" ht="13.5" customHeight="1" x14ac:dyDescent="0.2">
      <c r="A72" s="14"/>
      <c r="B72" s="91">
        <v>64</v>
      </c>
      <c r="C72" s="92" t="s">
        <v>120</v>
      </c>
      <c r="D72" s="12" t="s">
        <v>393</v>
      </c>
      <c r="E72" s="14"/>
      <c r="F72" s="10">
        <v>62</v>
      </c>
      <c r="G72" s="92" t="s">
        <v>187</v>
      </c>
      <c r="H72" s="13">
        <f>SUMIF(Ent_Dados!$C$269:$C$514,Tabulação_Prod_Municipios!D144,Ent_Dados!$F$269:$F$514)+SUMIF(Ent_Dados!$C$269:$C$514,Tabulação_Prod_Municipios!D144,Ent_Dados!$H$269:$H$514)+SUMIF(Ent_Dados!$C$269:$C$514,Tabulação_Prod_Municipios!D144,Ent_Dados!$J$269:$J$514)+SUMIF(Ent_Dados!$C$269:$C$514,Tabulação_Prod_Municipios!D144,Ent_Dados!$N$269:$N$514)+SUMIF(Ent_Dados!$C$269:$C$514,Tabulação_Prod_Municipios!D144,Ent_Dados!$P$269:$P$514)+SUMIF(Ent_Dados!$C$269:$C$514,Tabulação_Prod_Municipios!D144,Ent_Dados!$T$269:$T$514)+SUMIF(Ent_Dados!$C$269:$C$514,Tabulação_Prod_Municipios!D144,Ent_Dados!$V$269:$V$514)+SUMIF(Ent_Dados!$C$269:$C$514,Tabulação_Prod_Municipios!D144,Ent_Dados!$X$269:$X$514)+SUMIF(Ent_Dados!$C$269:$C$514,Tabulação_Prod_Municipios!D144,Ent_Dados!$AB$269:$AB$514)</f>
        <v>28860</v>
      </c>
      <c r="I72" s="16">
        <f>SUMIF(Ent_Dados!$C$269:$C$514,Tabulação_Prod_Municipios!D144,Ent_Dados!$G$269:$G$514)+SUMIF(Ent_Dados!$C$269:$C$514,Tabulação_Prod_Municipios!D144,Ent_Dados!$I$269:$I$514)+SUMIF(Ent_Dados!$C$269:$C$514,Tabulação_Prod_Municipios!D144,Ent_Dados!$K$269:$K$514)+SUMIF(Ent_Dados!$C$269:$C$514,Tabulação_Prod_Municipios!D144,Ent_Dados!$O$269:$O$514)+SUMIF(Ent_Dados!$C$269:$C$514,Tabulação_Prod_Municipios!D144,Ent_Dados!$Q$269:$Q$514)+SUMIF(Ent_Dados!$C$269:$C$514,Tabulação_Prod_Municipios!D144,Ent_Dados!$U$269:$U$514)+SUMIF(Ent_Dados!$C$269:$C$514,Tabulação_Prod_Municipios!D144,Ent_Dados!$W$269:$W$514)+SUMIF(Ent_Dados!$C$269:$C$514,Tabulação_Prod_Municipios!D144,Ent_Dados!$Y$269:$Y$514)+SUMIF(Ent_Dados!$C$269:$C$514,Tabulação_Prod_Municipios!D144,Ent_Dados!$AC$269:$AC$514)</f>
        <v>35284</v>
      </c>
      <c r="J72" s="9"/>
      <c r="K72" s="10">
        <v>62</v>
      </c>
      <c r="L72" s="92" t="s">
        <v>230</v>
      </c>
      <c r="M72" s="13">
        <f>SUMIF(Ent_Dados!$C$9:$C$254,Tabulação_Prod_Municipios!D194,Ent_Dados!$F$9:$F$254)+SUMIF(Ent_Dados!$C$9:$C$254,Tabulação_Prod_Municipios!D194,Ent_Dados!$H$9:$H$254)+SUMIF(Ent_Dados!$C$9:$C$254,Tabulação_Prod_Municipios!D194,Ent_Dados!$J$9:$J$254)+SUMIF(Ent_Dados!$C$9:$C$254,Tabulação_Prod_Municipios!D194,Ent_Dados!$N$9:$N$254)+SUMIF(Ent_Dados!$C$9:$C$254,Tabulação_Prod_Municipios!D194,Ent_Dados!$P$9:$P$254)+SUMIF(Ent_Dados!$C$9:$C$254,Tabulação_Prod_Municipios!D194,Ent_Dados!$T$9:$T$254)+SUMIF(Ent_Dados!$C$9:$C$254,Tabulação_Prod_Municipios!D194,Ent_Dados!$V$9:$V$254)+SUMIF(Ent_Dados!$C$9:$C$254,Tabulação_Prod_Municipios!D194,Ent_Dados!$X$9:$X$254)+SUMIF(Ent_Dados!$C$9:$C$254,Tabulação_Prod_Municipios!D194,Ent_Dados!$AB$9:$AB$254)</f>
        <v>12308</v>
      </c>
      <c r="N72" s="16">
        <f>SUMIF(Ent_Dados!$C$9:$C$254,Tabulação_Prod_Municipios!D194,Ent_Dados!$G$9:$G$254)+SUMIF(Ent_Dados!$C$9:$C$254,Tabulação_Prod_Municipios!D194,Ent_Dados!$I$9:$I$254)+SUMIF(Ent_Dados!$C$9:$C$254,Tabulação_Prod_Municipios!D194,Ent_Dados!$K$9:$K$254)+SUMIF(Ent_Dados!$C$9:$C$254,Tabulação_Prod_Municipios!D194,Ent_Dados!$O$9:$O$254)+SUMIF(Ent_Dados!$C$9:$C$254,Tabulação_Prod_Municipios!D194,Ent_Dados!$Q$9:$Q$254)+SUMIF(Ent_Dados!$C$9:$C$254,Tabulação_Prod_Municipios!D194,Ent_Dados!$U$9:$U$254)+SUMIF(Ent_Dados!$C$9:$C$254,Tabulação_Prod_Municipios!D194,Ent_Dados!$W$9:$W$254)+SUMIF(Ent_Dados!$C$9:$C$254,Tabulação_Prod_Municipios!D194,Ent_Dados!$Y$9:$Y$254)+SUMIF(Ent_Dados!$C$9:$C$254,Tabulação_Prod_Municipios!D194,Ent_Dados!$AC$9:$AC$254)</f>
        <v>12100</v>
      </c>
      <c r="O72" s="14"/>
      <c r="P72" s="10">
        <v>62</v>
      </c>
      <c r="Q72" s="92" t="s">
        <v>164</v>
      </c>
      <c r="R72" s="13">
        <f>SUMIF(Ent_Dados!$C$269:$C$514,Tabulação_Prod_Municipios!D119,Ent_Dados!$V$269:$V$514)</f>
        <v>30000</v>
      </c>
      <c r="S72" s="16">
        <f>SUMIF(Ent_Dados!$C$269:$C$514,Tabulação_Prod_Municipios!D119,Ent_Dados!$W$269:$W$514)</f>
        <v>28500</v>
      </c>
      <c r="T72" s="9"/>
      <c r="U72" s="10">
        <v>62</v>
      </c>
      <c r="V72" s="92" t="s">
        <v>264</v>
      </c>
      <c r="W72" s="13">
        <f>SUMIF(Ent_Dados!$C$9:$C$254,Tabulação_Prod_Municipios!D231,Ent_Dados!$V$9:$V$254)</f>
        <v>9500</v>
      </c>
      <c r="X72" s="16">
        <f>SUMIF(Ent_Dados!$C$9:$C$254,Tabulação_Prod_Municipios!D231,Ent_Dados!$W$9:$W$254)</f>
        <v>9500</v>
      </c>
      <c r="Y72" s="2"/>
      <c r="Z72" s="10">
        <v>62</v>
      </c>
      <c r="AA72" s="92" t="s">
        <v>74</v>
      </c>
      <c r="AB72" s="13">
        <f>SUMIF(Ent_Dados!$C$269:$C$514,Tabulação_Prod_Municipios!D22,Ent_Dados!$T$269:$T$514)</f>
        <v>6210</v>
      </c>
      <c r="AC72" s="16">
        <f>SUMIF(Ent_Dados!$C$269:$C$514,Tabulação_Prod_Municipios!D22,Ent_Dados!$U$269:$U$514)</f>
        <v>8865</v>
      </c>
      <c r="AD72" s="9"/>
      <c r="AE72" s="10">
        <v>62</v>
      </c>
      <c r="AF72" s="92" t="s">
        <v>106</v>
      </c>
      <c r="AG72" s="13">
        <f>SUMIF(Ent_Dados!$C$9:$C$254,Tabulação_Prod_Municipios!D55,Ent_Dados!$T$9:$T$254)</f>
        <v>2010</v>
      </c>
      <c r="AH72" s="16">
        <f>SUMIF(Ent_Dados!$C$9:$C$254,Tabulação_Prod_Municipios!D55,Ent_Dados!$U$9:$U$254)</f>
        <v>1830</v>
      </c>
      <c r="AJ72" s="10">
        <v>62</v>
      </c>
      <c r="AK72" s="92" t="s">
        <v>237</v>
      </c>
      <c r="AL72" s="13">
        <f>SUMIF(Ent_Dados!$C$269:$C$514,Tabulação_Prod_Municipios!D202,Ent_Dados!$X$269:$X$514)</f>
        <v>0</v>
      </c>
      <c r="AM72" s="16">
        <f>SUMIF(Ent_Dados!$C$269:$C$514,Tabulação_Prod_Municipios!D202,Ent_Dados!$Y$269:$Y$514)</f>
        <v>495</v>
      </c>
      <c r="AN72" s="9"/>
      <c r="AO72" s="10">
        <v>62</v>
      </c>
      <c r="AP72" s="92" t="s">
        <v>259</v>
      </c>
      <c r="AQ72" s="13">
        <f>SUMIF(Ent_Dados!$C$9:$C$254,Tabulação_Prod_Municipios!D226,Ent_Dados!$X$9:$X$254)</f>
        <v>0</v>
      </c>
      <c r="AR72" s="16">
        <f>SUMIF(Ent_Dados!$C$9:$C$254,Tabulação_Prod_Municipios!D226,Ent_Dados!$Y$9:$Y$254)</f>
        <v>300</v>
      </c>
      <c r="AT72" s="10">
        <v>62</v>
      </c>
      <c r="AU72" s="92" t="s">
        <v>233</v>
      </c>
      <c r="AV72" s="13">
        <f>SUMIF(Ent_Dados!$C$269:$C$514,Tabulação_Prod_Municipios!D197,Ent_Dados!$J$269:$J$514)</f>
        <v>64</v>
      </c>
      <c r="AW72" s="16">
        <f>SUMIF(Ent_Dados!$C$269:$C$514,Tabulação_Prod_Municipios!D197,Ent_Dados!$K$269:$K$514)</f>
        <v>75</v>
      </c>
      <c r="AX72" s="9"/>
      <c r="AY72" s="10">
        <v>62</v>
      </c>
      <c r="AZ72" s="92" t="s">
        <v>121</v>
      </c>
      <c r="BA72" s="13">
        <f>SUMIF(Ent_Dados!$C$9:$C$254,Tabulação_Prod_Municipios!D73,Ent_Dados!$J$9:$J$254)</f>
        <v>40</v>
      </c>
      <c r="BB72" s="16">
        <f>SUMIF(Ent_Dados!$C$9:$C$254,Tabulação_Prod_Municipios!D73,Ent_Dados!$K$9:$K$254)</f>
        <v>40</v>
      </c>
      <c r="BD72" s="10">
        <v>62</v>
      </c>
      <c r="BE72" s="92" t="s">
        <v>162</v>
      </c>
      <c r="BF72" s="13">
        <f>SUMIF(Ent_Dados!$C$269:$C$514,Tabulação_Prod_Municipios!D117,Ent_Dados!$N$269:$N$514)</f>
        <v>7</v>
      </c>
      <c r="BG72" s="16">
        <f>SUMIF(Ent_Dados!$C$269:$C$514,Tabulação_Prod_Municipios!D117,Ent_Dados!$O$269:$O$514)</f>
        <v>60</v>
      </c>
      <c r="BH72" s="9"/>
      <c r="BI72" s="10">
        <v>62</v>
      </c>
      <c r="BJ72" s="92" t="s">
        <v>132</v>
      </c>
      <c r="BK72" s="13">
        <f>SUMIF(Ent_Dados!$C$9:$C$254,Tabulação_Prod_Municipios!D86,Ent_Dados!$N$9:$N$254)</f>
        <v>40</v>
      </c>
      <c r="BL72" s="16">
        <f>SUMIF(Ent_Dados!$C$9:$C$254,Tabulação_Prod_Municipios!D86,Ent_Dados!$O$9:$O$254)</f>
        <v>40</v>
      </c>
      <c r="BN72" s="10">
        <v>62</v>
      </c>
      <c r="BO72" s="92" t="s">
        <v>84</v>
      </c>
      <c r="BP72" s="13">
        <f>SUMIF(Ent_Dados!$C$269:$C$514,Tabulação_Prod_Municipios!D32,Ent_Dados!$F$269:$F$514)</f>
        <v>0</v>
      </c>
      <c r="BQ72" s="16">
        <f>SUMIF(Ent_Dados!$C$269:$C$514,Tabulação_Prod_Municipios!D32,Ent_Dados!$G$269:$G$514)</f>
        <v>0</v>
      </c>
      <c r="BR72" s="9"/>
      <c r="BS72" s="10">
        <v>62</v>
      </c>
      <c r="BT72" s="92" t="s">
        <v>84</v>
      </c>
      <c r="BU72" s="13">
        <f>SUMIF(Ent_Dados!$C$9:$C$254,Tabulação_Prod_Municipios!D32,Ent_Dados!$F$9:$F$254)</f>
        <v>0</v>
      </c>
      <c r="BV72" s="16">
        <f>SUMIF(Ent_Dados!$C$9:$C$254,Tabulação_Prod_Municipios!D32,Ent_Dados!$G$9:$G$254)</f>
        <v>0</v>
      </c>
      <c r="BX72" s="10">
        <v>62</v>
      </c>
      <c r="BY72" s="92" t="s">
        <v>91</v>
      </c>
      <c r="BZ72" s="13">
        <f>SUMIF(Ent_Dados!$C$269:$C$514,Tabulação_Prod_Municipios!D39,Ent_Dados!$P$269:$P$514)</f>
        <v>0</v>
      </c>
      <c r="CA72" s="16">
        <f>SUMIF(Ent_Dados!$C$269:$C$514,Tabulação_Prod_Municipios!D39,Ent_Dados!$Q$269:$Q$514)</f>
        <v>0</v>
      </c>
      <c r="CB72" s="9"/>
      <c r="CC72" s="10">
        <v>62</v>
      </c>
      <c r="CD72" s="92" t="s">
        <v>91</v>
      </c>
      <c r="CE72" s="13">
        <f>SUMIF(Ent_Dados!$C$9:$C$254,Tabulação_Prod_Municipios!D39,Ent_Dados!$P$9:$P$254)</f>
        <v>0</v>
      </c>
      <c r="CF72" s="16">
        <f>SUMIF(Ent_Dados!$C$9:$C$254,Tabulação_Prod_Municipios!D39,Ent_Dados!$Q$9:$Q$254)</f>
        <v>0</v>
      </c>
      <c r="CH72" s="10">
        <v>62</v>
      </c>
      <c r="CI72" s="92" t="s">
        <v>112</v>
      </c>
      <c r="CJ72" s="13">
        <f>SUMIF(Ent_Dados!$C$269:$C$514,Tabulação_Prod_Municipios!D62,Ent_Dados!$AB$269:$AB$514)</f>
        <v>0</v>
      </c>
      <c r="CK72" s="16">
        <f>SUMIF(Ent_Dados!$C$269:$C$514,Tabulação_Prod_Municipios!D62,Ent_Dados!$AC$269:$AC$514)</f>
        <v>0</v>
      </c>
      <c r="CL72" s="9"/>
      <c r="CM72" s="10">
        <v>62</v>
      </c>
      <c r="CN72" s="92" t="s">
        <v>112</v>
      </c>
      <c r="CO72" s="13">
        <f>SUMIF(Ent_Dados!$C$9:$C$254,Tabulação_Prod_Municipios!D62,Ent_Dados!$AB$9:$AB$254)</f>
        <v>0</v>
      </c>
      <c r="CP72" s="16">
        <f>SUMIF(Ent_Dados!$C$9:$C$254,Tabulação_Prod_Municipios!D62,Ent_Dados!$AC$9:$AC$254)</f>
        <v>0</v>
      </c>
      <c r="CR72" s="10">
        <v>62</v>
      </c>
      <c r="CS72" s="92" t="s">
        <v>184</v>
      </c>
      <c r="CT72" s="13">
        <f>SUMIF(Ent_Dados!$C$269:$C$514,Tabulação_Prod_Municipios!D141,Ent_Dados!$L$269:$L$514)</f>
        <v>82500</v>
      </c>
      <c r="CU72" s="16">
        <f>SUMIF(Ent_Dados!$C$269:$C$514,Tabulação_Prod_Municipios!D141,Ent_Dados!$M$269:$M$514)</f>
        <v>106260</v>
      </c>
      <c r="CV72" s="9"/>
      <c r="CW72" s="10">
        <v>62</v>
      </c>
      <c r="CX72" s="92" t="s">
        <v>265</v>
      </c>
      <c r="CY72" s="13">
        <f>SUMIF(Ent_Dados!$C$9:$C$254,Tabulação_Prod_Municipios!D232,Ent_Dados!$L$9:$L$254)</f>
        <v>2352</v>
      </c>
      <c r="CZ72" s="16">
        <f>SUMIF(Ent_Dados!$C$9:$C$254,Tabulação_Prod_Municipios!D232,Ent_Dados!$M$9:$M$254)</f>
        <v>1500</v>
      </c>
      <c r="DB72" s="10">
        <v>62</v>
      </c>
      <c r="DC72" s="92" t="s">
        <v>216</v>
      </c>
      <c r="DD72" s="13">
        <f>SUMIF(Ent_Dados!$C$269:$C$514,Tabulação_Prod_Municipios!D176,Ent_Dados!$R$269:$R$514)</f>
        <v>1020</v>
      </c>
      <c r="DE72" s="16">
        <f>SUMIF(Ent_Dados!$C$269:$C$514,Tabulação_Prod_Municipios!D176,Ent_Dados!$S$269:$S$514)</f>
        <v>1020</v>
      </c>
      <c r="DF72" s="9"/>
      <c r="DG72" s="10">
        <v>62</v>
      </c>
      <c r="DH72" s="92" t="s">
        <v>192</v>
      </c>
      <c r="DI72" s="13">
        <f>SUMIF(Ent_Dados!$C$9:$C$254,Tabulação_Prod_Municipios!D150,Ent_Dados!$R$9:$R$254)</f>
        <v>60</v>
      </c>
      <c r="DJ72" s="16">
        <f>SUMIF(Ent_Dados!$C$9:$C$254,Tabulação_Prod_Municipios!D150,Ent_Dados!$S$9:$S$254)</f>
        <v>60</v>
      </c>
      <c r="DL72" s="10">
        <v>62</v>
      </c>
      <c r="DM72" s="92" t="s">
        <v>280</v>
      </c>
      <c r="DN72" s="13">
        <f>SUMIF(Ent_Dados!$C$269:$C$514,Tabulação_Prod_Municipios!D248,Ent_Dados!$Z$269:$Z$514)</f>
        <v>0</v>
      </c>
      <c r="DO72" s="16">
        <f>SUMIF(Ent_Dados!$C$269:$C$514,Tabulação_Prod_Municipios!D248,Ent_Dados!$AA$269:$AA$514)</f>
        <v>0</v>
      </c>
      <c r="DP72" s="9"/>
      <c r="DQ72" s="10">
        <v>62</v>
      </c>
      <c r="DR72" s="92" t="s">
        <v>280</v>
      </c>
      <c r="DS72" s="13">
        <f>SUMIF(Ent_Dados!$C$9:$C$254,Tabulação_Prod_Municipios!D248,Ent_Dados!$Z$9:$Z$254)</f>
        <v>0</v>
      </c>
      <c r="DT72" s="16">
        <f>SUMIF(Ent_Dados!$C$9:$C$254,Tabulação_Prod_Municipios!D248,Ent_Dados!$AA$9:$AA$254)</f>
        <v>0</v>
      </c>
      <c r="DV72" s="10">
        <v>62</v>
      </c>
      <c r="DW72" s="92" t="s">
        <v>84</v>
      </c>
      <c r="DX72" s="13">
        <f>SUMIF(Ent_Dados!$C$269:$C$514,Tabulação_Prod_Municipios!D32,Ent_Dados!$D$269:$D$514)</f>
        <v>0</v>
      </c>
      <c r="DY72" s="16">
        <f>SUMIF(Ent_Dados!$C$269:$C$514,Tabulação_Prod_Municipios!D32,Ent_Dados!$E$269:$E$514)</f>
        <v>0</v>
      </c>
      <c r="DZ72" s="9"/>
      <c r="EA72" s="10">
        <v>62</v>
      </c>
      <c r="EB72" s="92" t="s">
        <v>84</v>
      </c>
      <c r="EC72" s="13">
        <f>SUMIF(Ent_Dados!$C$9:$C$254,Tabulação_Prod_Municipios!D32,Ent_Dados!$D$9:$D$254)</f>
        <v>0</v>
      </c>
      <c r="ED72" s="16">
        <f>SUMIF(Ent_Dados!$C$9:$C$254,Tabulação_Prod_Municipios!D32,Ent_Dados!$E$9:$E$254)</f>
        <v>0</v>
      </c>
      <c r="EF72" s="10">
        <v>62</v>
      </c>
      <c r="EG72" s="92" t="s">
        <v>120</v>
      </c>
      <c r="EH72" s="13"/>
      <c r="EI72" s="16"/>
      <c r="EJ72" s="9"/>
      <c r="EK72" s="10">
        <v>62</v>
      </c>
      <c r="EL72" s="92" t="s">
        <v>120</v>
      </c>
      <c r="EM72" s="13"/>
      <c r="EN72" s="16"/>
    </row>
    <row r="73" spans="1:144" ht="13.5" customHeight="1" x14ac:dyDescent="0.2">
      <c r="A73" s="14"/>
      <c r="B73" s="91">
        <v>65</v>
      </c>
      <c r="C73" s="92" t="s">
        <v>121</v>
      </c>
      <c r="D73" s="12" t="s">
        <v>394</v>
      </c>
      <c r="E73" s="14"/>
      <c r="F73" s="10">
        <v>63</v>
      </c>
      <c r="G73" s="92" t="s">
        <v>106</v>
      </c>
      <c r="H73" s="13">
        <f>SUMIF(Ent_Dados!$C$269:$C$514,Tabulação_Prod_Municipios!D55,Ent_Dados!$F$269:$F$514)+SUMIF(Ent_Dados!$C$269:$C$514,Tabulação_Prod_Municipios!D55,Ent_Dados!$H$269:$H$514)+SUMIF(Ent_Dados!$C$269:$C$514,Tabulação_Prod_Municipios!D55,Ent_Dados!$J$269:$J$514)+SUMIF(Ent_Dados!$C$269:$C$514,Tabulação_Prod_Municipios!D55,Ent_Dados!$N$269:$N$514)+SUMIF(Ent_Dados!$C$269:$C$514,Tabulação_Prod_Municipios!D55,Ent_Dados!$P$269:$P$514)+SUMIF(Ent_Dados!$C$269:$C$514,Tabulação_Prod_Municipios!D55,Ent_Dados!$T$269:$T$514)+SUMIF(Ent_Dados!$C$269:$C$514,Tabulação_Prod_Municipios!D55,Ent_Dados!$V$269:$V$514)+SUMIF(Ent_Dados!$C$269:$C$514,Tabulação_Prod_Municipios!D55,Ent_Dados!$X$269:$X$514)+SUMIF(Ent_Dados!$C$269:$C$514,Tabulação_Prod_Municipios!D55,Ent_Dados!$AB$269:$AB$514)</f>
        <v>39752</v>
      </c>
      <c r="I73" s="16">
        <f>SUMIF(Ent_Dados!$C$269:$C$514,Tabulação_Prod_Municipios!D55,Ent_Dados!$G$269:$G$514)+SUMIF(Ent_Dados!$C$269:$C$514,Tabulação_Prod_Municipios!D55,Ent_Dados!$I$269:$I$514)+SUMIF(Ent_Dados!$C$269:$C$514,Tabulação_Prod_Municipios!D55,Ent_Dados!$K$269:$K$514)+SUMIF(Ent_Dados!$C$269:$C$514,Tabulação_Prod_Municipios!D55,Ent_Dados!$O$269:$O$514)+SUMIF(Ent_Dados!$C$269:$C$514,Tabulação_Prod_Municipios!D55,Ent_Dados!$Q$269:$Q$514)+SUMIF(Ent_Dados!$C$269:$C$514,Tabulação_Prod_Municipios!D55,Ent_Dados!$U$269:$U$514)+SUMIF(Ent_Dados!$C$269:$C$514,Tabulação_Prod_Municipios!D55,Ent_Dados!$W$269:$W$514)+SUMIF(Ent_Dados!$C$269:$C$514,Tabulação_Prod_Municipios!D55,Ent_Dados!$Y$269:$Y$514)+SUMIF(Ent_Dados!$C$269:$C$514,Tabulação_Prod_Municipios!D55,Ent_Dados!$AC$269:$AC$514)</f>
        <v>33441</v>
      </c>
      <c r="J73" s="9"/>
      <c r="K73" s="10">
        <v>63</v>
      </c>
      <c r="L73" s="92" t="s">
        <v>185</v>
      </c>
      <c r="M73" s="13">
        <f>SUMIF(Ent_Dados!$C$9:$C$254,Tabulação_Prod_Municipios!D142,Ent_Dados!$F$9:$F$254)+SUMIF(Ent_Dados!$C$9:$C$254,Tabulação_Prod_Municipios!D142,Ent_Dados!$H$9:$H$254)+SUMIF(Ent_Dados!$C$9:$C$254,Tabulação_Prod_Municipios!D142,Ent_Dados!$J$9:$J$254)+SUMIF(Ent_Dados!$C$9:$C$254,Tabulação_Prod_Municipios!D142,Ent_Dados!$N$9:$N$254)+SUMIF(Ent_Dados!$C$9:$C$254,Tabulação_Prod_Municipios!D142,Ent_Dados!$P$9:$P$254)+SUMIF(Ent_Dados!$C$9:$C$254,Tabulação_Prod_Municipios!D142,Ent_Dados!$T$9:$T$254)+SUMIF(Ent_Dados!$C$9:$C$254,Tabulação_Prod_Municipios!D142,Ent_Dados!$V$9:$V$254)+SUMIF(Ent_Dados!$C$9:$C$254,Tabulação_Prod_Municipios!D142,Ent_Dados!$X$9:$X$254)+SUMIF(Ent_Dados!$C$9:$C$254,Tabulação_Prod_Municipios!D142,Ent_Dados!$AB$9:$AB$254)</f>
        <v>11308</v>
      </c>
      <c r="N73" s="16">
        <f>SUMIF(Ent_Dados!$C$9:$C$254,Tabulação_Prod_Municipios!D142,Ent_Dados!$G$9:$G$254)+SUMIF(Ent_Dados!$C$9:$C$254,Tabulação_Prod_Municipios!D142,Ent_Dados!$I$9:$I$254)+SUMIF(Ent_Dados!$C$9:$C$254,Tabulação_Prod_Municipios!D142,Ent_Dados!$K$9:$K$254)+SUMIF(Ent_Dados!$C$9:$C$254,Tabulação_Prod_Municipios!D142,Ent_Dados!$O$9:$O$254)+SUMIF(Ent_Dados!$C$9:$C$254,Tabulação_Prod_Municipios!D142,Ent_Dados!$Q$9:$Q$254)+SUMIF(Ent_Dados!$C$9:$C$254,Tabulação_Prod_Municipios!D142,Ent_Dados!$U$9:$U$254)+SUMIF(Ent_Dados!$C$9:$C$254,Tabulação_Prod_Municipios!D142,Ent_Dados!$W$9:$W$254)+SUMIF(Ent_Dados!$C$9:$C$254,Tabulação_Prod_Municipios!D142,Ent_Dados!$Y$9:$Y$254)+SUMIF(Ent_Dados!$C$9:$C$254,Tabulação_Prod_Municipios!D142,Ent_Dados!$AC$9:$AC$254)</f>
        <v>11926</v>
      </c>
      <c r="O73" s="14"/>
      <c r="P73" s="10">
        <v>63</v>
      </c>
      <c r="Q73" s="92" t="s">
        <v>106</v>
      </c>
      <c r="R73" s="13">
        <f>SUMIF(Ent_Dados!$C$269:$C$514,Tabulação_Prod_Municipios!D55,Ent_Dados!$V$269:$V$514)</f>
        <v>16756</v>
      </c>
      <c r="S73" s="16">
        <f>SUMIF(Ent_Dados!$C$269:$C$514,Tabulação_Prod_Municipios!D55,Ent_Dados!$W$269:$W$514)</f>
        <v>27060</v>
      </c>
      <c r="T73" s="9"/>
      <c r="U73" s="10">
        <v>63</v>
      </c>
      <c r="V73" s="92" t="s">
        <v>218</v>
      </c>
      <c r="W73" s="13">
        <f>SUMIF(Ent_Dados!$C$9:$C$254,Tabulação_Prod_Municipios!D178,Ent_Dados!$V$9:$V$254)</f>
        <v>6000</v>
      </c>
      <c r="X73" s="16">
        <f>SUMIF(Ent_Dados!$C$9:$C$254,Tabulação_Prod_Municipios!D178,Ent_Dados!$W$9:$W$254)</f>
        <v>9150</v>
      </c>
      <c r="Y73" s="2"/>
      <c r="Z73" s="10">
        <v>63</v>
      </c>
      <c r="AA73" s="92" t="s">
        <v>80</v>
      </c>
      <c r="AB73" s="13">
        <f>SUMIF(Ent_Dados!$C$269:$C$514,Tabulação_Prod_Municipios!D28,Ent_Dados!$T$269:$T$514)</f>
        <v>9250</v>
      </c>
      <c r="AC73" s="16">
        <f>SUMIF(Ent_Dados!$C$269:$C$514,Tabulação_Prod_Municipios!D28,Ent_Dados!$U$269:$U$514)</f>
        <v>8500</v>
      </c>
      <c r="AD73" s="9"/>
      <c r="AE73" s="10">
        <v>63</v>
      </c>
      <c r="AF73" s="92" t="s">
        <v>286</v>
      </c>
      <c r="AG73" s="13">
        <f>SUMIF(Ent_Dados!$C$9:$C$254,Tabulação_Prod_Municipios!D255,Ent_Dados!$T$9:$T$254)</f>
        <v>2000</v>
      </c>
      <c r="AH73" s="16">
        <f>SUMIF(Ent_Dados!$C$9:$C$254,Tabulação_Prod_Municipios!D255,Ent_Dados!$U$9:$U$254)</f>
        <v>1800</v>
      </c>
      <c r="AJ73" s="10">
        <v>63</v>
      </c>
      <c r="AK73" s="92" t="s">
        <v>219</v>
      </c>
      <c r="AL73" s="13">
        <f>SUMIF(Ent_Dados!$C$269:$C$514,Tabulação_Prod_Municipios!D179,Ent_Dados!$X$269:$X$514)</f>
        <v>2400</v>
      </c>
      <c r="AM73" s="16">
        <f>SUMIF(Ent_Dados!$C$269:$C$514,Tabulação_Prod_Municipios!D179,Ent_Dados!$Y$269:$Y$514)</f>
        <v>480</v>
      </c>
      <c r="AN73" s="9"/>
      <c r="AO73" s="10">
        <v>63</v>
      </c>
      <c r="AP73" s="92" t="s">
        <v>126</v>
      </c>
      <c r="AQ73" s="13">
        <f>SUMIF(Ent_Dados!$C$9:$C$254,Tabulação_Prod_Municipios!D79,Ent_Dados!$X$9:$X$254)</f>
        <v>30</v>
      </c>
      <c r="AR73" s="16">
        <f>SUMIF(Ent_Dados!$C$9:$C$254,Tabulação_Prod_Municipios!D79,Ent_Dados!$Y$9:$Y$254)</f>
        <v>260</v>
      </c>
      <c r="AT73" s="10">
        <v>63</v>
      </c>
      <c r="AU73" s="92" t="s">
        <v>102</v>
      </c>
      <c r="AV73" s="13">
        <f>SUMIF(Ent_Dados!$C$269:$C$514,Tabulação_Prod_Municipios!D50,Ent_Dados!$J$269:$J$514)</f>
        <v>0</v>
      </c>
      <c r="AW73" s="16">
        <f>SUMIF(Ent_Dados!$C$269:$C$514,Tabulação_Prod_Municipios!D50,Ent_Dados!$K$269:$K$514)</f>
        <v>72</v>
      </c>
      <c r="AX73" s="9"/>
      <c r="AY73" s="10">
        <v>63</v>
      </c>
      <c r="AZ73" s="92" t="s">
        <v>138</v>
      </c>
      <c r="BA73" s="13">
        <f>SUMIF(Ent_Dados!$C$9:$C$254,Tabulação_Prod_Municipios!D92,Ent_Dados!$J$9:$J$254)</f>
        <v>40</v>
      </c>
      <c r="BB73" s="16">
        <f>SUMIF(Ent_Dados!$C$9:$C$254,Tabulação_Prod_Municipios!D92,Ent_Dados!$K$9:$K$254)</f>
        <v>40</v>
      </c>
      <c r="BD73" s="10">
        <v>63</v>
      </c>
      <c r="BE73" s="92" t="s">
        <v>197</v>
      </c>
      <c r="BF73" s="13">
        <f>SUMIF(Ent_Dados!$C$269:$C$514,Tabulação_Prod_Municipios!D156,Ent_Dados!$N$269:$N$514)</f>
        <v>11</v>
      </c>
      <c r="BG73" s="16">
        <f>SUMIF(Ent_Dados!$C$269:$C$514,Tabulação_Prod_Municipios!D156,Ent_Dados!$O$269:$O$514)</f>
        <v>49</v>
      </c>
      <c r="BH73" s="9"/>
      <c r="BI73" s="10">
        <v>63</v>
      </c>
      <c r="BJ73" s="92" t="s">
        <v>162</v>
      </c>
      <c r="BK73" s="13">
        <f>SUMIF(Ent_Dados!$C$9:$C$254,Tabulação_Prod_Municipios!D117,Ent_Dados!$N$9:$N$254)</f>
        <v>12</v>
      </c>
      <c r="BL73" s="16">
        <f>SUMIF(Ent_Dados!$C$9:$C$254,Tabulação_Prod_Municipios!D117,Ent_Dados!$O$9:$O$254)</f>
        <v>40</v>
      </c>
      <c r="BN73" s="10">
        <v>63</v>
      </c>
      <c r="BO73" s="92" t="s">
        <v>85</v>
      </c>
      <c r="BP73" s="13">
        <f>SUMIF(Ent_Dados!$C$269:$C$514,Tabulação_Prod_Municipios!D33,Ent_Dados!$F$269:$F$514)</f>
        <v>0</v>
      </c>
      <c r="BQ73" s="16">
        <f>SUMIF(Ent_Dados!$C$269:$C$514,Tabulação_Prod_Municipios!D33,Ent_Dados!$G$269:$G$514)</f>
        <v>0</v>
      </c>
      <c r="BR73" s="9"/>
      <c r="BS73" s="10">
        <v>63</v>
      </c>
      <c r="BT73" s="92" t="s">
        <v>85</v>
      </c>
      <c r="BU73" s="13">
        <f>SUMIF(Ent_Dados!$C$9:$C$254,Tabulação_Prod_Municipios!D33,Ent_Dados!$F$9:$F$254)</f>
        <v>0</v>
      </c>
      <c r="BV73" s="16">
        <f>SUMIF(Ent_Dados!$C$9:$C$254,Tabulação_Prod_Municipios!D33,Ent_Dados!$G$9:$G$254)</f>
        <v>0</v>
      </c>
      <c r="BX73" s="10">
        <v>63</v>
      </c>
      <c r="BY73" s="92" t="s">
        <v>92</v>
      </c>
      <c r="BZ73" s="13">
        <f>SUMIF(Ent_Dados!$C$269:$C$514,Tabulação_Prod_Municipios!D40,Ent_Dados!$P$269:$P$514)</f>
        <v>0</v>
      </c>
      <c r="CA73" s="16">
        <f>SUMIF(Ent_Dados!$C$269:$C$514,Tabulação_Prod_Municipios!D40,Ent_Dados!$Q$269:$Q$514)</f>
        <v>0</v>
      </c>
      <c r="CB73" s="9"/>
      <c r="CC73" s="10">
        <v>63</v>
      </c>
      <c r="CD73" s="92" t="s">
        <v>92</v>
      </c>
      <c r="CE73" s="13">
        <f>SUMIF(Ent_Dados!$C$9:$C$254,Tabulação_Prod_Municipios!D40,Ent_Dados!$P$9:$P$254)</f>
        <v>0</v>
      </c>
      <c r="CF73" s="16">
        <f>SUMIF(Ent_Dados!$C$9:$C$254,Tabulação_Prod_Municipios!D40,Ent_Dados!$Q$9:$Q$254)</f>
        <v>0</v>
      </c>
      <c r="CH73" s="10">
        <v>63</v>
      </c>
      <c r="CI73" s="92" t="s">
        <v>113</v>
      </c>
      <c r="CJ73" s="13">
        <f>SUMIF(Ent_Dados!$C$269:$C$514,Tabulação_Prod_Municipios!D64,Ent_Dados!$AB$269:$AB$514)</f>
        <v>0</v>
      </c>
      <c r="CK73" s="16">
        <f>SUMIF(Ent_Dados!$C$269:$C$514,Tabulação_Prod_Municipios!D64,Ent_Dados!$AC$269:$AC$514)</f>
        <v>0</v>
      </c>
      <c r="CL73" s="9"/>
      <c r="CM73" s="10">
        <v>63</v>
      </c>
      <c r="CN73" s="92" t="s">
        <v>113</v>
      </c>
      <c r="CO73" s="13">
        <f>SUMIF(Ent_Dados!$C$9:$C$254,Tabulação_Prod_Municipios!D64,Ent_Dados!$AB$9:$AB$254)</f>
        <v>0</v>
      </c>
      <c r="CP73" s="16">
        <f>SUMIF(Ent_Dados!$C$9:$C$254,Tabulação_Prod_Municipios!D64,Ent_Dados!$AC$9:$AC$254)</f>
        <v>0</v>
      </c>
      <c r="CR73" s="10">
        <v>63</v>
      </c>
      <c r="CS73" s="92" t="s">
        <v>265</v>
      </c>
      <c r="CT73" s="13">
        <f>SUMIF(Ent_Dados!$C$269:$C$514,Tabulação_Prod_Municipios!D232,Ent_Dados!$L$269:$L$514)</f>
        <v>161780</v>
      </c>
      <c r="CU73" s="16">
        <f>SUMIF(Ent_Dados!$C$269:$C$514,Tabulação_Prod_Municipios!D232,Ent_Dados!$M$269:$M$514)</f>
        <v>105414</v>
      </c>
      <c r="CV73" s="9"/>
      <c r="CW73" s="10">
        <v>63</v>
      </c>
      <c r="CX73" s="92" t="s">
        <v>112</v>
      </c>
      <c r="CY73" s="13">
        <f>SUMIF(Ent_Dados!$C$9:$C$254,Tabulação_Prod_Municipios!D62,Ent_Dados!$L$9:$L$254)</f>
        <v>1500</v>
      </c>
      <c r="CZ73" s="16">
        <f>SUMIF(Ent_Dados!$C$9:$C$254,Tabulação_Prod_Municipios!D62,Ent_Dados!$M$9:$M$254)</f>
        <v>1500</v>
      </c>
      <c r="DB73" s="10">
        <v>63</v>
      </c>
      <c r="DC73" s="92" t="s">
        <v>202</v>
      </c>
      <c r="DD73" s="13">
        <f>SUMIF(Ent_Dados!$C$269:$C$514,Tabulação_Prod_Municipios!D162,Ent_Dados!$R$269:$R$514)</f>
        <v>1020</v>
      </c>
      <c r="DE73" s="16">
        <f>SUMIF(Ent_Dados!$C$269:$C$514,Tabulação_Prod_Municipios!D162,Ent_Dados!$S$269:$S$514)</f>
        <v>1020</v>
      </c>
      <c r="DF73" s="9"/>
      <c r="DG73" s="10">
        <v>63</v>
      </c>
      <c r="DH73" s="92" t="s">
        <v>211</v>
      </c>
      <c r="DI73" s="13">
        <f>SUMIF(Ent_Dados!$C$9:$C$254,Tabulação_Prod_Municipios!D171,Ent_Dados!$R$9:$R$254)</f>
        <v>60</v>
      </c>
      <c r="DJ73" s="16">
        <f>SUMIF(Ent_Dados!$C$9:$C$254,Tabulação_Prod_Municipios!D171,Ent_Dados!$S$9:$S$254)</f>
        <v>60</v>
      </c>
      <c r="DL73" s="10">
        <v>63</v>
      </c>
      <c r="DM73" s="92" t="s">
        <v>282</v>
      </c>
      <c r="DN73" s="13">
        <f>SUMIF(Ent_Dados!$C$269:$C$514,Tabulação_Prod_Municipios!D250,Ent_Dados!$Z$269:$Z$514)</f>
        <v>0</v>
      </c>
      <c r="DO73" s="16">
        <f>SUMIF(Ent_Dados!$C$269:$C$514,Tabulação_Prod_Municipios!D250,Ent_Dados!$AA$269:$AA$514)</f>
        <v>0</v>
      </c>
      <c r="DP73" s="9"/>
      <c r="DQ73" s="10">
        <v>63</v>
      </c>
      <c r="DR73" s="92" t="s">
        <v>143</v>
      </c>
      <c r="DS73" s="13">
        <f>SUMIF(Ent_Dados!$C$9:$C$254,Tabulação_Prod_Municipios!D97,Ent_Dados!$Z$9:$Z$254)</f>
        <v>0</v>
      </c>
      <c r="DT73" s="16">
        <f>SUMIF(Ent_Dados!$C$9:$C$254,Tabulação_Prod_Municipios!D97,Ent_Dados!$AA$9:$AA$254)</f>
        <v>0</v>
      </c>
      <c r="DV73" s="10">
        <v>63</v>
      </c>
      <c r="DW73" s="92" t="s">
        <v>86</v>
      </c>
      <c r="DX73" s="13">
        <f>SUMIF(Ent_Dados!$C$269:$C$514,Tabulação_Prod_Municipios!D34,Ent_Dados!$D$269:$D$514)</f>
        <v>0</v>
      </c>
      <c r="DY73" s="16">
        <f>SUMIF(Ent_Dados!$C$269:$C$514,Tabulação_Prod_Municipios!D34,Ent_Dados!$E$269:$E$514)</f>
        <v>0</v>
      </c>
      <c r="DZ73" s="9"/>
      <c r="EA73" s="10">
        <v>63</v>
      </c>
      <c r="EB73" s="92" t="s">
        <v>86</v>
      </c>
      <c r="EC73" s="13">
        <f>SUMIF(Ent_Dados!$C$9:$C$254,Tabulação_Prod_Municipios!D34,Ent_Dados!$D$9:$D$254)</f>
        <v>0</v>
      </c>
      <c r="ED73" s="16">
        <f>SUMIF(Ent_Dados!$C$9:$C$254,Tabulação_Prod_Municipios!D34,Ent_Dados!$E$9:$E$254)</f>
        <v>0</v>
      </c>
      <c r="EF73" s="10">
        <v>63</v>
      </c>
      <c r="EG73" s="92" t="s">
        <v>121</v>
      </c>
      <c r="EH73" s="13"/>
      <c r="EI73" s="16"/>
      <c r="EJ73" s="9"/>
      <c r="EK73" s="10">
        <v>63</v>
      </c>
      <c r="EL73" s="92" t="s">
        <v>121</v>
      </c>
      <c r="EM73" s="13"/>
      <c r="EN73" s="16"/>
    </row>
    <row r="74" spans="1:144" ht="13.5" customHeight="1" x14ac:dyDescent="0.2">
      <c r="A74" s="14"/>
      <c r="B74" s="91">
        <v>66</v>
      </c>
      <c r="C74" s="92" t="s">
        <v>1</v>
      </c>
      <c r="D74" s="12" t="s">
        <v>395</v>
      </c>
      <c r="E74" s="14"/>
      <c r="F74" s="10">
        <v>64</v>
      </c>
      <c r="G74" s="92" t="s">
        <v>164</v>
      </c>
      <c r="H74" s="13">
        <f>SUMIF(Ent_Dados!$C$269:$C$514,Tabulação_Prod_Municipios!D119,Ent_Dados!$F$269:$F$514)+SUMIF(Ent_Dados!$C$269:$C$514,Tabulação_Prod_Municipios!D119,Ent_Dados!$H$269:$H$514)+SUMIF(Ent_Dados!$C$269:$C$514,Tabulação_Prod_Municipios!D119,Ent_Dados!$J$269:$J$514)+SUMIF(Ent_Dados!$C$269:$C$514,Tabulação_Prod_Municipios!D119,Ent_Dados!$N$269:$N$514)+SUMIF(Ent_Dados!$C$269:$C$514,Tabulação_Prod_Municipios!D119,Ent_Dados!$P$269:$P$514)+SUMIF(Ent_Dados!$C$269:$C$514,Tabulação_Prod_Municipios!D119,Ent_Dados!$T$269:$T$514)+SUMIF(Ent_Dados!$C$269:$C$514,Tabulação_Prod_Municipios!D119,Ent_Dados!$V$269:$V$514)+SUMIF(Ent_Dados!$C$269:$C$514,Tabulação_Prod_Municipios!D119,Ent_Dados!$X$269:$X$514)+SUMIF(Ent_Dados!$C$269:$C$514,Tabulação_Prod_Municipios!D119,Ent_Dados!$AB$269:$AB$514)</f>
        <v>36480</v>
      </c>
      <c r="I74" s="16">
        <f>SUMIF(Ent_Dados!$C$269:$C$514,Tabulação_Prod_Municipios!D119,Ent_Dados!$G$269:$G$514)+SUMIF(Ent_Dados!$C$269:$C$514,Tabulação_Prod_Municipios!D119,Ent_Dados!$I$269:$I$514)+SUMIF(Ent_Dados!$C$269:$C$514,Tabulação_Prod_Municipios!D119,Ent_Dados!$K$269:$K$514)+SUMIF(Ent_Dados!$C$269:$C$514,Tabulação_Prod_Municipios!D119,Ent_Dados!$O$269:$O$514)+SUMIF(Ent_Dados!$C$269:$C$514,Tabulação_Prod_Municipios!D119,Ent_Dados!$Q$269:$Q$514)+SUMIF(Ent_Dados!$C$269:$C$514,Tabulação_Prod_Municipios!D119,Ent_Dados!$U$269:$U$514)+SUMIF(Ent_Dados!$C$269:$C$514,Tabulação_Prod_Municipios!D119,Ent_Dados!$W$269:$W$514)+SUMIF(Ent_Dados!$C$269:$C$514,Tabulação_Prod_Municipios!D119,Ent_Dados!$Y$269:$Y$514)+SUMIF(Ent_Dados!$C$269:$C$514,Tabulação_Prod_Municipios!D119,Ent_Dados!$AC$269:$AC$514)</f>
        <v>33310</v>
      </c>
      <c r="J74" s="9"/>
      <c r="K74" s="10">
        <v>64</v>
      </c>
      <c r="L74" s="92" t="s">
        <v>164</v>
      </c>
      <c r="M74" s="13">
        <f>SUMIF(Ent_Dados!$C$9:$C$254,Tabulação_Prod_Municipios!D119,Ent_Dados!$F$9:$F$254)+SUMIF(Ent_Dados!$C$9:$C$254,Tabulação_Prod_Municipios!D119,Ent_Dados!$H$9:$H$254)+SUMIF(Ent_Dados!$C$9:$C$254,Tabulação_Prod_Municipios!D119,Ent_Dados!$J$9:$J$254)+SUMIF(Ent_Dados!$C$9:$C$254,Tabulação_Prod_Municipios!D119,Ent_Dados!$N$9:$N$254)+SUMIF(Ent_Dados!$C$9:$C$254,Tabulação_Prod_Municipios!D119,Ent_Dados!$P$9:$P$254)+SUMIF(Ent_Dados!$C$9:$C$254,Tabulação_Prod_Municipios!D119,Ent_Dados!$T$9:$T$254)+SUMIF(Ent_Dados!$C$9:$C$254,Tabulação_Prod_Municipios!D119,Ent_Dados!$V$9:$V$254)+SUMIF(Ent_Dados!$C$9:$C$254,Tabulação_Prod_Municipios!D119,Ent_Dados!$X$9:$X$254)+SUMIF(Ent_Dados!$C$9:$C$254,Tabulação_Prod_Municipios!D119,Ent_Dados!$AB$9:$AB$254)</f>
        <v>13450</v>
      </c>
      <c r="N74" s="16">
        <f>SUMIF(Ent_Dados!$C$9:$C$254,Tabulação_Prod_Municipios!D119,Ent_Dados!$G$9:$G$254)+SUMIF(Ent_Dados!$C$9:$C$254,Tabulação_Prod_Municipios!D119,Ent_Dados!$I$9:$I$254)+SUMIF(Ent_Dados!$C$9:$C$254,Tabulação_Prod_Municipios!D119,Ent_Dados!$K$9:$K$254)+SUMIF(Ent_Dados!$C$9:$C$254,Tabulação_Prod_Municipios!D119,Ent_Dados!$O$9:$O$254)+SUMIF(Ent_Dados!$C$9:$C$254,Tabulação_Prod_Municipios!D119,Ent_Dados!$Q$9:$Q$254)+SUMIF(Ent_Dados!$C$9:$C$254,Tabulação_Prod_Municipios!D119,Ent_Dados!$U$9:$U$254)+SUMIF(Ent_Dados!$C$9:$C$254,Tabulação_Prod_Municipios!D119,Ent_Dados!$W$9:$W$254)+SUMIF(Ent_Dados!$C$9:$C$254,Tabulação_Prod_Municipios!D119,Ent_Dados!$Y$9:$Y$254)+SUMIF(Ent_Dados!$C$9:$C$254,Tabulação_Prod_Municipios!D119,Ent_Dados!$AC$9:$AC$254)</f>
        <v>11600</v>
      </c>
      <c r="O74" s="14"/>
      <c r="P74" s="10">
        <v>64</v>
      </c>
      <c r="Q74" s="92" t="s">
        <v>180</v>
      </c>
      <c r="R74" s="13">
        <f>SUMIF(Ent_Dados!$C$269:$C$514,Tabulação_Prod_Municipios!D136,Ent_Dados!$V$269:$V$514)</f>
        <v>26600</v>
      </c>
      <c r="S74" s="16">
        <f>SUMIF(Ent_Dados!$C$269:$C$514,Tabulação_Prod_Municipios!D136,Ent_Dados!$W$269:$W$514)</f>
        <v>27000</v>
      </c>
      <c r="T74" s="9"/>
      <c r="U74" s="10">
        <v>64</v>
      </c>
      <c r="V74" s="92" t="s">
        <v>180</v>
      </c>
      <c r="W74" s="13">
        <f>SUMIF(Ent_Dados!$C$9:$C$254,Tabulação_Prod_Municipios!D136,Ent_Dados!$V$9:$V$254)</f>
        <v>9500</v>
      </c>
      <c r="X74" s="16">
        <f>SUMIF(Ent_Dados!$C$9:$C$254,Tabulação_Prod_Municipios!D136,Ent_Dados!$W$9:$W$254)</f>
        <v>9000</v>
      </c>
      <c r="Y74" s="2"/>
      <c r="Z74" s="10">
        <v>64</v>
      </c>
      <c r="AA74" s="92" t="s">
        <v>184</v>
      </c>
      <c r="AB74" s="13">
        <f>SUMIF(Ent_Dados!$C$269:$C$514,Tabulação_Prod_Municipios!D141,Ent_Dados!$T$269:$T$514)</f>
        <v>38382</v>
      </c>
      <c r="AC74" s="16">
        <f>SUMIF(Ent_Dados!$C$269:$C$514,Tabulação_Prod_Municipios!D141,Ent_Dados!$U$269:$U$514)</f>
        <v>8055</v>
      </c>
      <c r="AD74" s="9"/>
      <c r="AE74" s="10">
        <v>64</v>
      </c>
      <c r="AF74" s="92" t="s">
        <v>148</v>
      </c>
      <c r="AG74" s="13">
        <f>SUMIF(Ent_Dados!$C$9:$C$254,Tabulação_Prod_Municipios!D102,Ent_Dados!$T$9:$T$254)</f>
        <v>300</v>
      </c>
      <c r="AH74" s="16">
        <f>SUMIF(Ent_Dados!$C$9:$C$254,Tabulação_Prod_Municipios!D102,Ent_Dados!$U$9:$U$254)</f>
        <v>1780</v>
      </c>
      <c r="AJ74" s="10">
        <v>64</v>
      </c>
      <c r="AK74" s="92" t="s">
        <v>131</v>
      </c>
      <c r="AL74" s="13">
        <f>SUMIF(Ent_Dados!$C$269:$C$514,Tabulação_Prod_Municipios!D85,Ent_Dados!$X$269:$X$514)</f>
        <v>800</v>
      </c>
      <c r="AM74" s="16">
        <f>SUMIF(Ent_Dados!$C$269:$C$514,Tabulação_Prod_Municipios!D85,Ent_Dados!$Y$269:$Y$514)</f>
        <v>480</v>
      </c>
      <c r="AN74" s="9"/>
      <c r="AO74" s="10">
        <v>64</v>
      </c>
      <c r="AP74" s="92" t="s">
        <v>131</v>
      </c>
      <c r="AQ74" s="13">
        <f>SUMIF(Ent_Dados!$C$9:$C$254,Tabulação_Prod_Municipios!D85,Ent_Dados!$X$9:$X$254)</f>
        <v>200</v>
      </c>
      <c r="AR74" s="16">
        <f>SUMIF(Ent_Dados!$C$9:$C$254,Tabulação_Prod_Municipios!D85,Ent_Dados!$Y$9:$Y$254)</f>
        <v>240</v>
      </c>
      <c r="AT74" s="10">
        <v>64</v>
      </c>
      <c r="AU74" s="92" t="s">
        <v>64</v>
      </c>
      <c r="AV74" s="13">
        <f>SUMIF(Ent_Dados!$C$269:$C$514,Tabulação_Prod_Municipios!D11,Ent_Dados!$J$269:$J$514)</f>
        <v>72</v>
      </c>
      <c r="AW74" s="16">
        <f>SUMIF(Ent_Dados!$C$269:$C$514,Tabulação_Prod_Municipios!D11,Ent_Dados!$K$269:$K$514)</f>
        <v>70</v>
      </c>
      <c r="AX74" s="9"/>
      <c r="AY74" s="10">
        <v>64</v>
      </c>
      <c r="AZ74" s="92" t="s">
        <v>228</v>
      </c>
      <c r="BA74" s="13">
        <f>SUMIF(Ent_Dados!$C$9:$C$254,Tabulação_Prod_Municipios!D191,Ent_Dados!$J$9:$J$254)</f>
        <v>35</v>
      </c>
      <c r="BB74" s="16">
        <f>SUMIF(Ent_Dados!$C$9:$C$254,Tabulação_Prod_Municipios!D191,Ent_Dados!$K$9:$K$254)</f>
        <v>40</v>
      </c>
      <c r="BD74" s="10">
        <v>64</v>
      </c>
      <c r="BE74" s="92" t="s">
        <v>132</v>
      </c>
      <c r="BF74" s="13">
        <f>SUMIF(Ent_Dados!$C$269:$C$514,Tabulação_Prod_Municipios!D86,Ent_Dados!$N$269:$N$514)</f>
        <v>12</v>
      </c>
      <c r="BG74" s="16">
        <f>SUMIF(Ent_Dados!$C$269:$C$514,Tabulação_Prod_Municipios!D86,Ent_Dados!$O$269:$O$514)</f>
        <v>48</v>
      </c>
      <c r="BH74" s="9"/>
      <c r="BI74" s="10">
        <v>64</v>
      </c>
      <c r="BJ74" s="92" t="s">
        <v>197</v>
      </c>
      <c r="BK74" s="13">
        <f>SUMIF(Ent_Dados!$C$9:$C$254,Tabulação_Prod_Municipios!D156,Ent_Dados!$N$9:$N$254)</f>
        <v>18</v>
      </c>
      <c r="BL74" s="16">
        <f>SUMIF(Ent_Dados!$C$9:$C$254,Tabulação_Prod_Municipios!D156,Ent_Dados!$O$9:$O$254)</f>
        <v>35</v>
      </c>
      <c r="BN74" s="10">
        <v>64</v>
      </c>
      <c r="BO74" s="92" t="s">
        <v>86</v>
      </c>
      <c r="BP74" s="13">
        <f>SUMIF(Ent_Dados!$C$269:$C$514,Tabulação_Prod_Municipios!D34,Ent_Dados!$F$269:$F$514)</f>
        <v>0</v>
      </c>
      <c r="BQ74" s="16">
        <f>SUMIF(Ent_Dados!$C$269:$C$514,Tabulação_Prod_Municipios!D34,Ent_Dados!$G$269:$G$514)</f>
        <v>0</v>
      </c>
      <c r="BR74" s="9"/>
      <c r="BS74" s="10">
        <v>64</v>
      </c>
      <c r="BT74" s="92" t="s">
        <v>86</v>
      </c>
      <c r="BU74" s="13">
        <f>SUMIF(Ent_Dados!$C$9:$C$254,Tabulação_Prod_Municipios!D34,Ent_Dados!$F$9:$F$254)</f>
        <v>0</v>
      </c>
      <c r="BV74" s="16">
        <f>SUMIF(Ent_Dados!$C$9:$C$254,Tabulação_Prod_Municipios!D34,Ent_Dados!$G$9:$G$254)</f>
        <v>0</v>
      </c>
      <c r="BX74" s="10">
        <v>64</v>
      </c>
      <c r="BY74" s="92" t="s">
        <v>93</v>
      </c>
      <c r="BZ74" s="13">
        <f>SUMIF(Ent_Dados!$C$269:$C$514,Tabulação_Prod_Municipios!D41,Ent_Dados!$P$269:$P$514)</f>
        <v>0</v>
      </c>
      <c r="CA74" s="16">
        <f>SUMIF(Ent_Dados!$C$269:$C$514,Tabulação_Prod_Municipios!D41,Ent_Dados!$Q$269:$Q$514)</f>
        <v>0</v>
      </c>
      <c r="CB74" s="9"/>
      <c r="CC74" s="10">
        <v>64</v>
      </c>
      <c r="CD74" s="92" t="s">
        <v>93</v>
      </c>
      <c r="CE74" s="13">
        <f>SUMIF(Ent_Dados!$C$9:$C$254,Tabulação_Prod_Municipios!D41,Ent_Dados!$P$9:$P$254)</f>
        <v>0</v>
      </c>
      <c r="CF74" s="16">
        <f>SUMIF(Ent_Dados!$C$9:$C$254,Tabulação_Prod_Municipios!D41,Ent_Dados!$Q$9:$Q$254)</f>
        <v>0</v>
      </c>
      <c r="CH74" s="10">
        <v>64</v>
      </c>
      <c r="CI74" s="92" t="s">
        <v>114</v>
      </c>
      <c r="CJ74" s="13">
        <f>SUMIF(Ent_Dados!$C$269:$C$514,Tabulação_Prod_Municipios!D65,Ent_Dados!$AB$269:$AB$514)</f>
        <v>0</v>
      </c>
      <c r="CK74" s="16">
        <f>SUMIF(Ent_Dados!$C$269:$C$514,Tabulação_Prod_Municipios!D65,Ent_Dados!$AC$269:$AC$514)</f>
        <v>0</v>
      </c>
      <c r="CL74" s="9"/>
      <c r="CM74" s="10">
        <v>64</v>
      </c>
      <c r="CN74" s="92" t="s">
        <v>114</v>
      </c>
      <c r="CO74" s="13">
        <f>SUMIF(Ent_Dados!$C$9:$C$254,Tabulação_Prod_Municipios!D65,Ent_Dados!$AB$9:$AB$254)</f>
        <v>0</v>
      </c>
      <c r="CP74" s="16">
        <f>SUMIF(Ent_Dados!$C$9:$C$254,Tabulação_Prod_Municipios!D65,Ent_Dados!$AC$9:$AC$254)</f>
        <v>0</v>
      </c>
      <c r="CR74" s="10">
        <v>64</v>
      </c>
      <c r="CS74" s="92" t="s">
        <v>91</v>
      </c>
      <c r="CT74" s="13">
        <f>SUMIF(Ent_Dados!$C$269:$C$514,Tabulação_Prod_Municipios!D39,Ent_Dados!$L$269:$L$514)</f>
        <v>114000</v>
      </c>
      <c r="CU74" s="16">
        <f>SUMIF(Ent_Dados!$C$269:$C$514,Tabulação_Prod_Municipios!D39,Ent_Dados!$M$269:$M$514)</f>
        <v>105200</v>
      </c>
      <c r="CV74" s="9"/>
      <c r="CW74" s="10">
        <v>64</v>
      </c>
      <c r="CX74" s="92" t="s">
        <v>184</v>
      </c>
      <c r="CY74" s="13">
        <f>SUMIF(Ent_Dados!$C$9:$C$254,Tabulação_Prod_Municipios!D141,Ent_Dados!$L$9:$L$254)</f>
        <v>1000</v>
      </c>
      <c r="CZ74" s="16">
        <f>SUMIF(Ent_Dados!$C$9:$C$254,Tabulação_Prod_Municipios!D141,Ent_Dados!$M$9:$M$254)</f>
        <v>1400</v>
      </c>
      <c r="DB74" s="10">
        <v>64</v>
      </c>
      <c r="DC74" s="92" t="s">
        <v>192</v>
      </c>
      <c r="DD74" s="13">
        <f>SUMIF(Ent_Dados!$C$269:$C$514,Tabulação_Prod_Municipios!D150,Ent_Dados!$R$269:$R$514)</f>
        <v>1020</v>
      </c>
      <c r="DE74" s="16">
        <f>SUMIF(Ent_Dados!$C$269:$C$514,Tabulação_Prod_Municipios!D150,Ent_Dados!$S$269:$S$514)</f>
        <v>1020</v>
      </c>
      <c r="DF74" s="9"/>
      <c r="DG74" s="10">
        <v>64</v>
      </c>
      <c r="DH74" s="92" t="s">
        <v>198</v>
      </c>
      <c r="DI74" s="13">
        <f>SUMIF(Ent_Dados!$C$9:$C$254,Tabulação_Prod_Municipios!D157,Ent_Dados!$R$9:$R$254)</f>
        <v>60</v>
      </c>
      <c r="DJ74" s="16">
        <f>SUMIF(Ent_Dados!$C$9:$C$254,Tabulação_Prod_Municipios!D157,Ent_Dados!$S$9:$S$254)</f>
        <v>60</v>
      </c>
      <c r="DL74" s="10">
        <v>64</v>
      </c>
      <c r="DM74" s="92" t="s">
        <v>143</v>
      </c>
      <c r="DN74" s="13">
        <f>SUMIF(Ent_Dados!$C$269:$C$514,Tabulação_Prod_Municipios!D97,Ent_Dados!$Z$269:$Z$514)</f>
        <v>0</v>
      </c>
      <c r="DO74" s="16">
        <f>SUMIF(Ent_Dados!$C$269:$C$514,Tabulação_Prod_Municipios!D97,Ent_Dados!$AA$269:$AA$514)</f>
        <v>0</v>
      </c>
      <c r="DP74" s="9"/>
      <c r="DQ74" s="10">
        <v>64</v>
      </c>
      <c r="DR74" s="92" t="s">
        <v>282</v>
      </c>
      <c r="DS74" s="13">
        <f>SUMIF(Ent_Dados!$C$9:$C$254,Tabulação_Prod_Municipios!D250,Ent_Dados!$Z$9:$Z$254)</f>
        <v>0</v>
      </c>
      <c r="DT74" s="16">
        <f>SUMIF(Ent_Dados!$C$9:$C$254,Tabulação_Prod_Municipios!D250,Ent_Dados!$AA$9:$AA$254)</f>
        <v>0</v>
      </c>
      <c r="DV74" s="10">
        <v>64</v>
      </c>
      <c r="DW74" s="92" t="s">
        <v>88</v>
      </c>
      <c r="DX74" s="13">
        <f>SUMIF(Ent_Dados!$C$269:$C$514,Tabulação_Prod_Municipios!D36,Ent_Dados!$D$269:$D$514)</f>
        <v>0</v>
      </c>
      <c r="DY74" s="16">
        <f>SUMIF(Ent_Dados!$C$269:$C$514,Tabulação_Prod_Municipios!D36,Ent_Dados!$E$269:$E$514)</f>
        <v>0</v>
      </c>
      <c r="DZ74" s="9"/>
      <c r="EA74" s="10">
        <v>64</v>
      </c>
      <c r="EB74" s="92" t="s">
        <v>88</v>
      </c>
      <c r="EC74" s="13">
        <f>SUMIF(Ent_Dados!$C$9:$C$254,Tabulação_Prod_Municipios!D36,Ent_Dados!$D$9:$D$254)</f>
        <v>0</v>
      </c>
      <c r="ED74" s="16">
        <f>SUMIF(Ent_Dados!$C$9:$C$254,Tabulação_Prod_Municipios!D36,Ent_Dados!$E$9:$E$254)</f>
        <v>0</v>
      </c>
      <c r="EF74" s="10">
        <v>64</v>
      </c>
      <c r="EG74" s="92" t="s">
        <v>1</v>
      </c>
      <c r="EH74" s="13"/>
      <c r="EI74" s="16"/>
      <c r="EJ74" s="9"/>
      <c r="EK74" s="10">
        <v>64</v>
      </c>
      <c r="EL74" s="92" t="s">
        <v>1</v>
      </c>
      <c r="EM74" s="13"/>
      <c r="EN74" s="16"/>
    </row>
    <row r="75" spans="1:144" ht="13.5" customHeight="1" x14ac:dyDescent="0.2">
      <c r="A75" s="14"/>
      <c r="B75" s="91">
        <v>67</v>
      </c>
      <c r="C75" s="92" t="s">
        <v>122</v>
      </c>
      <c r="D75" s="12" t="s">
        <v>396</v>
      </c>
      <c r="E75" s="14"/>
      <c r="F75" s="10">
        <v>65</v>
      </c>
      <c r="G75" s="92" t="s">
        <v>92</v>
      </c>
      <c r="H75" s="13">
        <f>SUMIF(Ent_Dados!$C$269:$C$514,Tabulação_Prod_Municipios!D40,Ent_Dados!$F$269:$F$514)+SUMIF(Ent_Dados!$C$269:$C$514,Tabulação_Prod_Municipios!D40,Ent_Dados!$H$269:$H$514)+SUMIF(Ent_Dados!$C$269:$C$514,Tabulação_Prod_Municipios!D40,Ent_Dados!$J$269:$J$514)+SUMIF(Ent_Dados!$C$269:$C$514,Tabulação_Prod_Municipios!D40,Ent_Dados!$N$269:$N$514)+SUMIF(Ent_Dados!$C$269:$C$514,Tabulação_Prod_Municipios!D40,Ent_Dados!$P$269:$P$514)+SUMIF(Ent_Dados!$C$269:$C$514,Tabulação_Prod_Municipios!D40,Ent_Dados!$T$269:$T$514)+SUMIF(Ent_Dados!$C$269:$C$514,Tabulação_Prod_Municipios!D40,Ent_Dados!$V$269:$V$514)+SUMIF(Ent_Dados!$C$269:$C$514,Tabulação_Prod_Municipios!D40,Ent_Dados!$X$269:$X$514)+SUMIF(Ent_Dados!$C$269:$C$514,Tabulação_Prod_Municipios!D40,Ent_Dados!$AB$269:$AB$514)</f>
        <v>25800</v>
      </c>
      <c r="I75" s="16">
        <f>SUMIF(Ent_Dados!$C$269:$C$514,Tabulação_Prod_Municipios!D40,Ent_Dados!$G$269:$G$514)+SUMIF(Ent_Dados!$C$269:$C$514,Tabulação_Prod_Municipios!D40,Ent_Dados!$I$269:$I$514)+SUMIF(Ent_Dados!$C$269:$C$514,Tabulação_Prod_Municipios!D40,Ent_Dados!$K$269:$K$514)+SUMIF(Ent_Dados!$C$269:$C$514,Tabulação_Prod_Municipios!D40,Ent_Dados!$O$269:$O$514)+SUMIF(Ent_Dados!$C$269:$C$514,Tabulação_Prod_Municipios!D40,Ent_Dados!$Q$269:$Q$514)+SUMIF(Ent_Dados!$C$269:$C$514,Tabulação_Prod_Municipios!D40,Ent_Dados!$U$269:$U$514)+SUMIF(Ent_Dados!$C$269:$C$514,Tabulação_Prod_Municipios!D40,Ent_Dados!$W$269:$W$514)+SUMIF(Ent_Dados!$C$269:$C$514,Tabulação_Prod_Municipios!D40,Ent_Dados!$Y$269:$Y$514)+SUMIF(Ent_Dados!$C$269:$C$514,Tabulação_Prod_Municipios!D40,Ent_Dados!$AC$269:$AC$514)</f>
        <v>33180</v>
      </c>
      <c r="J75" s="9"/>
      <c r="K75" s="10">
        <v>65</v>
      </c>
      <c r="L75" s="92" t="s">
        <v>123</v>
      </c>
      <c r="M75" s="13">
        <f>SUMIF(Ent_Dados!$C$9:$C$254,Tabulação_Prod_Municipios!D76,Ent_Dados!$F$9:$F$254)+SUMIF(Ent_Dados!$C$9:$C$254,Tabulação_Prod_Municipios!D76,Ent_Dados!$H$9:$H$254)+SUMIF(Ent_Dados!$C$9:$C$254,Tabulação_Prod_Municipios!D76,Ent_Dados!$J$9:$J$254)+SUMIF(Ent_Dados!$C$9:$C$254,Tabulação_Prod_Municipios!D76,Ent_Dados!$N$9:$N$254)+SUMIF(Ent_Dados!$C$9:$C$254,Tabulação_Prod_Municipios!D76,Ent_Dados!$P$9:$P$254)+SUMIF(Ent_Dados!$C$9:$C$254,Tabulação_Prod_Municipios!D76,Ent_Dados!$T$9:$T$254)+SUMIF(Ent_Dados!$C$9:$C$254,Tabulação_Prod_Municipios!D76,Ent_Dados!$V$9:$V$254)+SUMIF(Ent_Dados!$C$9:$C$254,Tabulação_Prod_Municipios!D76,Ent_Dados!$X$9:$X$254)+SUMIF(Ent_Dados!$C$9:$C$254,Tabulação_Prod_Municipios!D76,Ent_Dados!$AB$9:$AB$254)</f>
        <v>12490</v>
      </c>
      <c r="N75" s="16">
        <f>SUMIF(Ent_Dados!$C$9:$C$254,Tabulação_Prod_Municipios!D76,Ent_Dados!$G$9:$G$254)+SUMIF(Ent_Dados!$C$9:$C$254,Tabulação_Prod_Municipios!D76,Ent_Dados!$I$9:$I$254)+SUMIF(Ent_Dados!$C$9:$C$254,Tabulação_Prod_Municipios!D76,Ent_Dados!$K$9:$K$254)+SUMIF(Ent_Dados!$C$9:$C$254,Tabulação_Prod_Municipios!D76,Ent_Dados!$O$9:$O$254)+SUMIF(Ent_Dados!$C$9:$C$254,Tabulação_Prod_Municipios!D76,Ent_Dados!$Q$9:$Q$254)+SUMIF(Ent_Dados!$C$9:$C$254,Tabulação_Prod_Municipios!D76,Ent_Dados!$U$9:$U$254)+SUMIF(Ent_Dados!$C$9:$C$254,Tabulação_Prod_Municipios!D76,Ent_Dados!$W$9:$W$254)+SUMIF(Ent_Dados!$C$9:$C$254,Tabulação_Prod_Municipios!D76,Ent_Dados!$Y$9:$Y$254)+SUMIF(Ent_Dados!$C$9:$C$254,Tabulação_Prod_Municipios!D76,Ent_Dados!$AC$9:$AC$254)</f>
        <v>11460</v>
      </c>
      <c r="O75" s="14"/>
      <c r="P75" s="10">
        <v>65</v>
      </c>
      <c r="Q75" s="92" t="s">
        <v>127</v>
      </c>
      <c r="R75" s="13">
        <f>SUMIF(Ent_Dados!$C$269:$C$514,Tabulação_Prod_Municipios!D80,Ent_Dados!$V$269:$V$514)</f>
        <v>18900</v>
      </c>
      <c r="S75" s="16">
        <f>SUMIF(Ent_Dados!$C$269:$C$514,Tabulação_Prod_Municipios!D80,Ent_Dados!$W$269:$W$514)</f>
        <v>24750</v>
      </c>
      <c r="T75" s="9"/>
      <c r="U75" s="10">
        <v>65</v>
      </c>
      <c r="V75" s="92" t="s">
        <v>249</v>
      </c>
      <c r="W75" s="13">
        <f>SUMIF(Ent_Dados!$C$9:$C$254,Tabulação_Prod_Municipios!D216,Ent_Dados!$V$9:$V$254)</f>
        <v>9000</v>
      </c>
      <c r="X75" s="16">
        <f>SUMIF(Ent_Dados!$C$9:$C$254,Tabulação_Prod_Municipios!D216,Ent_Dados!$W$9:$W$254)</f>
        <v>9000</v>
      </c>
      <c r="Y75" s="2"/>
      <c r="Z75" s="10">
        <v>65</v>
      </c>
      <c r="AA75" s="92" t="s">
        <v>181</v>
      </c>
      <c r="AB75" s="13">
        <f>SUMIF(Ent_Dados!$C$269:$C$514,Tabulação_Prod_Municipios!D137,Ent_Dados!$T$269:$T$514)</f>
        <v>16000</v>
      </c>
      <c r="AC75" s="16">
        <f>SUMIF(Ent_Dados!$C$269:$C$514,Tabulação_Prod_Municipios!D137,Ent_Dados!$U$269:$U$514)</f>
        <v>8000</v>
      </c>
      <c r="AD75" s="9"/>
      <c r="AE75" s="10">
        <v>65</v>
      </c>
      <c r="AF75" s="92" t="s">
        <v>65</v>
      </c>
      <c r="AG75" s="13">
        <f>SUMIF(Ent_Dados!$C$9:$C$254,Tabulação_Prod_Municipios!D12,Ent_Dados!$T$9:$T$254)</f>
        <v>100</v>
      </c>
      <c r="AH75" s="16">
        <f>SUMIF(Ent_Dados!$C$9:$C$254,Tabulação_Prod_Municipios!D12,Ent_Dados!$U$9:$U$254)</f>
        <v>1750</v>
      </c>
      <c r="AJ75" s="10">
        <v>65</v>
      </c>
      <c r="AK75" s="92" t="s">
        <v>280</v>
      </c>
      <c r="AL75" s="13">
        <f>SUMIF(Ent_Dados!$C$269:$C$514,Tabulação_Prod_Municipios!D248,Ent_Dados!$X$269:$X$514)</f>
        <v>2640</v>
      </c>
      <c r="AM75" s="16">
        <f>SUMIF(Ent_Dados!$C$269:$C$514,Tabulação_Prod_Municipios!D248,Ent_Dados!$Y$269:$Y$514)</f>
        <v>400</v>
      </c>
      <c r="AN75" s="9"/>
      <c r="AO75" s="10">
        <v>65</v>
      </c>
      <c r="AP75" s="92" t="s">
        <v>184</v>
      </c>
      <c r="AQ75" s="13">
        <f>SUMIF(Ent_Dados!$C$9:$C$254,Tabulação_Prod_Municipios!D141,Ent_Dados!$X$9:$X$254)</f>
        <v>5300</v>
      </c>
      <c r="AR75" s="16">
        <f>SUMIF(Ent_Dados!$C$9:$C$254,Tabulação_Prod_Municipios!D141,Ent_Dados!$Y$9:$Y$254)</f>
        <v>200</v>
      </c>
      <c r="AT75" s="10">
        <v>65</v>
      </c>
      <c r="AU75" s="92" t="s">
        <v>147</v>
      </c>
      <c r="AV75" s="13">
        <f>SUMIF(Ent_Dados!$C$269:$C$514,Tabulação_Prod_Municipios!D101,Ent_Dados!$J$269:$J$514)</f>
        <v>45</v>
      </c>
      <c r="AW75" s="16">
        <f>SUMIF(Ent_Dados!$C$269:$C$514,Tabulação_Prod_Municipios!D101,Ent_Dados!$K$269:$K$514)</f>
        <v>69</v>
      </c>
      <c r="AX75" s="9"/>
      <c r="AY75" s="10">
        <v>65</v>
      </c>
      <c r="AZ75" s="92" t="s">
        <v>102</v>
      </c>
      <c r="BA75" s="13">
        <f>SUMIF(Ent_Dados!$C$9:$C$254,Tabulação_Prod_Municipios!D50,Ent_Dados!$J$9:$J$254)</f>
        <v>0</v>
      </c>
      <c r="BB75" s="16">
        <f>SUMIF(Ent_Dados!$C$9:$C$254,Tabulação_Prod_Municipios!D50,Ent_Dados!$K$9:$K$254)</f>
        <v>40</v>
      </c>
      <c r="BD75" s="10">
        <v>65</v>
      </c>
      <c r="BE75" s="92" t="s">
        <v>95</v>
      </c>
      <c r="BF75" s="13">
        <f>SUMIF(Ent_Dados!$C$269:$C$514,Tabulação_Prod_Municipios!D43,Ent_Dados!$N$269:$N$514)</f>
        <v>0</v>
      </c>
      <c r="BG75" s="16">
        <f>SUMIF(Ent_Dados!$C$269:$C$514,Tabulação_Prod_Municipios!D43,Ent_Dados!$O$269:$O$514)</f>
        <v>45</v>
      </c>
      <c r="BH75" s="9"/>
      <c r="BI75" s="10">
        <v>65</v>
      </c>
      <c r="BJ75" s="92" t="s">
        <v>189</v>
      </c>
      <c r="BK75" s="13">
        <f>SUMIF(Ent_Dados!$C$9:$C$254,Tabulação_Prod_Municipios!D147,Ent_Dados!$N$9:$N$254)</f>
        <v>12</v>
      </c>
      <c r="BL75" s="16">
        <f>SUMIF(Ent_Dados!$C$9:$C$254,Tabulação_Prod_Municipios!D147,Ent_Dados!$O$9:$O$254)</f>
        <v>30</v>
      </c>
      <c r="BN75" s="10">
        <v>65</v>
      </c>
      <c r="BO75" s="92" t="s">
        <v>87</v>
      </c>
      <c r="BP75" s="13">
        <f>SUMIF(Ent_Dados!$C$269:$C$514,Tabulação_Prod_Municipios!D35,Ent_Dados!$F$269:$F$514)</f>
        <v>0</v>
      </c>
      <c r="BQ75" s="16">
        <f>SUMIF(Ent_Dados!$C$269:$C$514,Tabulação_Prod_Municipios!D35,Ent_Dados!$G$269:$G$514)</f>
        <v>0</v>
      </c>
      <c r="BR75" s="9"/>
      <c r="BS75" s="10">
        <v>65</v>
      </c>
      <c r="BT75" s="92" t="s">
        <v>87</v>
      </c>
      <c r="BU75" s="13">
        <f>SUMIF(Ent_Dados!$C$9:$C$254,Tabulação_Prod_Municipios!D35,Ent_Dados!$F$9:$F$254)</f>
        <v>0</v>
      </c>
      <c r="BV75" s="16">
        <f>SUMIF(Ent_Dados!$C$9:$C$254,Tabulação_Prod_Municipios!D35,Ent_Dados!$G$9:$G$254)</f>
        <v>0</v>
      </c>
      <c r="BX75" s="10">
        <v>65</v>
      </c>
      <c r="BY75" s="92" t="s">
        <v>94</v>
      </c>
      <c r="BZ75" s="13">
        <f>SUMIF(Ent_Dados!$C$269:$C$514,Tabulação_Prod_Municipios!D42,Ent_Dados!$P$269:$P$514)</f>
        <v>0</v>
      </c>
      <c r="CA75" s="16">
        <f>SUMIF(Ent_Dados!$C$269:$C$514,Tabulação_Prod_Municipios!D42,Ent_Dados!$Q$269:$Q$514)</f>
        <v>0</v>
      </c>
      <c r="CB75" s="9"/>
      <c r="CC75" s="10">
        <v>65</v>
      </c>
      <c r="CD75" s="92" t="s">
        <v>94</v>
      </c>
      <c r="CE75" s="13">
        <f>SUMIF(Ent_Dados!$C$9:$C$254,Tabulação_Prod_Municipios!D42,Ent_Dados!$P$9:$P$254)</f>
        <v>0</v>
      </c>
      <c r="CF75" s="16">
        <f>SUMIF(Ent_Dados!$C$9:$C$254,Tabulação_Prod_Municipios!D42,Ent_Dados!$Q$9:$Q$254)</f>
        <v>0</v>
      </c>
      <c r="CH75" s="10">
        <v>65</v>
      </c>
      <c r="CI75" s="92" t="s">
        <v>115</v>
      </c>
      <c r="CJ75" s="13">
        <f>SUMIF(Ent_Dados!$C$269:$C$514,Tabulação_Prod_Municipios!D66,Ent_Dados!$AB$269:$AB$514)</f>
        <v>0</v>
      </c>
      <c r="CK75" s="16">
        <f>SUMIF(Ent_Dados!$C$269:$C$514,Tabulação_Prod_Municipios!D66,Ent_Dados!$AC$269:$AC$514)</f>
        <v>0</v>
      </c>
      <c r="CL75" s="9"/>
      <c r="CM75" s="10">
        <v>65</v>
      </c>
      <c r="CN75" s="92" t="s">
        <v>115</v>
      </c>
      <c r="CO75" s="13">
        <f>SUMIF(Ent_Dados!$C$9:$C$254,Tabulação_Prod_Municipios!D66,Ent_Dados!$AB$9:$AB$254)</f>
        <v>0</v>
      </c>
      <c r="CP75" s="16">
        <f>SUMIF(Ent_Dados!$C$9:$C$254,Tabulação_Prod_Municipios!D66,Ent_Dados!$AC$9:$AC$254)</f>
        <v>0</v>
      </c>
      <c r="CR75" s="10">
        <v>65</v>
      </c>
      <c r="CS75" s="92" t="s">
        <v>112</v>
      </c>
      <c r="CT75" s="13">
        <f>SUMIF(Ent_Dados!$C$269:$C$514,Tabulação_Prod_Municipios!D62,Ent_Dados!$L$269:$L$514)</f>
        <v>90000</v>
      </c>
      <c r="CU75" s="16">
        <f>SUMIF(Ent_Dados!$C$269:$C$514,Tabulação_Prod_Municipios!D62,Ent_Dados!$M$269:$M$514)</f>
        <v>90000</v>
      </c>
      <c r="CV75" s="9"/>
      <c r="CW75" s="10">
        <v>65</v>
      </c>
      <c r="CX75" s="92" t="s">
        <v>161</v>
      </c>
      <c r="CY75" s="13">
        <f>SUMIF(Ent_Dados!$C$9:$C$254,Tabulação_Prod_Municipios!D116,Ent_Dados!$L$9:$L$254)</f>
        <v>1300</v>
      </c>
      <c r="CZ75" s="16">
        <f>SUMIF(Ent_Dados!$C$9:$C$254,Tabulação_Prod_Municipios!D116,Ent_Dados!$M$9:$M$254)</f>
        <v>1300</v>
      </c>
      <c r="DB75" s="10">
        <v>65</v>
      </c>
      <c r="DC75" s="92" t="s">
        <v>90</v>
      </c>
      <c r="DD75" s="13">
        <f>SUMIF(Ent_Dados!$C$269:$C$514,Tabulação_Prod_Municipios!D38,Ent_Dados!$R$269:$R$514)</f>
        <v>972</v>
      </c>
      <c r="DE75" s="16">
        <f>SUMIF(Ent_Dados!$C$269:$C$514,Tabulação_Prod_Municipios!D38,Ent_Dados!$S$269:$S$514)</f>
        <v>972</v>
      </c>
      <c r="DF75" s="9"/>
      <c r="DG75" s="10">
        <v>65</v>
      </c>
      <c r="DH75" s="92" t="s">
        <v>153</v>
      </c>
      <c r="DI75" s="13">
        <f>SUMIF(Ent_Dados!$C$9:$C$254,Tabulação_Prod_Municipios!D108,Ent_Dados!$R$9:$R$254)</f>
        <v>60</v>
      </c>
      <c r="DJ75" s="16">
        <f>SUMIF(Ent_Dados!$C$9:$C$254,Tabulação_Prod_Municipios!D108,Ent_Dados!$S$9:$S$254)</f>
        <v>60</v>
      </c>
      <c r="DL75" s="10">
        <v>65</v>
      </c>
      <c r="DM75" s="92" t="s">
        <v>215</v>
      </c>
      <c r="DN75" s="13">
        <f>SUMIF(Ent_Dados!$C$269:$C$514,Tabulação_Prod_Municipios!D175,Ent_Dados!$Z$269:$Z$514)</f>
        <v>0</v>
      </c>
      <c r="DO75" s="16">
        <f>SUMIF(Ent_Dados!$C$269:$C$514,Tabulação_Prod_Municipios!D175,Ent_Dados!$AA$269:$AA$514)</f>
        <v>0</v>
      </c>
      <c r="DP75" s="9"/>
      <c r="DQ75" s="10">
        <v>65</v>
      </c>
      <c r="DR75" s="92" t="s">
        <v>215</v>
      </c>
      <c r="DS75" s="13">
        <f>SUMIF(Ent_Dados!$C$9:$C$254,Tabulação_Prod_Municipios!D175,Ent_Dados!$Z$9:$Z$254)</f>
        <v>0</v>
      </c>
      <c r="DT75" s="16">
        <f>SUMIF(Ent_Dados!$C$9:$C$254,Tabulação_Prod_Municipios!D175,Ent_Dados!$AA$9:$AA$254)</f>
        <v>0</v>
      </c>
      <c r="DV75" s="10">
        <v>65</v>
      </c>
      <c r="DW75" s="92" t="s">
        <v>89</v>
      </c>
      <c r="DX75" s="13">
        <f>SUMIF(Ent_Dados!$C$269:$C$514,Tabulação_Prod_Municipios!D37,Ent_Dados!$D$269:$D$514)</f>
        <v>0</v>
      </c>
      <c r="DY75" s="16">
        <f>SUMIF(Ent_Dados!$C$269:$C$514,Tabulação_Prod_Municipios!D37,Ent_Dados!$E$269:$E$514)</f>
        <v>0</v>
      </c>
      <c r="DZ75" s="9"/>
      <c r="EA75" s="10">
        <v>65</v>
      </c>
      <c r="EB75" s="92" t="s">
        <v>89</v>
      </c>
      <c r="EC75" s="13">
        <f>SUMIF(Ent_Dados!$C$9:$C$254,Tabulação_Prod_Municipios!D37,Ent_Dados!$D$9:$D$254)</f>
        <v>0</v>
      </c>
      <c r="ED75" s="16">
        <f>SUMIF(Ent_Dados!$C$9:$C$254,Tabulação_Prod_Municipios!D37,Ent_Dados!$E$9:$E$254)</f>
        <v>0</v>
      </c>
      <c r="EF75" s="10">
        <v>65</v>
      </c>
      <c r="EG75" s="92" t="s">
        <v>122</v>
      </c>
      <c r="EH75" s="13"/>
      <c r="EI75" s="16"/>
      <c r="EJ75" s="9"/>
      <c r="EK75" s="10">
        <v>65</v>
      </c>
      <c r="EL75" s="92" t="s">
        <v>122</v>
      </c>
      <c r="EM75" s="13"/>
      <c r="EN75" s="16"/>
    </row>
    <row r="76" spans="1:144" ht="13.5" customHeight="1" x14ac:dyDescent="0.2">
      <c r="A76" s="14"/>
      <c r="B76" s="91">
        <v>68</v>
      </c>
      <c r="C76" s="92" t="s">
        <v>123</v>
      </c>
      <c r="D76" s="12" t="s">
        <v>397</v>
      </c>
      <c r="E76" s="14"/>
      <c r="F76" s="10">
        <v>66</v>
      </c>
      <c r="G76" s="92" t="s">
        <v>230</v>
      </c>
      <c r="H76" s="13">
        <f>SUMIF(Ent_Dados!$C$269:$C$514,Tabulação_Prod_Municipios!D194,Ent_Dados!$F$269:$F$514)+SUMIF(Ent_Dados!$C$269:$C$514,Tabulação_Prod_Municipios!D194,Ent_Dados!$H$269:$H$514)+SUMIF(Ent_Dados!$C$269:$C$514,Tabulação_Prod_Municipios!D194,Ent_Dados!$J$269:$J$514)+SUMIF(Ent_Dados!$C$269:$C$514,Tabulação_Prod_Municipios!D194,Ent_Dados!$N$269:$N$514)+SUMIF(Ent_Dados!$C$269:$C$514,Tabulação_Prod_Municipios!D194,Ent_Dados!$P$269:$P$514)+SUMIF(Ent_Dados!$C$269:$C$514,Tabulação_Prod_Municipios!D194,Ent_Dados!$T$269:$T$514)+SUMIF(Ent_Dados!$C$269:$C$514,Tabulação_Prod_Municipios!D194,Ent_Dados!$V$269:$V$514)+SUMIF(Ent_Dados!$C$269:$C$514,Tabulação_Prod_Municipios!D194,Ent_Dados!$X$269:$X$514)+SUMIF(Ent_Dados!$C$269:$C$514,Tabulação_Prod_Municipios!D194,Ent_Dados!$AB$269:$AB$514)</f>
        <v>27136</v>
      </c>
      <c r="I76" s="16">
        <f>SUMIF(Ent_Dados!$C$269:$C$514,Tabulação_Prod_Municipios!D194,Ent_Dados!$G$269:$G$514)+SUMIF(Ent_Dados!$C$269:$C$514,Tabulação_Prod_Municipios!D194,Ent_Dados!$I$269:$I$514)+SUMIF(Ent_Dados!$C$269:$C$514,Tabulação_Prod_Municipios!D194,Ent_Dados!$K$269:$K$514)+SUMIF(Ent_Dados!$C$269:$C$514,Tabulação_Prod_Municipios!D194,Ent_Dados!$O$269:$O$514)+SUMIF(Ent_Dados!$C$269:$C$514,Tabulação_Prod_Municipios!D194,Ent_Dados!$Q$269:$Q$514)+SUMIF(Ent_Dados!$C$269:$C$514,Tabulação_Prod_Municipios!D194,Ent_Dados!$U$269:$U$514)+SUMIF(Ent_Dados!$C$269:$C$514,Tabulação_Prod_Municipios!D194,Ent_Dados!$W$269:$W$514)+SUMIF(Ent_Dados!$C$269:$C$514,Tabulação_Prod_Municipios!D194,Ent_Dados!$Y$269:$Y$514)+SUMIF(Ent_Dados!$C$269:$C$514,Tabulação_Prod_Municipios!D194,Ent_Dados!$AC$269:$AC$514)</f>
        <v>32900</v>
      </c>
      <c r="J76" s="9"/>
      <c r="K76" s="10">
        <v>66</v>
      </c>
      <c r="L76" s="92" t="s">
        <v>101</v>
      </c>
      <c r="M76" s="13">
        <f>SUMIF(Ent_Dados!$C$9:$C$254,Tabulação_Prod_Municipios!D49,Ent_Dados!$F$9:$F$254)+SUMIF(Ent_Dados!$C$9:$C$254,Tabulação_Prod_Municipios!D49,Ent_Dados!$H$9:$H$254)+SUMIF(Ent_Dados!$C$9:$C$254,Tabulação_Prod_Municipios!D49,Ent_Dados!$J$9:$J$254)+SUMIF(Ent_Dados!$C$9:$C$254,Tabulação_Prod_Municipios!D49,Ent_Dados!$N$9:$N$254)+SUMIF(Ent_Dados!$C$9:$C$254,Tabulação_Prod_Municipios!D49,Ent_Dados!$P$9:$P$254)+SUMIF(Ent_Dados!$C$9:$C$254,Tabulação_Prod_Municipios!D49,Ent_Dados!$T$9:$T$254)+SUMIF(Ent_Dados!$C$9:$C$254,Tabulação_Prod_Municipios!D49,Ent_Dados!$V$9:$V$254)+SUMIF(Ent_Dados!$C$9:$C$254,Tabulação_Prod_Municipios!D49,Ent_Dados!$X$9:$X$254)+SUMIF(Ent_Dados!$C$9:$C$254,Tabulação_Prod_Municipios!D49,Ent_Dados!$AB$9:$AB$254)</f>
        <v>12480</v>
      </c>
      <c r="N76" s="16">
        <f>SUMIF(Ent_Dados!$C$9:$C$254,Tabulação_Prod_Municipios!D49,Ent_Dados!$G$9:$G$254)+SUMIF(Ent_Dados!$C$9:$C$254,Tabulação_Prod_Municipios!D49,Ent_Dados!$I$9:$I$254)+SUMIF(Ent_Dados!$C$9:$C$254,Tabulação_Prod_Municipios!D49,Ent_Dados!$K$9:$K$254)+SUMIF(Ent_Dados!$C$9:$C$254,Tabulação_Prod_Municipios!D49,Ent_Dados!$O$9:$O$254)+SUMIF(Ent_Dados!$C$9:$C$254,Tabulação_Prod_Municipios!D49,Ent_Dados!$Q$9:$Q$254)+SUMIF(Ent_Dados!$C$9:$C$254,Tabulação_Prod_Municipios!D49,Ent_Dados!$U$9:$U$254)+SUMIF(Ent_Dados!$C$9:$C$254,Tabulação_Prod_Municipios!D49,Ent_Dados!$W$9:$W$254)+SUMIF(Ent_Dados!$C$9:$C$254,Tabulação_Prod_Municipios!D49,Ent_Dados!$Y$9:$Y$254)+SUMIF(Ent_Dados!$C$9:$C$254,Tabulação_Prod_Municipios!D49,Ent_Dados!$AC$9:$AC$254)</f>
        <v>11065</v>
      </c>
      <c r="O76" s="14"/>
      <c r="P76" s="10">
        <v>66</v>
      </c>
      <c r="Q76" s="92" t="s">
        <v>193</v>
      </c>
      <c r="R76" s="13">
        <f>SUMIF(Ent_Dados!$C$269:$C$514,Tabulação_Prod_Municipios!D151,Ent_Dados!$V$269:$V$514)</f>
        <v>16800</v>
      </c>
      <c r="S76" s="16">
        <f>SUMIF(Ent_Dados!$C$269:$C$514,Tabulação_Prod_Municipios!D151,Ent_Dados!$W$269:$W$514)</f>
        <v>23400</v>
      </c>
      <c r="T76" s="9"/>
      <c r="U76" s="10">
        <v>66</v>
      </c>
      <c r="V76" s="92" t="s">
        <v>101</v>
      </c>
      <c r="W76" s="13">
        <f>SUMIF(Ent_Dados!$C$9:$C$254,Tabulação_Prod_Municipios!D49,Ent_Dados!$V$9:$V$254)</f>
        <v>8200</v>
      </c>
      <c r="X76" s="16">
        <f>SUMIF(Ent_Dados!$C$9:$C$254,Tabulação_Prod_Municipios!D49,Ent_Dados!$W$9:$W$254)</f>
        <v>8500</v>
      </c>
      <c r="Y76" s="2"/>
      <c r="Z76" s="10">
        <v>66</v>
      </c>
      <c r="AA76" s="92" t="s">
        <v>246</v>
      </c>
      <c r="AB76" s="13">
        <f>SUMIF(Ent_Dados!$C$269:$C$514,Tabulação_Prod_Municipios!D212,Ent_Dados!$T$269:$T$514)</f>
        <v>7470</v>
      </c>
      <c r="AC76" s="16">
        <f>SUMIF(Ent_Dados!$C$269:$C$514,Tabulação_Prod_Municipios!D212,Ent_Dados!$U$269:$U$514)</f>
        <v>7870</v>
      </c>
      <c r="AD76" s="9"/>
      <c r="AE76" s="10">
        <v>66</v>
      </c>
      <c r="AF76" s="92" t="s">
        <v>80</v>
      </c>
      <c r="AG76" s="13">
        <f>SUMIF(Ent_Dados!$C$9:$C$254,Tabulação_Prod_Municipios!D28,Ent_Dados!$T$9:$T$254)</f>
        <v>1800</v>
      </c>
      <c r="AH76" s="16">
        <f>SUMIF(Ent_Dados!$C$9:$C$254,Tabulação_Prod_Municipios!D28,Ent_Dados!$U$9:$U$254)</f>
        <v>1700</v>
      </c>
      <c r="AJ76" s="10">
        <v>66</v>
      </c>
      <c r="AK76" s="92" t="s">
        <v>127</v>
      </c>
      <c r="AL76" s="13">
        <f>SUMIF(Ent_Dados!$C$269:$C$514,Tabulação_Prod_Municipios!D80,Ent_Dados!$X$269:$X$514)</f>
        <v>2500</v>
      </c>
      <c r="AM76" s="16">
        <f>SUMIF(Ent_Dados!$C$269:$C$514,Tabulação_Prod_Municipios!D80,Ent_Dados!$Y$269:$Y$514)</f>
        <v>400</v>
      </c>
      <c r="AN76" s="9"/>
      <c r="AO76" s="10">
        <v>66</v>
      </c>
      <c r="AP76" s="92" t="s">
        <v>280</v>
      </c>
      <c r="AQ76" s="13">
        <f>SUMIF(Ent_Dados!$C$9:$C$254,Tabulação_Prod_Municipios!D248,Ent_Dados!$X$9:$X$254)</f>
        <v>1200</v>
      </c>
      <c r="AR76" s="16">
        <f>SUMIF(Ent_Dados!$C$9:$C$254,Tabulação_Prod_Municipios!D248,Ent_Dados!$Y$9:$Y$254)</f>
        <v>200</v>
      </c>
      <c r="AT76" s="10">
        <v>66</v>
      </c>
      <c r="AU76" s="92" t="s">
        <v>258</v>
      </c>
      <c r="AV76" s="13">
        <f>SUMIF(Ent_Dados!$C$269:$C$514,Tabulação_Prod_Municipios!D225,Ent_Dados!$J$269:$J$514)</f>
        <v>83</v>
      </c>
      <c r="AW76" s="16">
        <f>SUMIF(Ent_Dados!$C$269:$C$514,Tabulação_Prod_Municipios!D225,Ent_Dados!$K$269:$K$514)</f>
        <v>65</v>
      </c>
      <c r="AX76" s="9"/>
      <c r="AY76" s="10">
        <v>66</v>
      </c>
      <c r="AZ76" s="92" t="s">
        <v>133</v>
      </c>
      <c r="BA76" s="13">
        <f>SUMIF(Ent_Dados!$C$9:$C$254,Tabulação_Prod_Municipios!D87,Ent_Dados!$J$9:$J$254)</f>
        <v>0</v>
      </c>
      <c r="BB76" s="16">
        <f>SUMIF(Ent_Dados!$C$9:$C$254,Tabulação_Prod_Municipios!D87,Ent_Dados!$K$9:$K$254)</f>
        <v>40</v>
      </c>
      <c r="BD76" s="10">
        <v>66</v>
      </c>
      <c r="BE76" s="92" t="s">
        <v>157</v>
      </c>
      <c r="BF76" s="13">
        <f>SUMIF(Ent_Dados!$C$269:$C$514,Tabulação_Prod_Municipios!D112,Ent_Dados!$N$269:$N$514)</f>
        <v>16</v>
      </c>
      <c r="BG76" s="16">
        <f>SUMIF(Ent_Dados!$C$269:$C$514,Tabulação_Prod_Municipios!D112,Ent_Dados!$O$269:$O$514)</f>
        <v>43</v>
      </c>
      <c r="BH76" s="9"/>
      <c r="BI76" s="10">
        <v>66</v>
      </c>
      <c r="BJ76" s="92" t="s">
        <v>95</v>
      </c>
      <c r="BK76" s="13">
        <f>SUMIF(Ent_Dados!$C$9:$C$254,Tabulação_Prod_Municipios!D43,Ent_Dados!$N$9:$N$254)</f>
        <v>0</v>
      </c>
      <c r="BL76" s="16">
        <f>SUMIF(Ent_Dados!$C$9:$C$254,Tabulação_Prod_Municipios!D43,Ent_Dados!$O$9:$O$254)</f>
        <v>30</v>
      </c>
      <c r="BN76" s="10">
        <v>66</v>
      </c>
      <c r="BO76" s="92" t="s">
        <v>88</v>
      </c>
      <c r="BP76" s="13">
        <f>SUMIF(Ent_Dados!$C$269:$C$514,Tabulação_Prod_Municipios!D36,Ent_Dados!$F$269:$F$514)</f>
        <v>0</v>
      </c>
      <c r="BQ76" s="16">
        <f>SUMIF(Ent_Dados!$C$269:$C$514,Tabulação_Prod_Municipios!D36,Ent_Dados!$G$269:$G$514)</f>
        <v>0</v>
      </c>
      <c r="BR76" s="9"/>
      <c r="BS76" s="10">
        <v>66</v>
      </c>
      <c r="BT76" s="92" t="s">
        <v>88</v>
      </c>
      <c r="BU76" s="13">
        <f>SUMIF(Ent_Dados!$C$9:$C$254,Tabulação_Prod_Municipios!D36,Ent_Dados!$F$9:$F$254)</f>
        <v>0</v>
      </c>
      <c r="BV76" s="16">
        <f>SUMIF(Ent_Dados!$C$9:$C$254,Tabulação_Prod_Municipios!D36,Ent_Dados!$G$9:$G$254)</f>
        <v>0</v>
      </c>
      <c r="BX76" s="10">
        <v>66</v>
      </c>
      <c r="BY76" s="92" t="s">
        <v>95</v>
      </c>
      <c r="BZ76" s="13">
        <f>SUMIF(Ent_Dados!$C$269:$C$514,Tabulação_Prod_Municipios!D43,Ent_Dados!$P$269:$P$514)</f>
        <v>0</v>
      </c>
      <c r="CA76" s="16">
        <f>SUMIF(Ent_Dados!$C$269:$C$514,Tabulação_Prod_Municipios!D43,Ent_Dados!$Q$269:$Q$514)</f>
        <v>0</v>
      </c>
      <c r="CB76" s="9"/>
      <c r="CC76" s="10">
        <v>66</v>
      </c>
      <c r="CD76" s="92" t="s">
        <v>95</v>
      </c>
      <c r="CE76" s="13">
        <f>SUMIF(Ent_Dados!$C$9:$C$254,Tabulação_Prod_Municipios!D43,Ent_Dados!$P$9:$P$254)</f>
        <v>0</v>
      </c>
      <c r="CF76" s="16">
        <f>SUMIF(Ent_Dados!$C$9:$C$254,Tabulação_Prod_Municipios!D43,Ent_Dados!$Q$9:$Q$254)</f>
        <v>0</v>
      </c>
      <c r="CH76" s="10">
        <v>66</v>
      </c>
      <c r="CI76" s="92" t="s">
        <v>116</v>
      </c>
      <c r="CJ76" s="13">
        <f>SUMIF(Ent_Dados!$C$269:$C$514,Tabulação_Prod_Municipios!D67,Ent_Dados!$AB$269:$AB$514)</f>
        <v>0</v>
      </c>
      <c r="CK76" s="16">
        <f>SUMIF(Ent_Dados!$C$269:$C$514,Tabulação_Prod_Municipios!D67,Ent_Dados!$AC$269:$AC$514)</f>
        <v>0</v>
      </c>
      <c r="CL76" s="9"/>
      <c r="CM76" s="10">
        <v>66</v>
      </c>
      <c r="CN76" s="92" t="s">
        <v>116</v>
      </c>
      <c r="CO76" s="13">
        <f>SUMIF(Ent_Dados!$C$9:$C$254,Tabulação_Prod_Municipios!D67,Ent_Dados!$AB$9:$AB$254)</f>
        <v>0</v>
      </c>
      <c r="CP76" s="16">
        <f>SUMIF(Ent_Dados!$C$9:$C$254,Tabulação_Prod_Municipios!D67,Ent_Dados!$AC$9:$AC$254)</f>
        <v>0</v>
      </c>
      <c r="CR76" s="10">
        <v>66</v>
      </c>
      <c r="CS76" s="92" t="s">
        <v>19</v>
      </c>
      <c r="CT76" s="13">
        <f>SUMIF(Ent_Dados!$C$269:$C$514,Tabulação_Prod_Municipios!D63,Ent_Dados!$L$269:$L$514)</f>
        <v>101070</v>
      </c>
      <c r="CU76" s="16">
        <f>SUMIF(Ent_Dados!$C$269:$C$514,Tabulação_Prod_Municipios!D63,Ent_Dados!$M$269:$M$514)</f>
        <v>89000</v>
      </c>
      <c r="CV76" s="9"/>
      <c r="CW76" s="10">
        <v>66</v>
      </c>
      <c r="CX76" s="92" t="s">
        <v>91</v>
      </c>
      <c r="CY76" s="13">
        <f>SUMIF(Ent_Dados!$C$9:$C$254,Tabulação_Prod_Municipios!D39,Ent_Dados!$L$9:$L$254)</f>
        <v>1350</v>
      </c>
      <c r="CZ76" s="16">
        <f>SUMIF(Ent_Dados!$C$9:$C$254,Tabulação_Prod_Municipios!D39,Ent_Dados!$M$9:$M$254)</f>
        <v>1206</v>
      </c>
      <c r="DB76" s="10">
        <v>66</v>
      </c>
      <c r="DC76" s="92" t="s">
        <v>211</v>
      </c>
      <c r="DD76" s="13">
        <f>SUMIF(Ent_Dados!$C$269:$C$514,Tabulação_Prod_Municipios!D171,Ent_Dados!$R$269:$R$514)</f>
        <v>960</v>
      </c>
      <c r="DE76" s="16">
        <f>SUMIF(Ent_Dados!$C$269:$C$514,Tabulação_Prod_Municipios!D171,Ent_Dados!$S$269:$S$514)</f>
        <v>960</v>
      </c>
      <c r="DF76" s="9"/>
      <c r="DG76" s="10">
        <v>66</v>
      </c>
      <c r="DH76" s="92" t="s">
        <v>90</v>
      </c>
      <c r="DI76" s="13">
        <f>SUMIF(Ent_Dados!$C$9:$C$254,Tabulação_Prod_Municipios!D38,Ent_Dados!$R$9:$R$254)</f>
        <v>60</v>
      </c>
      <c r="DJ76" s="16">
        <f>SUMIF(Ent_Dados!$C$9:$C$254,Tabulação_Prod_Municipios!D38,Ent_Dados!$S$9:$S$254)</f>
        <v>60</v>
      </c>
      <c r="DL76" s="10">
        <v>66</v>
      </c>
      <c r="DM76" s="92" t="s">
        <v>255</v>
      </c>
      <c r="DN76" s="13">
        <f>SUMIF(Ent_Dados!$C$269:$C$514,Tabulação_Prod_Municipios!D222,Ent_Dados!$Z$269:$Z$514)</f>
        <v>0</v>
      </c>
      <c r="DO76" s="16">
        <f>SUMIF(Ent_Dados!$C$269:$C$514,Tabulação_Prod_Municipios!D222,Ent_Dados!$AA$269:$AA$514)</f>
        <v>0</v>
      </c>
      <c r="DP76" s="9"/>
      <c r="DQ76" s="10">
        <v>66</v>
      </c>
      <c r="DR76" s="92" t="s">
        <v>255</v>
      </c>
      <c r="DS76" s="13">
        <f>SUMIF(Ent_Dados!$C$9:$C$254,Tabulação_Prod_Municipios!D222,Ent_Dados!$Z$9:$Z$254)</f>
        <v>0</v>
      </c>
      <c r="DT76" s="16">
        <f>SUMIF(Ent_Dados!$C$9:$C$254,Tabulação_Prod_Municipios!D222,Ent_Dados!$AA$9:$AA$254)</f>
        <v>0</v>
      </c>
      <c r="DV76" s="10">
        <v>66</v>
      </c>
      <c r="DW76" s="92" t="s">
        <v>90</v>
      </c>
      <c r="DX76" s="13">
        <f>SUMIF(Ent_Dados!$C$269:$C$514,Tabulação_Prod_Municipios!D38,Ent_Dados!$D$269:$D$514)</f>
        <v>0</v>
      </c>
      <c r="DY76" s="16">
        <f>SUMIF(Ent_Dados!$C$269:$C$514,Tabulação_Prod_Municipios!D38,Ent_Dados!$E$269:$E$514)</f>
        <v>0</v>
      </c>
      <c r="DZ76" s="9"/>
      <c r="EA76" s="10">
        <v>66</v>
      </c>
      <c r="EB76" s="92" t="s">
        <v>90</v>
      </c>
      <c r="EC76" s="13">
        <f>SUMIF(Ent_Dados!$C$9:$C$254,Tabulação_Prod_Municipios!D38,Ent_Dados!$D$9:$D$254)</f>
        <v>0</v>
      </c>
      <c r="ED76" s="16">
        <f>SUMIF(Ent_Dados!$C$9:$C$254,Tabulação_Prod_Municipios!D38,Ent_Dados!$E$9:$E$254)</f>
        <v>0</v>
      </c>
      <c r="EF76" s="10">
        <v>66</v>
      </c>
      <c r="EG76" s="92" t="s">
        <v>123</v>
      </c>
      <c r="EH76" s="13"/>
      <c r="EI76" s="16"/>
      <c r="EJ76" s="9"/>
      <c r="EK76" s="10">
        <v>66</v>
      </c>
      <c r="EL76" s="92" t="s">
        <v>123</v>
      </c>
      <c r="EM76" s="13"/>
      <c r="EN76" s="16"/>
    </row>
    <row r="77" spans="1:144" ht="13.5" customHeight="1" x14ac:dyDescent="0.2">
      <c r="A77" s="14"/>
      <c r="B77" s="91">
        <v>69</v>
      </c>
      <c r="C77" s="92" t="s">
        <v>124</v>
      </c>
      <c r="D77" s="12" t="s">
        <v>398</v>
      </c>
      <c r="E77" s="14"/>
      <c r="F77" s="10">
        <v>67</v>
      </c>
      <c r="G77" s="92" t="s">
        <v>88</v>
      </c>
      <c r="H77" s="13">
        <f>SUMIF(Ent_Dados!$C$269:$C$514,Tabulação_Prod_Municipios!D36,Ent_Dados!$F$269:$F$514)+SUMIF(Ent_Dados!$C$269:$C$514,Tabulação_Prod_Municipios!D36,Ent_Dados!$H$269:$H$514)+SUMIF(Ent_Dados!$C$269:$C$514,Tabulação_Prod_Municipios!D36,Ent_Dados!$J$269:$J$514)+SUMIF(Ent_Dados!$C$269:$C$514,Tabulação_Prod_Municipios!D36,Ent_Dados!$N$269:$N$514)+SUMIF(Ent_Dados!$C$269:$C$514,Tabulação_Prod_Municipios!D36,Ent_Dados!$P$269:$P$514)+SUMIF(Ent_Dados!$C$269:$C$514,Tabulação_Prod_Municipios!D36,Ent_Dados!$T$269:$T$514)+SUMIF(Ent_Dados!$C$269:$C$514,Tabulação_Prod_Municipios!D36,Ent_Dados!$V$269:$V$514)+SUMIF(Ent_Dados!$C$269:$C$514,Tabulação_Prod_Municipios!D36,Ent_Dados!$X$269:$X$514)+SUMIF(Ent_Dados!$C$269:$C$514,Tabulação_Prod_Municipios!D36,Ent_Dados!$AB$269:$AB$514)</f>
        <v>30528</v>
      </c>
      <c r="I77" s="16">
        <f>SUMIF(Ent_Dados!$C$269:$C$514,Tabulação_Prod_Municipios!D36,Ent_Dados!$G$269:$G$514)+SUMIF(Ent_Dados!$C$269:$C$514,Tabulação_Prod_Municipios!D36,Ent_Dados!$I$269:$I$514)+SUMIF(Ent_Dados!$C$269:$C$514,Tabulação_Prod_Municipios!D36,Ent_Dados!$K$269:$K$514)+SUMIF(Ent_Dados!$C$269:$C$514,Tabulação_Prod_Municipios!D36,Ent_Dados!$O$269:$O$514)+SUMIF(Ent_Dados!$C$269:$C$514,Tabulação_Prod_Municipios!D36,Ent_Dados!$Q$269:$Q$514)+SUMIF(Ent_Dados!$C$269:$C$514,Tabulação_Prod_Municipios!D36,Ent_Dados!$U$269:$U$514)+SUMIF(Ent_Dados!$C$269:$C$514,Tabulação_Prod_Municipios!D36,Ent_Dados!$W$269:$W$514)+SUMIF(Ent_Dados!$C$269:$C$514,Tabulação_Prod_Municipios!D36,Ent_Dados!$Y$269:$Y$514)+SUMIF(Ent_Dados!$C$269:$C$514,Tabulação_Prod_Municipios!D36,Ent_Dados!$AC$269:$AC$514)</f>
        <v>32820</v>
      </c>
      <c r="J77" s="9"/>
      <c r="K77" s="10">
        <v>67</v>
      </c>
      <c r="L77" s="92" t="s">
        <v>106</v>
      </c>
      <c r="M77" s="13">
        <f>SUMIF(Ent_Dados!$C$9:$C$254,Tabulação_Prod_Municipios!D55,Ent_Dados!$F$9:$F$254)+SUMIF(Ent_Dados!$C$9:$C$254,Tabulação_Prod_Municipios!D55,Ent_Dados!$H$9:$H$254)+SUMIF(Ent_Dados!$C$9:$C$254,Tabulação_Prod_Municipios!D55,Ent_Dados!$J$9:$J$254)+SUMIF(Ent_Dados!$C$9:$C$254,Tabulação_Prod_Municipios!D55,Ent_Dados!$N$9:$N$254)+SUMIF(Ent_Dados!$C$9:$C$254,Tabulação_Prod_Municipios!D55,Ent_Dados!$P$9:$P$254)+SUMIF(Ent_Dados!$C$9:$C$254,Tabulação_Prod_Municipios!D55,Ent_Dados!$T$9:$T$254)+SUMIF(Ent_Dados!$C$9:$C$254,Tabulação_Prod_Municipios!D55,Ent_Dados!$V$9:$V$254)+SUMIF(Ent_Dados!$C$9:$C$254,Tabulação_Prod_Municipios!D55,Ent_Dados!$X$9:$X$254)+SUMIF(Ent_Dados!$C$9:$C$254,Tabulação_Prod_Municipios!D55,Ent_Dados!$AB$9:$AB$254)</f>
        <v>11140</v>
      </c>
      <c r="N77" s="16">
        <f>SUMIF(Ent_Dados!$C$9:$C$254,Tabulação_Prod_Municipios!D55,Ent_Dados!$G$9:$G$254)+SUMIF(Ent_Dados!$C$9:$C$254,Tabulação_Prod_Municipios!D55,Ent_Dados!$I$9:$I$254)+SUMIF(Ent_Dados!$C$9:$C$254,Tabulação_Prod_Municipios!D55,Ent_Dados!$K$9:$K$254)+SUMIF(Ent_Dados!$C$9:$C$254,Tabulação_Prod_Municipios!D55,Ent_Dados!$O$9:$O$254)+SUMIF(Ent_Dados!$C$9:$C$254,Tabulação_Prod_Municipios!D55,Ent_Dados!$Q$9:$Q$254)+SUMIF(Ent_Dados!$C$9:$C$254,Tabulação_Prod_Municipios!D55,Ent_Dados!$U$9:$U$254)+SUMIF(Ent_Dados!$C$9:$C$254,Tabulação_Prod_Municipios!D55,Ent_Dados!$W$9:$W$254)+SUMIF(Ent_Dados!$C$9:$C$254,Tabulação_Prod_Municipios!D55,Ent_Dados!$Y$9:$Y$254)+SUMIF(Ent_Dados!$C$9:$C$254,Tabulação_Prod_Municipios!D55,Ent_Dados!$AC$9:$AC$254)</f>
        <v>10545</v>
      </c>
      <c r="O77" s="14"/>
      <c r="P77" s="10">
        <v>67</v>
      </c>
      <c r="Q77" s="92" t="s">
        <v>65</v>
      </c>
      <c r="R77" s="13">
        <f>SUMIF(Ent_Dados!$C$269:$C$514,Tabulação_Prod_Municipios!D12,Ent_Dados!$V$269:$V$514)</f>
        <v>37125</v>
      </c>
      <c r="S77" s="16">
        <f>SUMIF(Ent_Dados!$C$269:$C$514,Tabulação_Prod_Municipios!D12,Ent_Dados!$W$269:$W$514)</f>
        <v>22680</v>
      </c>
      <c r="T77" s="9"/>
      <c r="U77" s="10">
        <v>67</v>
      </c>
      <c r="V77" s="92" t="s">
        <v>73</v>
      </c>
      <c r="W77" s="13">
        <f>SUMIF(Ent_Dados!$C$9:$C$254,Tabulação_Prod_Municipios!D21,Ent_Dados!$V$9:$V$254)</f>
        <v>8000</v>
      </c>
      <c r="X77" s="16">
        <f>SUMIF(Ent_Dados!$C$9:$C$254,Tabulação_Prod_Municipios!D21,Ent_Dados!$W$9:$W$254)</f>
        <v>8000</v>
      </c>
      <c r="Y77" s="2"/>
      <c r="Z77" s="10">
        <v>67</v>
      </c>
      <c r="AA77" s="92" t="s">
        <v>78</v>
      </c>
      <c r="AB77" s="13">
        <f>SUMIF(Ent_Dados!$C$269:$C$514,Tabulação_Prod_Municipios!D26,Ent_Dados!$T$269:$T$514)</f>
        <v>8000</v>
      </c>
      <c r="AC77" s="16">
        <f>SUMIF(Ent_Dados!$C$269:$C$514,Tabulação_Prod_Municipios!D26,Ent_Dados!$U$269:$U$514)</f>
        <v>7780</v>
      </c>
      <c r="AD77" s="9"/>
      <c r="AE77" s="10">
        <v>67</v>
      </c>
      <c r="AF77" s="92" t="s">
        <v>193</v>
      </c>
      <c r="AG77" s="13">
        <f>SUMIF(Ent_Dados!$C$9:$C$254,Tabulação_Prod_Municipios!D151,Ent_Dados!$T$9:$T$254)</f>
        <v>3200</v>
      </c>
      <c r="AH77" s="16">
        <f>SUMIF(Ent_Dados!$C$9:$C$254,Tabulação_Prod_Municipios!D151,Ent_Dados!$U$9:$U$254)</f>
        <v>1600</v>
      </c>
      <c r="AJ77" s="10">
        <v>67</v>
      </c>
      <c r="AK77" s="92" t="s">
        <v>164</v>
      </c>
      <c r="AL77" s="13">
        <f>SUMIF(Ent_Dados!$C$269:$C$514,Tabulação_Prod_Municipios!D119,Ent_Dados!$X$269:$X$514)</f>
        <v>1250</v>
      </c>
      <c r="AM77" s="16">
        <f>SUMIF(Ent_Dados!$C$269:$C$514,Tabulação_Prod_Municipios!D119,Ent_Dados!$Y$269:$Y$514)</f>
        <v>400</v>
      </c>
      <c r="AN77" s="9"/>
      <c r="AO77" s="10">
        <v>67</v>
      </c>
      <c r="AP77" s="92" t="s">
        <v>127</v>
      </c>
      <c r="AQ77" s="13">
        <f>SUMIF(Ent_Dados!$C$9:$C$254,Tabulação_Prod_Municipios!D80,Ent_Dados!$X$9:$X$254)</f>
        <v>600</v>
      </c>
      <c r="AR77" s="16">
        <f>SUMIF(Ent_Dados!$C$9:$C$254,Tabulação_Prod_Municipios!D80,Ent_Dados!$Y$9:$Y$254)</f>
        <v>200</v>
      </c>
      <c r="AT77" s="10">
        <v>67</v>
      </c>
      <c r="AU77" s="92" t="s">
        <v>194</v>
      </c>
      <c r="AV77" s="13">
        <f>SUMIF(Ent_Dados!$C$269:$C$514,Tabulação_Prod_Municipios!D152,Ent_Dados!$J$269:$J$514)</f>
        <v>46</v>
      </c>
      <c r="AW77" s="16">
        <f>SUMIF(Ent_Dados!$C$269:$C$514,Tabulação_Prod_Municipios!D152,Ent_Dados!$K$269:$K$514)</f>
        <v>63</v>
      </c>
      <c r="AX77" s="9"/>
      <c r="AY77" s="10">
        <v>67</v>
      </c>
      <c r="AZ77" s="92" t="s">
        <v>158</v>
      </c>
      <c r="BA77" s="13">
        <f>SUMIF(Ent_Dados!$C$9:$C$254,Tabulação_Prod_Municipios!D113,Ent_Dados!$J$9:$J$254)</f>
        <v>38</v>
      </c>
      <c r="BB77" s="16">
        <f>SUMIF(Ent_Dados!$C$9:$C$254,Tabulação_Prod_Municipios!D113,Ent_Dados!$K$9:$K$254)</f>
        <v>38</v>
      </c>
      <c r="BD77" s="10">
        <v>67</v>
      </c>
      <c r="BE77" s="92" t="s">
        <v>212</v>
      </c>
      <c r="BF77" s="13">
        <f>SUMIF(Ent_Dados!$C$269:$C$514,Tabulação_Prod_Municipios!D172,Ent_Dados!$N$269:$N$514)</f>
        <v>40</v>
      </c>
      <c r="BG77" s="16">
        <f>SUMIF(Ent_Dados!$C$269:$C$514,Tabulação_Prod_Municipios!D172,Ent_Dados!$O$269:$O$514)</f>
        <v>40</v>
      </c>
      <c r="BH77" s="9"/>
      <c r="BI77" s="10">
        <v>67</v>
      </c>
      <c r="BJ77" s="92" t="s">
        <v>272</v>
      </c>
      <c r="BK77" s="13">
        <f>SUMIF(Ent_Dados!$C$9:$C$254,Tabulação_Prod_Municipios!D240,Ent_Dados!$N$9:$N$254)</f>
        <v>20</v>
      </c>
      <c r="BL77" s="16">
        <f>SUMIF(Ent_Dados!$C$9:$C$254,Tabulação_Prod_Municipios!D240,Ent_Dados!$O$9:$O$254)</f>
        <v>20</v>
      </c>
      <c r="BN77" s="10">
        <v>67</v>
      </c>
      <c r="BO77" s="92" t="s">
        <v>89</v>
      </c>
      <c r="BP77" s="13">
        <f>SUMIF(Ent_Dados!$C$269:$C$514,Tabulação_Prod_Municipios!D37,Ent_Dados!$F$269:$F$514)</f>
        <v>0</v>
      </c>
      <c r="BQ77" s="16">
        <f>SUMIF(Ent_Dados!$C$269:$C$514,Tabulação_Prod_Municipios!D37,Ent_Dados!$G$269:$G$514)</f>
        <v>0</v>
      </c>
      <c r="BR77" s="9"/>
      <c r="BS77" s="10">
        <v>67</v>
      </c>
      <c r="BT77" s="92" t="s">
        <v>89</v>
      </c>
      <c r="BU77" s="13">
        <f>SUMIF(Ent_Dados!$C$9:$C$254,Tabulação_Prod_Municipios!D37,Ent_Dados!$F$9:$F$254)</f>
        <v>0</v>
      </c>
      <c r="BV77" s="16">
        <f>SUMIF(Ent_Dados!$C$9:$C$254,Tabulação_Prod_Municipios!D37,Ent_Dados!$G$9:$G$254)</f>
        <v>0</v>
      </c>
      <c r="BX77" s="10">
        <v>67</v>
      </c>
      <c r="BY77" s="92" t="s">
        <v>97</v>
      </c>
      <c r="BZ77" s="13">
        <f>SUMIF(Ent_Dados!$C$269:$C$514,Tabulação_Prod_Municipios!D45,Ent_Dados!$P$269:$P$514)</f>
        <v>0</v>
      </c>
      <c r="CA77" s="16">
        <f>SUMIF(Ent_Dados!$C$269:$C$514,Tabulação_Prod_Municipios!D45,Ent_Dados!$Q$269:$Q$514)</f>
        <v>0</v>
      </c>
      <c r="CB77" s="9"/>
      <c r="CC77" s="10">
        <v>67</v>
      </c>
      <c r="CD77" s="92" t="s">
        <v>97</v>
      </c>
      <c r="CE77" s="13">
        <f>SUMIF(Ent_Dados!$C$9:$C$254,Tabulação_Prod_Municipios!D45,Ent_Dados!$P$9:$P$254)</f>
        <v>0</v>
      </c>
      <c r="CF77" s="16">
        <f>SUMIF(Ent_Dados!$C$9:$C$254,Tabulação_Prod_Municipios!D45,Ent_Dados!$Q$9:$Q$254)</f>
        <v>0</v>
      </c>
      <c r="CH77" s="10">
        <v>67</v>
      </c>
      <c r="CI77" s="92" t="s">
        <v>117</v>
      </c>
      <c r="CJ77" s="13">
        <f>SUMIF(Ent_Dados!$C$269:$C$514,Tabulação_Prod_Municipios!D68,Ent_Dados!$AB$269:$AB$514)</f>
        <v>0</v>
      </c>
      <c r="CK77" s="16">
        <f>SUMIF(Ent_Dados!$C$269:$C$514,Tabulação_Prod_Municipios!D68,Ent_Dados!$AC$269:$AC$514)</f>
        <v>0</v>
      </c>
      <c r="CL77" s="9"/>
      <c r="CM77" s="10">
        <v>67</v>
      </c>
      <c r="CN77" s="92" t="s">
        <v>117</v>
      </c>
      <c r="CO77" s="13">
        <f>SUMIF(Ent_Dados!$C$9:$C$254,Tabulação_Prod_Municipios!D68,Ent_Dados!$AB$9:$AB$254)</f>
        <v>0</v>
      </c>
      <c r="CP77" s="16">
        <f>SUMIF(Ent_Dados!$C$9:$C$254,Tabulação_Prod_Municipios!D68,Ent_Dados!$AC$9:$AC$254)</f>
        <v>0</v>
      </c>
      <c r="CR77" s="10">
        <v>67</v>
      </c>
      <c r="CS77" s="92" t="s">
        <v>161</v>
      </c>
      <c r="CT77" s="13">
        <f>SUMIF(Ent_Dados!$C$269:$C$514,Tabulação_Prod_Municipios!D116,Ent_Dados!$L$269:$L$514)</f>
        <v>88400</v>
      </c>
      <c r="CU77" s="16">
        <f>SUMIF(Ent_Dados!$C$269:$C$514,Tabulação_Prod_Municipios!D116,Ent_Dados!$M$269:$M$514)</f>
        <v>88400</v>
      </c>
      <c r="CV77" s="9"/>
      <c r="CW77" s="10">
        <v>67</v>
      </c>
      <c r="CX77" s="92" t="s">
        <v>19</v>
      </c>
      <c r="CY77" s="13">
        <f>SUMIF(Ent_Dados!$C$9:$C$254,Tabulação_Prod_Municipios!D63,Ent_Dados!$L$9:$L$254)</f>
        <v>1123</v>
      </c>
      <c r="CZ77" s="16">
        <f>SUMIF(Ent_Dados!$C$9:$C$254,Tabulação_Prod_Municipios!D63,Ent_Dados!$M$9:$M$254)</f>
        <v>1123</v>
      </c>
      <c r="DB77" s="10">
        <v>67</v>
      </c>
      <c r="DC77" s="92" t="s">
        <v>195</v>
      </c>
      <c r="DD77" s="13">
        <f>SUMIF(Ent_Dados!$C$269:$C$514,Tabulação_Prod_Municipios!D153,Ent_Dados!$R$269:$R$514)</f>
        <v>1500</v>
      </c>
      <c r="DE77" s="16">
        <f>SUMIF(Ent_Dados!$C$269:$C$514,Tabulação_Prod_Municipios!D153,Ent_Dados!$S$269:$S$514)</f>
        <v>890</v>
      </c>
      <c r="DF77" s="9"/>
      <c r="DG77" s="10">
        <v>67</v>
      </c>
      <c r="DH77" s="92" t="s">
        <v>24</v>
      </c>
      <c r="DI77" s="13">
        <f>SUMIF(Ent_Dados!$C$9:$C$254,Tabulação_Prod_Municipios!D236,Ent_Dados!$R$9:$R$254)</f>
        <v>35</v>
      </c>
      <c r="DJ77" s="16">
        <f>SUMIF(Ent_Dados!$C$9:$C$254,Tabulação_Prod_Municipios!D236,Ent_Dados!$S$9:$S$254)</f>
        <v>60</v>
      </c>
      <c r="DL77" s="10">
        <v>67</v>
      </c>
      <c r="DM77" s="92" t="s">
        <v>67</v>
      </c>
      <c r="DN77" s="13">
        <f>SUMIF(Ent_Dados!$C$269:$C$514,Tabulação_Prod_Municipios!D14,Ent_Dados!$Z$269:$Z$514)</f>
        <v>0</v>
      </c>
      <c r="DO77" s="16">
        <f>SUMIF(Ent_Dados!$C$269:$C$514,Tabulação_Prod_Municipios!D14,Ent_Dados!$AA$269:$AA$514)</f>
        <v>0</v>
      </c>
      <c r="DP77" s="9"/>
      <c r="DQ77" s="10">
        <v>67</v>
      </c>
      <c r="DR77" s="92" t="s">
        <v>118</v>
      </c>
      <c r="DS77" s="13">
        <f>SUMIF(Ent_Dados!$C$9:$C$254,Tabulação_Prod_Municipios!D70,Ent_Dados!$Z$9:$Z$254)</f>
        <v>0</v>
      </c>
      <c r="DT77" s="16">
        <f>SUMIF(Ent_Dados!$C$9:$C$254,Tabulação_Prod_Municipios!D70,Ent_Dados!$AA$9:$AA$254)</f>
        <v>0</v>
      </c>
      <c r="DV77" s="10">
        <v>67</v>
      </c>
      <c r="DW77" s="92" t="s">
        <v>91</v>
      </c>
      <c r="DX77" s="13">
        <f>SUMIF(Ent_Dados!$C$269:$C$514,Tabulação_Prod_Municipios!D39,Ent_Dados!$D$269:$D$514)</f>
        <v>0</v>
      </c>
      <c r="DY77" s="16">
        <f>SUMIF(Ent_Dados!$C$269:$C$514,Tabulação_Prod_Municipios!D39,Ent_Dados!$E$269:$E$514)</f>
        <v>0</v>
      </c>
      <c r="DZ77" s="9"/>
      <c r="EA77" s="10">
        <v>67</v>
      </c>
      <c r="EB77" s="92" t="s">
        <v>91</v>
      </c>
      <c r="EC77" s="13">
        <f>SUMIF(Ent_Dados!$C$9:$C$254,Tabulação_Prod_Municipios!D39,Ent_Dados!$D$9:$D$254)</f>
        <v>0</v>
      </c>
      <c r="ED77" s="16">
        <f>SUMIF(Ent_Dados!$C$9:$C$254,Tabulação_Prod_Municipios!D39,Ent_Dados!$E$9:$E$254)</f>
        <v>0</v>
      </c>
      <c r="EF77" s="10">
        <v>67</v>
      </c>
      <c r="EG77" s="92" t="s">
        <v>124</v>
      </c>
      <c r="EH77" s="13"/>
      <c r="EI77" s="16"/>
      <c r="EJ77" s="9"/>
      <c r="EK77" s="10">
        <v>67</v>
      </c>
      <c r="EL77" s="92" t="s">
        <v>124</v>
      </c>
      <c r="EM77" s="13"/>
      <c r="EN77" s="16"/>
    </row>
    <row r="78" spans="1:144" ht="13.5" customHeight="1" x14ac:dyDescent="0.2">
      <c r="A78" s="14"/>
      <c r="B78" s="91">
        <v>70</v>
      </c>
      <c r="C78" s="92" t="s">
        <v>125</v>
      </c>
      <c r="D78" s="12" t="s">
        <v>399</v>
      </c>
      <c r="E78" s="14"/>
      <c r="F78" s="10">
        <v>68</v>
      </c>
      <c r="G78" s="92" t="s">
        <v>194</v>
      </c>
      <c r="H78" s="13">
        <f>SUMIF(Ent_Dados!$C$269:$C$514,Tabulação_Prod_Municipios!D152,Ent_Dados!$F$269:$F$514)+SUMIF(Ent_Dados!$C$269:$C$514,Tabulação_Prod_Municipios!D152,Ent_Dados!$H$269:$H$514)+SUMIF(Ent_Dados!$C$269:$C$514,Tabulação_Prod_Municipios!D152,Ent_Dados!$J$269:$J$514)+SUMIF(Ent_Dados!$C$269:$C$514,Tabulação_Prod_Municipios!D152,Ent_Dados!$N$269:$N$514)+SUMIF(Ent_Dados!$C$269:$C$514,Tabulação_Prod_Municipios!D152,Ent_Dados!$P$269:$P$514)+SUMIF(Ent_Dados!$C$269:$C$514,Tabulação_Prod_Municipios!D152,Ent_Dados!$T$269:$T$514)+SUMIF(Ent_Dados!$C$269:$C$514,Tabulação_Prod_Municipios!D152,Ent_Dados!$V$269:$V$514)+SUMIF(Ent_Dados!$C$269:$C$514,Tabulação_Prod_Municipios!D152,Ent_Dados!$X$269:$X$514)+SUMIF(Ent_Dados!$C$269:$C$514,Tabulação_Prod_Municipios!D152,Ent_Dados!$AB$269:$AB$514)</f>
        <v>14792</v>
      </c>
      <c r="I78" s="16">
        <f>SUMIF(Ent_Dados!$C$269:$C$514,Tabulação_Prod_Municipios!D152,Ent_Dados!$G$269:$G$514)+SUMIF(Ent_Dados!$C$269:$C$514,Tabulação_Prod_Municipios!D152,Ent_Dados!$I$269:$I$514)+SUMIF(Ent_Dados!$C$269:$C$514,Tabulação_Prod_Municipios!D152,Ent_Dados!$K$269:$K$514)+SUMIF(Ent_Dados!$C$269:$C$514,Tabulação_Prod_Municipios!D152,Ent_Dados!$O$269:$O$514)+SUMIF(Ent_Dados!$C$269:$C$514,Tabulação_Prod_Municipios!D152,Ent_Dados!$Q$269:$Q$514)+SUMIF(Ent_Dados!$C$269:$C$514,Tabulação_Prod_Municipios!D152,Ent_Dados!$U$269:$U$514)+SUMIF(Ent_Dados!$C$269:$C$514,Tabulação_Prod_Municipios!D152,Ent_Dados!$W$269:$W$514)+SUMIF(Ent_Dados!$C$269:$C$514,Tabulação_Prod_Municipios!D152,Ent_Dados!$Y$269:$Y$514)+SUMIF(Ent_Dados!$C$269:$C$514,Tabulação_Prod_Municipios!D152,Ent_Dados!$AC$269:$AC$514)</f>
        <v>32553</v>
      </c>
      <c r="J78" s="9"/>
      <c r="K78" s="10">
        <v>68</v>
      </c>
      <c r="L78" s="92" t="s">
        <v>92</v>
      </c>
      <c r="M78" s="13">
        <f>SUMIF(Ent_Dados!$C$9:$C$254,Tabulação_Prod_Municipios!D40,Ent_Dados!$F$9:$F$254)+SUMIF(Ent_Dados!$C$9:$C$254,Tabulação_Prod_Municipios!D40,Ent_Dados!$H$9:$H$254)+SUMIF(Ent_Dados!$C$9:$C$254,Tabulação_Prod_Municipios!D40,Ent_Dados!$J$9:$J$254)+SUMIF(Ent_Dados!$C$9:$C$254,Tabulação_Prod_Municipios!D40,Ent_Dados!$N$9:$N$254)+SUMIF(Ent_Dados!$C$9:$C$254,Tabulação_Prod_Municipios!D40,Ent_Dados!$P$9:$P$254)+SUMIF(Ent_Dados!$C$9:$C$254,Tabulação_Prod_Municipios!D40,Ent_Dados!$T$9:$T$254)+SUMIF(Ent_Dados!$C$9:$C$254,Tabulação_Prod_Municipios!D40,Ent_Dados!$V$9:$V$254)+SUMIF(Ent_Dados!$C$9:$C$254,Tabulação_Prod_Municipios!D40,Ent_Dados!$X$9:$X$254)+SUMIF(Ent_Dados!$C$9:$C$254,Tabulação_Prod_Municipios!D40,Ent_Dados!$AB$9:$AB$254)</f>
        <v>10000</v>
      </c>
      <c r="N78" s="16">
        <f>SUMIF(Ent_Dados!$C$9:$C$254,Tabulação_Prod_Municipios!D40,Ent_Dados!$G$9:$G$254)+SUMIF(Ent_Dados!$C$9:$C$254,Tabulação_Prod_Municipios!D40,Ent_Dados!$I$9:$I$254)+SUMIF(Ent_Dados!$C$9:$C$254,Tabulação_Prod_Municipios!D40,Ent_Dados!$K$9:$K$254)+SUMIF(Ent_Dados!$C$9:$C$254,Tabulação_Prod_Municipios!D40,Ent_Dados!$O$9:$O$254)+SUMIF(Ent_Dados!$C$9:$C$254,Tabulação_Prod_Municipios!D40,Ent_Dados!$Q$9:$Q$254)+SUMIF(Ent_Dados!$C$9:$C$254,Tabulação_Prod_Municipios!D40,Ent_Dados!$U$9:$U$254)+SUMIF(Ent_Dados!$C$9:$C$254,Tabulação_Prod_Municipios!D40,Ent_Dados!$W$9:$W$254)+SUMIF(Ent_Dados!$C$9:$C$254,Tabulação_Prod_Municipios!D40,Ent_Dados!$Y$9:$Y$254)+SUMIF(Ent_Dados!$C$9:$C$254,Tabulação_Prod_Municipios!D40,Ent_Dados!$AC$9:$AC$254)</f>
        <v>10000</v>
      </c>
      <c r="O78" s="14"/>
      <c r="P78" s="10">
        <v>68</v>
      </c>
      <c r="Q78" s="92" t="s">
        <v>92</v>
      </c>
      <c r="R78" s="13">
        <f>SUMIF(Ent_Dados!$C$269:$C$514,Tabulação_Prod_Municipios!D40,Ent_Dados!$V$269:$V$514)</f>
        <v>16800</v>
      </c>
      <c r="S78" s="16">
        <f>SUMIF(Ent_Dados!$C$269:$C$514,Tabulação_Prod_Municipios!D40,Ent_Dados!$W$269:$W$514)</f>
        <v>22680</v>
      </c>
      <c r="T78" s="9"/>
      <c r="U78" s="10">
        <v>68</v>
      </c>
      <c r="V78" s="92" t="s">
        <v>106</v>
      </c>
      <c r="W78" s="13">
        <f>SUMIF(Ent_Dados!$C$9:$C$254,Tabulação_Prod_Municipios!D55,Ent_Dados!$V$9:$V$254)</f>
        <v>7100</v>
      </c>
      <c r="X78" s="16">
        <f>SUMIF(Ent_Dados!$C$9:$C$254,Tabulação_Prod_Municipios!D55,Ent_Dados!$W$9:$W$254)</f>
        <v>7800</v>
      </c>
      <c r="Y78" s="2"/>
      <c r="Z78" s="10">
        <v>68</v>
      </c>
      <c r="AA78" s="92" t="s">
        <v>269</v>
      </c>
      <c r="AB78" s="13">
        <f>SUMIF(Ent_Dados!$C$269:$C$514,Tabulação_Prod_Municipios!D237,Ent_Dados!$T$269:$T$514)</f>
        <v>1512</v>
      </c>
      <c r="AC78" s="16">
        <f>SUMIF(Ent_Dados!$C$269:$C$514,Tabulação_Prod_Municipios!D237,Ent_Dados!$U$269:$U$514)</f>
        <v>7605</v>
      </c>
      <c r="AD78" s="9"/>
      <c r="AE78" s="10">
        <v>68</v>
      </c>
      <c r="AF78" s="92" t="s">
        <v>165</v>
      </c>
      <c r="AG78" s="13">
        <f>SUMIF(Ent_Dados!$C$9:$C$254,Tabulação_Prod_Municipios!D120,Ent_Dados!$T$9:$T$254)</f>
        <v>1650</v>
      </c>
      <c r="AH78" s="16">
        <f>SUMIF(Ent_Dados!$C$9:$C$254,Tabulação_Prod_Municipios!D120,Ent_Dados!$U$9:$U$254)</f>
        <v>1600</v>
      </c>
      <c r="AJ78" s="10">
        <v>68</v>
      </c>
      <c r="AK78" s="92" t="s">
        <v>121</v>
      </c>
      <c r="AL78" s="13">
        <f>SUMIF(Ent_Dados!$C$269:$C$514,Tabulação_Prod_Municipios!D73,Ent_Dados!$X$269:$X$514)</f>
        <v>0</v>
      </c>
      <c r="AM78" s="16">
        <f>SUMIF(Ent_Dados!$C$269:$C$514,Tabulação_Prod_Municipios!D73,Ent_Dados!$Y$269:$Y$514)</f>
        <v>400</v>
      </c>
      <c r="AN78" s="9"/>
      <c r="AO78" s="10">
        <v>68</v>
      </c>
      <c r="AP78" s="92" t="s">
        <v>219</v>
      </c>
      <c r="AQ78" s="13">
        <f>SUMIF(Ent_Dados!$C$9:$C$254,Tabulação_Prod_Municipios!D179,Ent_Dados!$X$9:$X$254)</f>
        <v>500</v>
      </c>
      <c r="AR78" s="16">
        <f>SUMIF(Ent_Dados!$C$9:$C$254,Tabulação_Prod_Municipios!D179,Ent_Dados!$Y$9:$Y$254)</f>
        <v>200</v>
      </c>
      <c r="AT78" s="10">
        <v>68</v>
      </c>
      <c r="AU78" s="92" t="s">
        <v>210</v>
      </c>
      <c r="AV78" s="13">
        <f>SUMIF(Ent_Dados!$C$269:$C$514,Tabulação_Prod_Municipios!D170,Ent_Dados!$J$269:$J$514)</f>
        <v>33</v>
      </c>
      <c r="AW78" s="16">
        <f>SUMIF(Ent_Dados!$C$269:$C$514,Tabulação_Prod_Municipios!D170,Ent_Dados!$K$269:$K$514)</f>
        <v>63</v>
      </c>
      <c r="AX78" s="9"/>
      <c r="AY78" s="10">
        <v>68</v>
      </c>
      <c r="AZ78" s="92" t="s">
        <v>258</v>
      </c>
      <c r="BA78" s="13">
        <f>SUMIF(Ent_Dados!$C$9:$C$254,Tabulação_Prod_Municipios!D225,Ent_Dados!$J$9:$J$254)</f>
        <v>45</v>
      </c>
      <c r="BB78" s="16">
        <f>SUMIF(Ent_Dados!$C$9:$C$254,Tabulação_Prod_Municipios!D225,Ent_Dados!$K$9:$K$254)</f>
        <v>35</v>
      </c>
      <c r="BD78" s="10">
        <v>68</v>
      </c>
      <c r="BE78" s="92" t="s">
        <v>272</v>
      </c>
      <c r="BF78" s="13">
        <f>SUMIF(Ent_Dados!$C$269:$C$514,Tabulação_Prod_Municipios!D240,Ent_Dados!$N$269:$N$514)</f>
        <v>28</v>
      </c>
      <c r="BG78" s="16">
        <f>SUMIF(Ent_Dados!$C$269:$C$514,Tabulação_Prod_Municipios!D240,Ent_Dados!$O$269:$O$514)</f>
        <v>30</v>
      </c>
      <c r="BH78" s="9"/>
      <c r="BI78" s="10">
        <v>68</v>
      </c>
      <c r="BJ78" s="92" t="s">
        <v>212</v>
      </c>
      <c r="BK78" s="13">
        <f>SUMIF(Ent_Dados!$C$9:$C$254,Tabulação_Prod_Municipios!D172,Ent_Dados!$N$9:$N$254)</f>
        <v>20</v>
      </c>
      <c r="BL78" s="16">
        <f>SUMIF(Ent_Dados!$C$9:$C$254,Tabulação_Prod_Municipios!D172,Ent_Dados!$O$9:$O$254)</f>
        <v>20</v>
      </c>
      <c r="BN78" s="10">
        <v>68</v>
      </c>
      <c r="BO78" s="92" t="s">
        <v>90</v>
      </c>
      <c r="BP78" s="13">
        <f>SUMIF(Ent_Dados!$C$269:$C$514,Tabulação_Prod_Municipios!D38,Ent_Dados!$F$269:$F$514)</f>
        <v>0</v>
      </c>
      <c r="BQ78" s="16">
        <f>SUMIF(Ent_Dados!$C$269:$C$514,Tabulação_Prod_Municipios!D38,Ent_Dados!$G$269:$G$514)</f>
        <v>0</v>
      </c>
      <c r="BR78" s="9"/>
      <c r="BS78" s="10">
        <v>68</v>
      </c>
      <c r="BT78" s="92" t="s">
        <v>90</v>
      </c>
      <c r="BU78" s="13">
        <f>SUMIF(Ent_Dados!$C$9:$C$254,Tabulação_Prod_Municipios!D38,Ent_Dados!$F$9:$F$254)</f>
        <v>0</v>
      </c>
      <c r="BV78" s="16">
        <f>SUMIF(Ent_Dados!$C$9:$C$254,Tabulação_Prod_Municipios!D38,Ent_Dados!$G$9:$G$254)</f>
        <v>0</v>
      </c>
      <c r="BX78" s="10">
        <v>68</v>
      </c>
      <c r="BY78" s="92" t="s">
        <v>98</v>
      </c>
      <c r="BZ78" s="13">
        <f>SUMIF(Ent_Dados!$C$269:$C$514,Tabulação_Prod_Municipios!D46,Ent_Dados!$P$269:$P$514)</f>
        <v>0</v>
      </c>
      <c r="CA78" s="16">
        <f>SUMIF(Ent_Dados!$C$269:$C$514,Tabulação_Prod_Municipios!D46,Ent_Dados!$Q$269:$Q$514)</f>
        <v>0</v>
      </c>
      <c r="CB78" s="9"/>
      <c r="CC78" s="10">
        <v>68</v>
      </c>
      <c r="CD78" s="92" t="s">
        <v>98</v>
      </c>
      <c r="CE78" s="13">
        <f>SUMIF(Ent_Dados!$C$9:$C$254,Tabulação_Prod_Municipios!D46,Ent_Dados!$P$9:$P$254)</f>
        <v>0</v>
      </c>
      <c r="CF78" s="16">
        <f>SUMIF(Ent_Dados!$C$9:$C$254,Tabulação_Prod_Municipios!D46,Ent_Dados!$Q$9:$Q$254)</f>
        <v>0</v>
      </c>
      <c r="CH78" s="10">
        <v>68</v>
      </c>
      <c r="CI78" s="92" t="s">
        <v>118</v>
      </c>
      <c r="CJ78" s="13">
        <f>SUMIF(Ent_Dados!$C$269:$C$514,Tabulação_Prod_Municipios!D70,Ent_Dados!$AB$269:$AB$514)</f>
        <v>0</v>
      </c>
      <c r="CK78" s="16">
        <f>SUMIF(Ent_Dados!$C$269:$C$514,Tabulação_Prod_Municipios!D70,Ent_Dados!$AC$269:$AC$514)</f>
        <v>0</v>
      </c>
      <c r="CL78" s="9"/>
      <c r="CM78" s="10">
        <v>68</v>
      </c>
      <c r="CN78" s="92" t="s">
        <v>118</v>
      </c>
      <c r="CO78" s="13">
        <f>SUMIF(Ent_Dados!$C$9:$C$254,Tabulação_Prod_Municipios!D70,Ent_Dados!$AB$9:$AB$254)</f>
        <v>0</v>
      </c>
      <c r="CP78" s="16">
        <f>SUMIF(Ent_Dados!$C$9:$C$254,Tabulação_Prod_Municipios!D70,Ent_Dados!$AC$9:$AC$254)</f>
        <v>0</v>
      </c>
      <c r="CR78" s="10">
        <v>68</v>
      </c>
      <c r="CS78" s="92" t="s">
        <v>84</v>
      </c>
      <c r="CT78" s="13">
        <f>SUMIF(Ent_Dados!$C$269:$C$514,Tabulação_Prod_Municipios!D32,Ent_Dados!$L$269:$L$514)</f>
        <v>71250</v>
      </c>
      <c r="CU78" s="16">
        <f>SUMIF(Ent_Dados!$C$269:$C$514,Tabulação_Prod_Municipios!D32,Ent_Dados!$M$269:$M$514)</f>
        <v>71255</v>
      </c>
      <c r="CV78" s="9"/>
      <c r="CW78" s="10">
        <v>68</v>
      </c>
      <c r="CX78" s="92" t="s">
        <v>225</v>
      </c>
      <c r="CY78" s="13">
        <f>SUMIF(Ent_Dados!$C$9:$C$254,Tabulação_Prod_Municipios!D186,Ent_Dados!$L$9:$L$254)</f>
        <v>1100</v>
      </c>
      <c r="CZ78" s="16">
        <f>SUMIF(Ent_Dados!$C$9:$C$254,Tabulação_Prod_Municipios!D186,Ent_Dados!$M$9:$M$254)</f>
        <v>1100</v>
      </c>
      <c r="DB78" s="10">
        <v>68</v>
      </c>
      <c r="DC78" s="92" t="s">
        <v>92</v>
      </c>
      <c r="DD78" s="13">
        <f>SUMIF(Ent_Dados!$C$269:$C$514,Tabulação_Prod_Municipios!D40,Ent_Dados!$R$269:$R$514)</f>
        <v>875</v>
      </c>
      <c r="DE78" s="16">
        <f>SUMIF(Ent_Dados!$C$269:$C$514,Tabulação_Prod_Municipios!D40,Ent_Dados!$S$269:$S$514)</f>
        <v>875</v>
      </c>
      <c r="DF78" s="9"/>
      <c r="DG78" s="10">
        <v>68</v>
      </c>
      <c r="DH78" s="92" t="s">
        <v>277</v>
      </c>
      <c r="DI78" s="13">
        <f>SUMIF(Ent_Dados!$C$9:$C$254,Tabulação_Prod_Municipios!D245,Ent_Dados!$R$9:$R$254)</f>
        <v>55</v>
      </c>
      <c r="DJ78" s="16">
        <f>SUMIF(Ent_Dados!$C$9:$C$254,Tabulação_Prod_Municipios!D245,Ent_Dados!$S$9:$S$254)</f>
        <v>55</v>
      </c>
      <c r="DL78" s="10">
        <v>68</v>
      </c>
      <c r="DM78" s="92" t="s">
        <v>118</v>
      </c>
      <c r="DN78" s="13">
        <f>SUMIF(Ent_Dados!$C$269:$C$514,Tabulação_Prod_Municipios!D70,Ent_Dados!$Z$269:$Z$514)</f>
        <v>0</v>
      </c>
      <c r="DO78" s="16">
        <f>SUMIF(Ent_Dados!$C$269:$C$514,Tabulação_Prod_Municipios!D70,Ent_Dados!$AA$269:$AA$514)</f>
        <v>0</v>
      </c>
      <c r="DP78" s="9"/>
      <c r="DQ78" s="10">
        <v>68</v>
      </c>
      <c r="DR78" s="92" t="s">
        <v>67</v>
      </c>
      <c r="DS78" s="13">
        <f>SUMIF(Ent_Dados!$C$9:$C$254,Tabulação_Prod_Municipios!D14,Ent_Dados!$Z$9:$Z$254)</f>
        <v>0</v>
      </c>
      <c r="DT78" s="16">
        <f>SUMIF(Ent_Dados!$C$9:$C$254,Tabulação_Prod_Municipios!D14,Ent_Dados!$AA$9:$AA$254)</f>
        <v>0</v>
      </c>
      <c r="DV78" s="10">
        <v>68</v>
      </c>
      <c r="DW78" s="92" t="s">
        <v>92</v>
      </c>
      <c r="DX78" s="13">
        <f>SUMIF(Ent_Dados!$C$269:$C$514,Tabulação_Prod_Municipios!D40,Ent_Dados!$D$269:$D$514)</f>
        <v>0</v>
      </c>
      <c r="DY78" s="16">
        <f>SUMIF(Ent_Dados!$C$269:$C$514,Tabulação_Prod_Municipios!D40,Ent_Dados!$E$269:$E$514)</f>
        <v>0</v>
      </c>
      <c r="DZ78" s="9"/>
      <c r="EA78" s="10">
        <v>68</v>
      </c>
      <c r="EB78" s="92" t="s">
        <v>92</v>
      </c>
      <c r="EC78" s="13">
        <f>SUMIF(Ent_Dados!$C$9:$C$254,Tabulação_Prod_Municipios!D40,Ent_Dados!$D$9:$D$254)</f>
        <v>0</v>
      </c>
      <c r="ED78" s="16">
        <f>SUMIF(Ent_Dados!$C$9:$C$254,Tabulação_Prod_Municipios!D40,Ent_Dados!$E$9:$E$254)</f>
        <v>0</v>
      </c>
      <c r="EF78" s="10">
        <v>68</v>
      </c>
      <c r="EG78" s="92" t="s">
        <v>125</v>
      </c>
      <c r="EH78" s="13"/>
      <c r="EI78" s="16"/>
      <c r="EJ78" s="9"/>
      <c r="EK78" s="10">
        <v>68</v>
      </c>
      <c r="EL78" s="92" t="s">
        <v>125</v>
      </c>
      <c r="EM78" s="13"/>
      <c r="EN78" s="16"/>
    </row>
    <row r="79" spans="1:144" ht="13.5" customHeight="1" x14ac:dyDescent="0.2">
      <c r="A79" s="14"/>
      <c r="B79" s="91">
        <v>71</v>
      </c>
      <c r="C79" s="92" t="s">
        <v>126</v>
      </c>
      <c r="D79" s="12" t="s">
        <v>400</v>
      </c>
      <c r="E79" s="14"/>
      <c r="F79" s="10">
        <v>69</v>
      </c>
      <c r="G79" s="92" t="s">
        <v>127</v>
      </c>
      <c r="H79" s="13">
        <f>SUMIF(Ent_Dados!$C$269:$C$514,Tabulação_Prod_Municipios!D80,Ent_Dados!$F$269:$F$514)+SUMIF(Ent_Dados!$C$269:$C$514,Tabulação_Prod_Municipios!D80,Ent_Dados!$H$269:$H$514)+SUMIF(Ent_Dados!$C$269:$C$514,Tabulação_Prod_Municipios!D80,Ent_Dados!$J$269:$J$514)+SUMIF(Ent_Dados!$C$269:$C$514,Tabulação_Prod_Municipios!D80,Ent_Dados!$N$269:$N$514)+SUMIF(Ent_Dados!$C$269:$C$514,Tabulação_Prod_Municipios!D80,Ent_Dados!$P$269:$P$514)+SUMIF(Ent_Dados!$C$269:$C$514,Tabulação_Prod_Municipios!D80,Ent_Dados!$T$269:$T$514)+SUMIF(Ent_Dados!$C$269:$C$514,Tabulação_Prod_Municipios!D80,Ent_Dados!$V$269:$V$514)+SUMIF(Ent_Dados!$C$269:$C$514,Tabulação_Prod_Municipios!D80,Ent_Dados!$X$269:$X$514)+SUMIF(Ent_Dados!$C$269:$C$514,Tabulação_Prod_Municipios!D80,Ent_Dados!$AB$269:$AB$514)</f>
        <v>34120</v>
      </c>
      <c r="I79" s="16">
        <f>SUMIF(Ent_Dados!$C$269:$C$514,Tabulação_Prod_Municipios!D80,Ent_Dados!$G$269:$G$514)+SUMIF(Ent_Dados!$C$269:$C$514,Tabulação_Prod_Municipios!D80,Ent_Dados!$I$269:$I$514)+SUMIF(Ent_Dados!$C$269:$C$514,Tabulação_Prod_Municipios!D80,Ent_Dados!$K$269:$K$514)+SUMIF(Ent_Dados!$C$269:$C$514,Tabulação_Prod_Municipios!D80,Ent_Dados!$O$269:$O$514)+SUMIF(Ent_Dados!$C$269:$C$514,Tabulação_Prod_Municipios!D80,Ent_Dados!$Q$269:$Q$514)+SUMIF(Ent_Dados!$C$269:$C$514,Tabulação_Prod_Municipios!D80,Ent_Dados!$U$269:$U$514)+SUMIF(Ent_Dados!$C$269:$C$514,Tabulação_Prod_Municipios!D80,Ent_Dados!$W$269:$W$514)+SUMIF(Ent_Dados!$C$269:$C$514,Tabulação_Prod_Municipios!D80,Ent_Dados!$Y$269:$Y$514)+SUMIF(Ent_Dados!$C$269:$C$514,Tabulação_Prod_Municipios!D80,Ent_Dados!$AC$269:$AC$514)</f>
        <v>32350</v>
      </c>
      <c r="J79" s="9"/>
      <c r="K79" s="10">
        <v>69</v>
      </c>
      <c r="L79" s="92" t="s">
        <v>193</v>
      </c>
      <c r="M79" s="13">
        <f>SUMIF(Ent_Dados!$C$9:$C$254,Tabulação_Prod_Municipios!D151,Ent_Dados!$F$9:$F$254)+SUMIF(Ent_Dados!$C$9:$C$254,Tabulação_Prod_Municipios!D151,Ent_Dados!$H$9:$H$254)+SUMIF(Ent_Dados!$C$9:$C$254,Tabulação_Prod_Municipios!D151,Ent_Dados!$J$9:$J$254)+SUMIF(Ent_Dados!$C$9:$C$254,Tabulação_Prod_Municipios!D151,Ent_Dados!$N$9:$N$254)+SUMIF(Ent_Dados!$C$9:$C$254,Tabulação_Prod_Municipios!D151,Ent_Dados!$P$9:$P$254)+SUMIF(Ent_Dados!$C$9:$C$254,Tabulação_Prod_Municipios!D151,Ent_Dados!$T$9:$T$254)+SUMIF(Ent_Dados!$C$9:$C$254,Tabulação_Prod_Municipios!D151,Ent_Dados!$V$9:$V$254)+SUMIF(Ent_Dados!$C$9:$C$254,Tabulação_Prod_Municipios!D151,Ent_Dados!$X$9:$X$254)+SUMIF(Ent_Dados!$C$9:$C$254,Tabulação_Prod_Municipios!D151,Ent_Dados!$AB$9:$AB$254)</f>
        <v>12200</v>
      </c>
      <c r="N79" s="16">
        <f>SUMIF(Ent_Dados!$C$9:$C$254,Tabulação_Prod_Municipios!D151,Ent_Dados!$G$9:$G$254)+SUMIF(Ent_Dados!$C$9:$C$254,Tabulação_Prod_Municipios!D151,Ent_Dados!$I$9:$I$254)+SUMIF(Ent_Dados!$C$9:$C$254,Tabulação_Prod_Municipios!D151,Ent_Dados!$K$9:$K$254)+SUMIF(Ent_Dados!$C$9:$C$254,Tabulação_Prod_Municipios!D151,Ent_Dados!$O$9:$O$254)+SUMIF(Ent_Dados!$C$9:$C$254,Tabulação_Prod_Municipios!D151,Ent_Dados!$Q$9:$Q$254)+SUMIF(Ent_Dados!$C$9:$C$254,Tabulação_Prod_Municipios!D151,Ent_Dados!$U$9:$U$254)+SUMIF(Ent_Dados!$C$9:$C$254,Tabulação_Prod_Municipios!D151,Ent_Dados!$W$9:$W$254)+SUMIF(Ent_Dados!$C$9:$C$254,Tabulação_Prod_Municipios!D151,Ent_Dados!$Y$9:$Y$254)+SUMIF(Ent_Dados!$C$9:$C$254,Tabulação_Prod_Municipios!D151,Ent_Dados!$AC$9:$AC$254)</f>
        <v>9900</v>
      </c>
      <c r="O79" s="14"/>
      <c r="P79" s="10">
        <v>69</v>
      </c>
      <c r="Q79" s="92" t="s">
        <v>73</v>
      </c>
      <c r="R79" s="13">
        <f>SUMIF(Ent_Dados!$C$269:$C$514,Tabulação_Prod_Municipios!D21,Ent_Dados!$V$269:$V$514)</f>
        <v>21600</v>
      </c>
      <c r="S79" s="16">
        <f>SUMIF(Ent_Dados!$C$269:$C$514,Tabulação_Prod_Municipios!D21,Ent_Dados!$W$269:$W$514)</f>
        <v>22400</v>
      </c>
      <c r="T79" s="9"/>
      <c r="U79" s="10">
        <v>69</v>
      </c>
      <c r="V79" s="92" t="s">
        <v>193</v>
      </c>
      <c r="W79" s="13">
        <f>SUMIF(Ent_Dados!$C$9:$C$254,Tabulação_Prod_Municipios!D151,Ent_Dados!$V$9:$V$254)</f>
        <v>8000</v>
      </c>
      <c r="X79" s="16">
        <f>SUMIF(Ent_Dados!$C$9:$C$254,Tabulação_Prod_Municipios!D151,Ent_Dados!$W$9:$W$254)</f>
        <v>7500</v>
      </c>
      <c r="Y79" s="2"/>
      <c r="Z79" s="10">
        <v>69</v>
      </c>
      <c r="AA79" s="92" t="s">
        <v>232</v>
      </c>
      <c r="AB79" s="13">
        <f>SUMIF(Ent_Dados!$C$269:$C$514,Tabulação_Prod_Municipios!D196,Ent_Dados!$T$269:$T$514)</f>
        <v>8050</v>
      </c>
      <c r="AC79" s="16">
        <f>SUMIF(Ent_Dados!$C$269:$C$514,Tabulação_Prod_Municipios!D196,Ent_Dados!$U$269:$U$514)</f>
        <v>7400</v>
      </c>
      <c r="AD79" s="9"/>
      <c r="AE79" s="10">
        <v>69</v>
      </c>
      <c r="AF79" s="92" t="s">
        <v>73</v>
      </c>
      <c r="AG79" s="13">
        <f>SUMIF(Ent_Dados!$C$9:$C$254,Tabulação_Prod_Municipios!D21,Ent_Dados!$T$9:$T$254)</f>
        <v>1600</v>
      </c>
      <c r="AH79" s="16">
        <f>SUMIF(Ent_Dados!$C$9:$C$254,Tabulação_Prod_Municipios!D21,Ent_Dados!$U$9:$U$254)</f>
        <v>1600</v>
      </c>
      <c r="AJ79" s="10">
        <v>69</v>
      </c>
      <c r="AK79" s="92" t="s">
        <v>184</v>
      </c>
      <c r="AL79" s="13">
        <f>SUMIF(Ent_Dados!$C$269:$C$514,Tabulação_Prod_Municipios!D141,Ent_Dados!$X$269:$X$514)</f>
        <v>18550</v>
      </c>
      <c r="AM79" s="16">
        <f>SUMIF(Ent_Dados!$C$269:$C$514,Tabulação_Prod_Municipios!D141,Ent_Dados!$Y$269:$Y$514)</f>
        <v>360</v>
      </c>
      <c r="AN79" s="9"/>
      <c r="AO79" s="10">
        <v>69</v>
      </c>
      <c r="AP79" s="92" t="s">
        <v>93</v>
      </c>
      <c r="AQ79" s="13">
        <f>SUMIF(Ent_Dados!$C$9:$C$254,Tabulação_Prod_Municipios!D41,Ent_Dados!$X$9:$X$254)</f>
        <v>200</v>
      </c>
      <c r="AR79" s="16">
        <f>SUMIF(Ent_Dados!$C$9:$C$254,Tabulação_Prod_Municipios!D41,Ent_Dados!$Y$9:$Y$254)</f>
        <v>200</v>
      </c>
      <c r="AT79" s="10">
        <v>69</v>
      </c>
      <c r="AU79" s="92" t="s">
        <v>250</v>
      </c>
      <c r="AV79" s="13">
        <f>SUMIF(Ent_Dados!$C$269:$C$514,Tabulação_Prod_Municipios!D217,Ent_Dados!$J$269:$J$514)</f>
        <v>108</v>
      </c>
      <c r="AW79" s="16">
        <f>SUMIF(Ent_Dados!$C$269:$C$514,Tabulação_Prod_Municipios!D217,Ent_Dados!$K$269:$K$514)</f>
        <v>60</v>
      </c>
      <c r="AX79" s="9"/>
      <c r="AY79" s="10">
        <v>69</v>
      </c>
      <c r="AZ79" s="92" t="s">
        <v>250</v>
      </c>
      <c r="BA79" s="13">
        <f>SUMIF(Ent_Dados!$C$9:$C$254,Tabulação_Prod_Municipios!D217,Ent_Dados!$J$9:$J$254)</f>
        <v>60</v>
      </c>
      <c r="BB79" s="16">
        <f>SUMIF(Ent_Dados!$C$9:$C$254,Tabulação_Prod_Municipios!D217,Ent_Dados!$K$9:$K$254)</f>
        <v>30</v>
      </c>
      <c r="BD79" s="10">
        <v>69</v>
      </c>
      <c r="BE79" s="92" t="s">
        <v>114</v>
      </c>
      <c r="BF79" s="13">
        <f>SUMIF(Ent_Dados!$C$269:$C$514,Tabulação_Prod_Municipios!D65,Ent_Dados!$N$269:$N$514)</f>
        <v>5</v>
      </c>
      <c r="BG79" s="16">
        <f>SUMIF(Ent_Dados!$C$269:$C$514,Tabulação_Prod_Municipios!D65,Ent_Dados!$O$269:$O$514)</f>
        <v>30</v>
      </c>
      <c r="BH79" s="9"/>
      <c r="BI79" s="10">
        <v>69</v>
      </c>
      <c r="BJ79" s="92" t="s">
        <v>136</v>
      </c>
      <c r="BK79" s="13">
        <f>SUMIF(Ent_Dados!$C$9:$C$254,Tabulação_Prod_Municipios!D90,Ent_Dados!$N$9:$N$254)</f>
        <v>10</v>
      </c>
      <c r="BL79" s="16">
        <f>SUMIF(Ent_Dados!$C$9:$C$254,Tabulação_Prod_Municipios!D90,Ent_Dados!$O$9:$O$254)</f>
        <v>20</v>
      </c>
      <c r="BN79" s="10">
        <v>69</v>
      </c>
      <c r="BO79" s="92" t="s">
        <v>91</v>
      </c>
      <c r="BP79" s="13">
        <f>SUMIF(Ent_Dados!$C$269:$C$514,Tabulação_Prod_Municipios!D39,Ent_Dados!$F$269:$F$514)</f>
        <v>0</v>
      </c>
      <c r="BQ79" s="16">
        <f>SUMIF(Ent_Dados!$C$269:$C$514,Tabulação_Prod_Municipios!D39,Ent_Dados!$G$269:$G$514)</f>
        <v>0</v>
      </c>
      <c r="BR79" s="9"/>
      <c r="BS79" s="10">
        <v>69</v>
      </c>
      <c r="BT79" s="92" t="s">
        <v>91</v>
      </c>
      <c r="BU79" s="13">
        <f>SUMIF(Ent_Dados!$C$9:$C$254,Tabulação_Prod_Municipios!D39,Ent_Dados!$F$9:$F$254)</f>
        <v>0</v>
      </c>
      <c r="BV79" s="16">
        <f>SUMIF(Ent_Dados!$C$9:$C$254,Tabulação_Prod_Municipios!D39,Ent_Dados!$G$9:$G$254)</f>
        <v>0</v>
      </c>
      <c r="BX79" s="10">
        <v>69</v>
      </c>
      <c r="BY79" s="92" t="s">
        <v>99</v>
      </c>
      <c r="BZ79" s="13">
        <f>SUMIF(Ent_Dados!$C$269:$C$514,Tabulação_Prod_Municipios!D47,Ent_Dados!$P$269:$P$514)</f>
        <v>0</v>
      </c>
      <c r="CA79" s="16">
        <f>SUMIF(Ent_Dados!$C$269:$C$514,Tabulação_Prod_Municipios!D47,Ent_Dados!$Q$269:$Q$514)</f>
        <v>0</v>
      </c>
      <c r="CB79" s="9"/>
      <c r="CC79" s="10">
        <v>69</v>
      </c>
      <c r="CD79" s="92" t="s">
        <v>99</v>
      </c>
      <c r="CE79" s="13">
        <f>SUMIF(Ent_Dados!$C$9:$C$254,Tabulação_Prod_Municipios!D47,Ent_Dados!$P$9:$P$254)</f>
        <v>0</v>
      </c>
      <c r="CF79" s="16">
        <f>SUMIF(Ent_Dados!$C$9:$C$254,Tabulação_Prod_Municipios!D47,Ent_Dados!$Q$9:$Q$254)</f>
        <v>0</v>
      </c>
      <c r="CH79" s="10">
        <v>69</v>
      </c>
      <c r="CI79" s="92" t="s">
        <v>119</v>
      </c>
      <c r="CJ79" s="13">
        <f>SUMIF(Ent_Dados!$C$269:$C$514,Tabulação_Prod_Municipios!D71,Ent_Dados!$AB$269:$AB$514)</f>
        <v>0</v>
      </c>
      <c r="CK79" s="16">
        <f>SUMIF(Ent_Dados!$C$269:$C$514,Tabulação_Prod_Municipios!D71,Ent_Dados!$AC$269:$AC$514)</f>
        <v>0</v>
      </c>
      <c r="CL79" s="9"/>
      <c r="CM79" s="10">
        <v>69</v>
      </c>
      <c r="CN79" s="92" t="s">
        <v>119</v>
      </c>
      <c r="CO79" s="13">
        <f>SUMIF(Ent_Dados!$C$9:$C$254,Tabulação_Prod_Municipios!D71,Ent_Dados!$AB$9:$AB$254)</f>
        <v>0</v>
      </c>
      <c r="CP79" s="16">
        <f>SUMIF(Ent_Dados!$C$9:$C$254,Tabulação_Prod_Municipios!D71,Ent_Dados!$AC$9:$AC$254)</f>
        <v>0</v>
      </c>
      <c r="CR79" s="10">
        <v>69</v>
      </c>
      <c r="CS79" s="92" t="s">
        <v>159</v>
      </c>
      <c r="CT79" s="13">
        <f>SUMIF(Ent_Dados!$C$269:$C$514,Tabulação_Prod_Municipios!D114,Ent_Dados!$L$269:$L$514)</f>
        <v>66000</v>
      </c>
      <c r="CU79" s="16">
        <f>SUMIF(Ent_Dados!$C$269:$C$514,Tabulação_Prod_Municipios!D114,Ent_Dados!$M$269:$M$514)</f>
        <v>68000</v>
      </c>
      <c r="CV79" s="9"/>
      <c r="CW79" s="10">
        <v>69</v>
      </c>
      <c r="CX79" s="92" t="s">
        <v>144</v>
      </c>
      <c r="CY79" s="13">
        <f>SUMIF(Ent_Dados!$C$9:$C$254,Tabulação_Prod_Municipios!D98,Ent_Dados!$L$9:$L$254)</f>
        <v>864</v>
      </c>
      <c r="CZ79" s="16">
        <f>SUMIF(Ent_Dados!$C$9:$C$254,Tabulação_Prod_Municipios!D98,Ent_Dados!$M$9:$M$254)</f>
        <v>864</v>
      </c>
      <c r="DB79" s="10">
        <v>69</v>
      </c>
      <c r="DC79" s="92" t="s">
        <v>153</v>
      </c>
      <c r="DD79" s="13">
        <f>SUMIF(Ent_Dados!$C$269:$C$514,Tabulação_Prod_Municipios!D108,Ent_Dados!$R$269:$R$514)</f>
        <v>840</v>
      </c>
      <c r="DE79" s="16">
        <f>SUMIF(Ent_Dados!$C$269:$C$514,Tabulação_Prod_Municipios!D108,Ent_Dados!$S$269:$S$514)</f>
        <v>870</v>
      </c>
      <c r="DF79" s="9"/>
      <c r="DG79" s="10">
        <v>69</v>
      </c>
      <c r="DH79" s="92" t="s">
        <v>244</v>
      </c>
      <c r="DI79" s="13">
        <f>SUMIF(Ent_Dados!$C$9:$C$254,Tabulação_Prod_Municipios!D210,Ent_Dados!$R$9:$R$254)</f>
        <v>80</v>
      </c>
      <c r="DJ79" s="16">
        <f>SUMIF(Ent_Dados!$C$9:$C$254,Tabulação_Prod_Municipios!D210,Ent_Dados!$S$9:$S$254)</f>
        <v>50</v>
      </c>
      <c r="DL79" s="10">
        <v>69</v>
      </c>
      <c r="DM79" s="92" t="s">
        <v>206</v>
      </c>
      <c r="DN79" s="13">
        <f>SUMIF(Ent_Dados!$C$269:$C$514,Tabulação_Prod_Municipios!D166,Ent_Dados!$Z$269:$Z$514)</f>
        <v>0</v>
      </c>
      <c r="DO79" s="16">
        <f>SUMIF(Ent_Dados!$C$269:$C$514,Tabulação_Prod_Municipios!D166,Ent_Dados!$AA$269:$AA$514)</f>
        <v>0</v>
      </c>
      <c r="DP79" s="9"/>
      <c r="DQ79" s="10">
        <v>69</v>
      </c>
      <c r="DR79" s="92" t="s">
        <v>206</v>
      </c>
      <c r="DS79" s="13">
        <f>SUMIF(Ent_Dados!$C$9:$C$254,Tabulação_Prod_Municipios!D166,Ent_Dados!$Z$9:$Z$254)</f>
        <v>0</v>
      </c>
      <c r="DT79" s="16">
        <f>SUMIF(Ent_Dados!$C$9:$C$254,Tabulação_Prod_Municipios!D166,Ent_Dados!$AA$9:$AA$254)</f>
        <v>0</v>
      </c>
      <c r="DV79" s="10">
        <v>69</v>
      </c>
      <c r="DW79" s="92" t="s">
        <v>93</v>
      </c>
      <c r="DX79" s="13">
        <f>SUMIF(Ent_Dados!$C$269:$C$514,Tabulação_Prod_Municipios!D41,Ent_Dados!$D$269:$D$514)</f>
        <v>0</v>
      </c>
      <c r="DY79" s="16">
        <f>SUMIF(Ent_Dados!$C$269:$C$514,Tabulação_Prod_Municipios!D41,Ent_Dados!$E$269:$E$514)</f>
        <v>0</v>
      </c>
      <c r="DZ79" s="9"/>
      <c r="EA79" s="10">
        <v>69</v>
      </c>
      <c r="EB79" s="92" t="s">
        <v>93</v>
      </c>
      <c r="EC79" s="13">
        <f>SUMIF(Ent_Dados!$C$9:$C$254,Tabulação_Prod_Municipios!D41,Ent_Dados!$D$9:$D$254)</f>
        <v>0</v>
      </c>
      <c r="ED79" s="16">
        <f>SUMIF(Ent_Dados!$C$9:$C$254,Tabulação_Prod_Municipios!D41,Ent_Dados!$E$9:$E$254)</f>
        <v>0</v>
      </c>
      <c r="EF79" s="10">
        <v>69</v>
      </c>
      <c r="EG79" s="92" t="s">
        <v>126</v>
      </c>
      <c r="EH79" s="13"/>
      <c r="EI79" s="16"/>
      <c r="EJ79" s="9"/>
      <c r="EK79" s="10">
        <v>69</v>
      </c>
      <c r="EL79" s="92" t="s">
        <v>126</v>
      </c>
      <c r="EM79" s="13"/>
      <c r="EN79" s="16"/>
    </row>
    <row r="80" spans="1:144" ht="13.5" customHeight="1" x14ac:dyDescent="0.2">
      <c r="A80" s="14"/>
      <c r="B80" s="91">
        <v>72</v>
      </c>
      <c r="C80" s="92" t="s">
        <v>127</v>
      </c>
      <c r="D80" s="12" t="s">
        <v>401</v>
      </c>
      <c r="E80" s="14"/>
      <c r="F80" s="10">
        <v>70</v>
      </c>
      <c r="G80" s="92" t="s">
        <v>280</v>
      </c>
      <c r="H80" s="13">
        <f>SUMIF(Ent_Dados!$C$269:$C$514,Tabulação_Prod_Municipios!D248,Ent_Dados!$F$269:$F$514)+SUMIF(Ent_Dados!$C$269:$C$514,Tabulação_Prod_Municipios!D248,Ent_Dados!$H$269:$H$514)+SUMIF(Ent_Dados!$C$269:$C$514,Tabulação_Prod_Municipios!D248,Ent_Dados!$J$269:$J$514)+SUMIF(Ent_Dados!$C$269:$C$514,Tabulação_Prod_Municipios!D248,Ent_Dados!$N$269:$N$514)+SUMIF(Ent_Dados!$C$269:$C$514,Tabulação_Prod_Municipios!D248,Ent_Dados!$P$269:$P$514)+SUMIF(Ent_Dados!$C$269:$C$514,Tabulação_Prod_Municipios!D248,Ent_Dados!$T$269:$T$514)+SUMIF(Ent_Dados!$C$269:$C$514,Tabulação_Prod_Municipios!D248,Ent_Dados!$V$269:$V$514)+SUMIF(Ent_Dados!$C$269:$C$514,Tabulação_Prod_Municipios!D248,Ent_Dados!$X$269:$X$514)+SUMIF(Ent_Dados!$C$269:$C$514,Tabulação_Prod_Municipios!D248,Ent_Dados!$AB$269:$AB$514)</f>
        <v>60340</v>
      </c>
      <c r="I80" s="16">
        <f>SUMIF(Ent_Dados!$C$269:$C$514,Tabulação_Prod_Municipios!D248,Ent_Dados!$G$269:$G$514)+SUMIF(Ent_Dados!$C$269:$C$514,Tabulação_Prod_Municipios!D248,Ent_Dados!$I$269:$I$514)+SUMIF(Ent_Dados!$C$269:$C$514,Tabulação_Prod_Municipios!D248,Ent_Dados!$K$269:$K$514)+SUMIF(Ent_Dados!$C$269:$C$514,Tabulação_Prod_Municipios!D248,Ent_Dados!$O$269:$O$514)+SUMIF(Ent_Dados!$C$269:$C$514,Tabulação_Prod_Municipios!D248,Ent_Dados!$Q$269:$Q$514)+SUMIF(Ent_Dados!$C$269:$C$514,Tabulação_Prod_Municipios!D248,Ent_Dados!$U$269:$U$514)+SUMIF(Ent_Dados!$C$269:$C$514,Tabulação_Prod_Municipios!D248,Ent_Dados!$W$269:$W$514)+SUMIF(Ent_Dados!$C$269:$C$514,Tabulação_Prod_Municipios!D248,Ent_Dados!$Y$269:$Y$514)+SUMIF(Ent_Dados!$C$269:$C$514,Tabulação_Prod_Municipios!D248,Ent_Dados!$AC$269:$AC$514)</f>
        <v>30520</v>
      </c>
      <c r="J80" s="9"/>
      <c r="K80" s="10">
        <v>70</v>
      </c>
      <c r="L80" s="92" t="s">
        <v>65</v>
      </c>
      <c r="M80" s="13">
        <f>SUMIF(Ent_Dados!$C$9:$C$254,Tabulação_Prod_Municipios!D12,Ent_Dados!$F$9:$F$254)+SUMIF(Ent_Dados!$C$9:$C$254,Tabulação_Prod_Municipios!D12,Ent_Dados!$H$9:$H$254)+SUMIF(Ent_Dados!$C$9:$C$254,Tabulação_Prod_Municipios!D12,Ent_Dados!$J$9:$J$254)+SUMIF(Ent_Dados!$C$9:$C$254,Tabulação_Prod_Municipios!D12,Ent_Dados!$N$9:$N$254)+SUMIF(Ent_Dados!$C$9:$C$254,Tabulação_Prod_Municipios!D12,Ent_Dados!$P$9:$P$254)+SUMIF(Ent_Dados!$C$9:$C$254,Tabulação_Prod_Municipios!D12,Ent_Dados!$T$9:$T$254)+SUMIF(Ent_Dados!$C$9:$C$254,Tabulação_Prod_Municipios!D12,Ent_Dados!$V$9:$V$254)+SUMIF(Ent_Dados!$C$9:$C$254,Tabulação_Prod_Municipios!D12,Ent_Dados!$X$9:$X$254)+SUMIF(Ent_Dados!$C$9:$C$254,Tabulação_Prod_Municipios!D12,Ent_Dados!$AB$9:$AB$254)</f>
        <v>13860</v>
      </c>
      <c r="N80" s="16">
        <f>SUMIF(Ent_Dados!$C$9:$C$254,Tabulação_Prod_Municipios!D12,Ent_Dados!$G$9:$G$254)+SUMIF(Ent_Dados!$C$9:$C$254,Tabulação_Prod_Municipios!D12,Ent_Dados!$I$9:$I$254)+SUMIF(Ent_Dados!$C$9:$C$254,Tabulação_Prod_Municipios!D12,Ent_Dados!$K$9:$K$254)+SUMIF(Ent_Dados!$C$9:$C$254,Tabulação_Prod_Municipios!D12,Ent_Dados!$O$9:$O$254)+SUMIF(Ent_Dados!$C$9:$C$254,Tabulação_Prod_Municipios!D12,Ent_Dados!$Q$9:$Q$254)+SUMIF(Ent_Dados!$C$9:$C$254,Tabulação_Prod_Municipios!D12,Ent_Dados!$U$9:$U$254)+SUMIF(Ent_Dados!$C$9:$C$254,Tabulação_Prod_Municipios!D12,Ent_Dados!$W$9:$W$254)+SUMIF(Ent_Dados!$C$9:$C$254,Tabulação_Prod_Municipios!D12,Ent_Dados!$Y$9:$Y$254)+SUMIF(Ent_Dados!$C$9:$C$254,Tabulação_Prod_Municipios!D12,Ent_Dados!$AC$9:$AC$254)</f>
        <v>9750</v>
      </c>
      <c r="O80" s="14"/>
      <c r="P80" s="10">
        <v>70</v>
      </c>
      <c r="Q80" s="92" t="s">
        <v>226</v>
      </c>
      <c r="R80" s="13">
        <f>SUMIF(Ent_Dados!$C$269:$C$514,Tabulação_Prod_Municipios!D187,Ent_Dados!$V$269:$V$514)</f>
        <v>12000</v>
      </c>
      <c r="S80" s="16">
        <f>SUMIF(Ent_Dados!$C$269:$C$514,Tabulação_Prod_Municipios!D187,Ent_Dados!$W$269:$W$514)</f>
        <v>21170</v>
      </c>
      <c r="T80" s="9"/>
      <c r="U80" s="10">
        <v>70</v>
      </c>
      <c r="V80" s="92" t="s">
        <v>127</v>
      </c>
      <c r="W80" s="13">
        <f>SUMIF(Ent_Dados!$C$9:$C$254,Tabulação_Prod_Municipios!D80,Ent_Dados!$V$9:$V$254)</f>
        <v>7000</v>
      </c>
      <c r="X80" s="16">
        <f>SUMIF(Ent_Dados!$C$9:$C$254,Tabulação_Prod_Municipios!D80,Ent_Dados!$W$9:$W$254)</f>
        <v>7500</v>
      </c>
      <c r="Y80" s="2"/>
      <c r="Z80" s="10">
        <v>70</v>
      </c>
      <c r="AA80" s="92" t="s">
        <v>70</v>
      </c>
      <c r="AB80" s="13">
        <f>SUMIF(Ent_Dados!$C$269:$C$514,Tabulação_Prod_Municipios!D18,Ent_Dados!$T$269:$T$514)</f>
        <v>6400</v>
      </c>
      <c r="AC80" s="16">
        <f>SUMIF(Ent_Dados!$C$269:$C$514,Tabulação_Prod_Municipios!D18,Ent_Dados!$U$269:$U$514)</f>
        <v>7240</v>
      </c>
      <c r="AD80" s="9"/>
      <c r="AE80" s="10">
        <v>70</v>
      </c>
      <c r="AF80" s="92" t="s">
        <v>93</v>
      </c>
      <c r="AG80" s="13">
        <f>SUMIF(Ent_Dados!$C$9:$C$254,Tabulação_Prod_Municipios!D41,Ent_Dados!$T$9:$T$254)</f>
        <v>1500</v>
      </c>
      <c r="AH80" s="16">
        <f>SUMIF(Ent_Dados!$C$9:$C$254,Tabulação_Prod_Municipios!D41,Ent_Dados!$U$9:$U$254)</f>
        <v>1600</v>
      </c>
      <c r="AJ80" s="10">
        <v>70</v>
      </c>
      <c r="AK80" s="92" t="s">
        <v>25</v>
      </c>
      <c r="AL80" s="13">
        <f>SUMIF(Ent_Dados!$C$269:$C$514,Tabulação_Prod_Municipios!D253,Ent_Dados!$X$269:$X$514)</f>
        <v>1680</v>
      </c>
      <c r="AM80" s="16">
        <f>SUMIF(Ent_Dados!$C$269:$C$514,Tabulação_Prod_Municipios!D253,Ent_Dados!$Y$269:$Y$514)</f>
        <v>360</v>
      </c>
      <c r="AN80" s="9"/>
      <c r="AO80" s="10">
        <v>70</v>
      </c>
      <c r="AP80" s="92" t="s">
        <v>256</v>
      </c>
      <c r="AQ80" s="13">
        <f>SUMIF(Ent_Dados!$C$9:$C$254,Tabulação_Prod_Municipios!D223,Ent_Dados!$X$9:$X$254)</f>
        <v>180</v>
      </c>
      <c r="AR80" s="16">
        <f>SUMIF(Ent_Dados!$C$9:$C$254,Tabulação_Prod_Municipios!D223,Ent_Dados!$Y$9:$Y$254)</f>
        <v>200</v>
      </c>
      <c r="AT80" s="10">
        <v>70</v>
      </c>
      <c r="AU80" s="92" t="s">
        <v>119</v>
      </c>
      <c r="AV80" s="13">
        <f>SUMIF(Ent_Dados!$C$269:$C$514,Tabulação_Prod_Municipios!D71,Ent_Dados!$J$269:$J$514)</f>
        <v>85</v>
      </c>
      <c r="AW80" s="16">
        <f>SUMIF(Ent_Dados!$C$269:$C$514,Tabulação_Prod_Municipios!D71,Ent_Dados!$K$269:$K$514)</f>
        <v>60</v>
      </c>
      <c r="AX80" s="9"/>
      <c r="AY80" s="10">
        <v>70</v>
      </c>
      <c r="AZ80" s="92" t="s">
        <v>71</v>
      </c>
      <c r="BA80" s="13">
        <f>SUMIF(Ent_Dados!$C$9:$C$254,Tabulação_Prod_Municipios!D19,Ent_Dados!$J$9:$J$254)</f>
        <v>50</v>
      </c>
      <c r="BB80" s="16">
        <f>SUMIF(Ent_Dados!$C$9:$C$254,Tabulação_Prod_Municipios!D19,Ent_Dados!$K$9:$K$254)</f>
        <v>30</v>
      </c>
      <c r="BD80" s="10">
        <v>70</v>
      </c>
      <c r="BE80" s="92" t="s">
        <v>136</v>
      </c>
      <c r="BF80" s="13">
        <f>SUMIF(Ent_Dados!$C$269:$C$514,Tabulação_Prod_Municipios!D90,Ent_Dados!$N$269:$N$514)</f>
        <v>6</v>
      </c>
      <c r="BG80" s="16">
        <f>SUMIF(Ent_Dados!$C$269:$C$514,Tabulação_Prod_Municipios!D90,Ent_Dados!$O$269:$O$514)</f>
        <v>24</v>
      </c>
      <c r="BH80" s="9"/>
      <c r="BI80" s="10">
        <v>70</v>
      </c>
      <c r="BJ80" s="92" t="s">
        <v>114</v>
      </c>
      <c r="BK80" s="13">
        <f>SUMIF(Ent_Dados!$C$9:$C$254,Tabulação_Prod_Municipios!D65,Ent_Dados!$N$9:$N$254)</f>
        <v>9</v>
      </c>
      <c r="BL80" s="16">
        <f>SUMIF(Ent_Dados!$C$9:$C$254,Tabulação_Prod_Municipios!D65,Ent_Dados!$O$9:$O$254)</f>
        <v>20</v>
      </c>
      <c r="BN80" s="10">
        <v>70</v>
      </c>
      <c r="BO80" s="92" t="s">
        <v>92</v>
      </c>
      <c r="BP80" s="13">
        <f>SUMIF(Ent_Dados!$C$269:$C$514,Tabulação_Prod_Municipios!D40,Ent_Dados!$F$269:$F$514)</f>
        <v>0</v>
      </c>
      <c r="BQ80" s="16">
        <f>SUMIF(Ent_Dados!$C$269:$C$514,Tabulação_Prod_Municipios!D40,Ent_Dados!$G$269:$G$514)</f>
        <v>0</v>
      </c>
      <c r="BR80" s="9"/>
      <c r="BS80" s="10">
        <v>70</v>
      </c>
      <c r="BT80" s="92" t="s">
        <v>92</v>
      </c>
      <c r="BU80" s="13">
        <f>SUMIF(Ent_Dados!$C$9:$C$254,Tabulação_Prod_Municipios!D40,Ent_Dados!$F$9:$F$254)</f>
        <v>0</v>
      </c>
      <c r="BV80" s="16">
        <f>SUMIF(Ent_Dados!$C$9:$C$254,Tabulação_Prod_Municipios!D40,Ent_Dados!$G$9:$G$254)</f>
        <v>0</v>
      </c>
      <c r="BX80" s="10">
        <v>70</v>
      </c>
      <c r="BY80" s="92" t="s">
        <v>100</v>
      </c>
      <c r="BZ80" s="13">
        <f>SUMIF(Ent_Dados!$C$269:$C$514,Tabulação_Prod_Municipios!D48,Ent_Dados!$P$269:$P$514)</f>
        <v>0</v>
      </c>
      <c r="CA80" s="16">
        <f>SUMIF(Ent_Dados!$C$269:$C$514,Tabulação_Prod_Municipios!D48,Ent_Dados!$Q$269:$Q$514)</f>
        <v>0</v>
      </c>
      <c r="CB80" s="9"/>
      <c r="CC80" s="10">
        <v>70</v>
      </c>
      <c r="CD80" s="92" t="s">
        <v>100</v>
      </c>
      <c r="CE80" s="13">
        <f>SUMIF(Ent_Dados!$C$9:$C$254,Tabulação_Prod_Municipios!D48,Ent_Dados!$P$9:$P$254)</f>
        <v>0</v>
      </c>
      <c r="CF80" s="16">
        <f>SUMIF(Ent_Dados!$C$9:$C$254,Tabulação_Prod_Municipios!D48,Ent_Dados!$Q$9:$Q$254)</f>
        <v>0</v>
      </c>
      <c r="CH80" s="10">
        <v>70</v>
      </c>
      <c r="CI80" s="92" t="s">
        <v>120</v>
      </c>
      <c r="CJ80" s="13">
        <f>SUMIF(Ent_Dados!$C$269:$C$514,Tabulação_Prod_Municipios!D72,Ent_Dados!$AB$269:$AB$514)</f>
        <v>0</v>
      </c>
      <c r="CK80" s="16">
        <f>SUMIF(Ent_Dados!$C$269:$C$514,Tabulação_Prod_Municipios!D72,Ent_Dados!$AC$269:$AC$514)</f>
        <v>0</v>
      </c>
      <c r="CL80" s="9"/>
      <c r="CM80" s="10">
        <v>70</v>
      </c>
      <c r="CN80" s="92" t="s">
        <v>120</v>
      </c>
      <c r="CO80" s="13">
        <f>SUMIF(Ent_Dados!$C$9:$C$254,Tabulação_Prod_Municipios!D72,Ent_Dados!$AB$9:$AB$254)</f>
        <v>0</v>
      </c>
      <c r="CP80" s="16">
        <f>SUMIF(Ent_Dados!$C$9:$C$254,Tabulação_Prod_Municipios!D72,Ent_Dados!$AC$9:$AC$254)</f>
        <v>0</v>
      </c>
      <c r="CR80" s="10">
        <v>70</v>
      </c>
      <c r="CS80" s="92" t="s">
        <v>225</v>
      </c>
      <c r="CT80" s="13">
        <f>SUMIF(Ent_Dados!$C$269:$C$514,Tabulação_Prod_Municipios!D186,Ent_Dados!$L$269:$L$514)</f>
        <v>66000</v>
      </c>
      <c r="CU80" s="16">
        <f>SUMIF(Ent_Dados!$C$269:$C$514,Tabulação_Prod_Municipios!D186,Ent_Dados!$M$269:$M$514)</f>
        <v>66000</v>
      </c>
      <c r="CV80" s="9"/>
      <c r="CW80" s="10">
        <v>70</v>
      </c>
      <c r="CX80" s="92" t="s">
        <v>84</v>
      </c>
      <c r="CY80" s="13">
        <f>SUMIF(Ent_Dados!$C$9:$C$254,Tabulação_Prod_Municipios!D32,Ent_Dados!$L$9:$L$254)</f>
        <v>850</v>
      </c>
      <c r="CZ80" s="16">
        <f>SUMIF(Ent_Dados!$C$9:$C$254,Tabulação_Prod_Municipios!D32,Ent_Dados!$M$9:$M$254)</f>
        <v>855</v>
      </c>
      <c r="DB80" s="10">
        <v>70</v>
      </c>
      <c r="DC80" s="92" t="s">
        <v>244</v>
      </c>
      <c r="DD80" s="13">
        <f>SUMIF(Ent_Dados!$C$269:$C$514,Tabulação_Prod_Municipios!D210,Ent_Dados!$R$269:$R$514)</f>
        <v>2176</v>
      </c>
      <c r="DE80" s="16">
        <f>SUMIF(Ent_Dados!$C$269:$C$514,Tabulação_Prod_Municipios!D210,Ent_Dados!$S$269:$S$514)</f>
        <v>850</v>
      </c>
      <c r="DF80" s="9"/>
      <c r="DG80" s="10">
        <v>70</v>
      </c>
      <c r="DH80" s="92" t="s">
        <v>252</v>
      </c>
      <c r="DI80" s="13">
        <f>SUMIF(Ent_Dados!$C$9:$C$254,Tabulação_Prod_Municipios!D219,Ent_Dados!$R$9:$R$254)</f>
        <v>70</v>
      </c>
      <c r="DJ80" s="16">
        <f>SUMIF(Ent_Dados!$C$9:$C$254,Tabulação_Prod_Municipios!D219,Ent_Dados!$S$9:$S$254)</f>
        <v>50</v>
      </c>
      <c r="DL80" s="10">
        <v>70</v>
      </c>
      <c r="DM80" s="92" t="s">
        <v>175</v>
      </c>
      <c r="DN80" s="13">
        <f>SUMIF(Ent_Dados!$C$269:$C$514,Tabulação_Prod_Municipios!D131,Ent_Dados!$Z$269:$Z$514)</f>
        <v>0</v>
      </c>
      <c r="DO80" s="16">
        <f>SUMIF(Ent_Dados!$C$269:$C$514,Tabulação_Prod_Municipios!D131,Ent_Dados!$AA$269:$AA$514)</f>
        <v>0</v>
      </c>
      <c r="DP80" s="9"/>
      <c r="DQ80" s="10">
        <v>70</v>
      </c>
      <c r="DR80" s="92" t="s">
        <v>175</v>
      </c>
      <c r="DS80" s="13">
        <f>SUMIF(Ent_Dados!$C$9:$C$254,Tabulação_Prod_Municipios!D131,Ent_Dados!$Z$9:$Z$254)</f>
        <v>0</v>
      </c>
      <c r="DT80" s="16">
        <f>SUMIF(Ent_Dados!$C$9:$C$254,Tabulação_Prod_Municipios!D131,Ent_Dados!$AA$9:$AA$254)</f>
        <v>0</v>
      </c>
      <c r="DV80" s="10">
        <v>70</v>
      </c>
      <c r="DW80" s="92" t="s">
        <v>94</v>
      </c>
      <c r="DX80" s="13">
        <f>SUMIF(Ent_Dados!$C$269:$C$514,Tabulação_Prod_Municipios!D42,Ent_Dados!$D$269:$D$514)</f>
        <v>0</v>
      </c>
      <c r="DY80" s="16">
        <f>SUMIF(Ent_Dados!$C$269:$C$514,Tabulação_Prod_Municipios!D42,Ent_Dados!$E$269:$E$514)</f>
        <v>0</v>
      </c>
      <c r="DZ80" s="9"/>
      <c r="EA80" s="10">
        <v>70</v>
      </c>
      <c r="EB80" s="92" t="s">
        <v>94</v>
      </c>
      <c r="EC80" s="13">
        <f>SUMIF(Ent_Dados!$C$9:$C$254,Tabulação_Prod_Municipios!D42,Ent_Dados!$D$9:$D$254)</f>
        <v>0</v>
      </c>
      <c r="ED80" s="16">
        <f>SUMIF(Ent_Dados!$C$9:$C$254,Tabulação_Prod_Municipios!D42,Ent_Dados!$E$9:$E$254)</f>
        <v>0</v>
      </c>
      <c r="EF80" s="10">
        <v>70</v>
      </c>
      <c r="EG80" s="92" t="s">
        <v>127</v>
      </c>
      <c r="EH80" s="13"/>
      <c r="EI80" s="16"/>
      <c r="EJ80" s="9"/>
      <c r="EK80" s="10">
        <v>70</v>
      </c>
      <c r="EL80" s="92" t="s">
        <v>127</v>
      </c>
      <c r="EM80" s="13"/>
      <c r="EN80" s="16"/>
    </row>
    <row r="81" spans="1:144" ht="13.5" customHeight="1" x14ac:dyDescent="0.2">
      <c r="A81" s="14"/>
      <c r="B81" s="91">
        <v>73</v>
      </c>
      <c r="C81" s="92" t="s">
        <v>3</v>
      </c>
      <c r="D81" s="12" t="s">
        <v>402</v>
      </c>
      <c r="E81" s="14"/>
      <c r="F81" s="10">
        <v>71</v>
      </c>
      <c r="G81" s="92" t="s">
        <v>98</v>
      </c>
      <c r="H81" s="13">
        <f>SUMIF(Ent_Dados!$C$269:$C$514,Tabulação_Prod_Municipios!D46,Ent_Dados!$F$269:$F$514)+SUMIF(Ent_Dados!$C$269:$C$514,Tabulação_Prod_Municipios!D46,Ent_Dados!$H$269:$H$514)+SUMIF(Ent_Dados!$C$269:$C$514,Tabulação_Prod_Municipios!D46,Ent_Dados!$J$269:$J$514)+SUMIF(Ent_Dados!$C$269:$C$514,Tabulação_Prod_Municipios!D46,Ent_Dados!$N$269:$N$514)+SUMIF(Ent_Dados!$C$269:$C$514,Tabulação_Prod_Municipios!D46,Ent_Dados!$P$269:$P$514)+SUMIF(Ent_Dados!$C$269:$C$514,Tabulação_Prod_Municipios!D46,Ent_Dados!$T$269:$T$514)+SUMIF(Ent_Dados!$C$269:$C$514,Tabulação_Prod_Municipios!D46,Ent_Dados!$V$269:$V$514)+SUMIF(Ent_Dados!$C$269:$C$514,Tabulação_Prod_Municipios!D46,Ent_Dados!$X$269:$X$514)+SUMIF(Ent_Dados!$C$269:$C$514,Tabulação_Prod_Municipios!D46,Ent_Dados!$AB$269:$AB$514)</f>
        <v>29604</v>
      </c>
      <c r="I81" s="16">
        <f>SUMIF(Ent_Dados!$C$269:$C$514,Tabulação_Prod_Municipios!D46,Ent_Dados!$G$269:$G$514)+SUMIF(Ent_Dados!$C$269:$C$514,Tabulação_Prod_Municipios!D46,Ent_Dados!$I$269:$I$514)+SUMIF(Ent_Dados!$C$269:$C$514,Tabulação_Prod_Municipios!D46,Ent_Dados!$K$269:$K$514)+SUMIF(Ent_Dados!$C$269:$C$514,Tabulação_Prod_Municipios!D46,Ent_Dados!$O$269:$O$514)+SUMIF(Ent_Dados!$C$269:$C$514,Tabulação_Prod_Municipios!D46,Ent_Dados!$Q$269:$Q$514)+SUMIF(Ent_Dados!$C$269:$C$514,Tabulação_Prod_Municipios!D46,Ent_Dados!$U$269:$U$514)+SUMIF(Ent_Dados!$C$269:$C$514,Tabulação_Prod_Municipios!D46,Ent_Dados!$W$269:$W$514)+SUMIF(Ent_Dados!$C$269:$C$514,Tabulação_Prod_Municipios!D46,Ent_Dados!$Y$269:$Y$514)+SUMIF(Ent_Dados!$C$269:$C$514,Tabulação_Prod_Municipios!D46,Ent_Dados!$AC$269:$AC$514)</f>
        <v>29790</v>
      </c>
      <c r="J81" s="9"/>
      <c r="K81" s="10">
        <v>71</v>
      </c>
      <c r="L81" s="92" t="s">
        <v>112</v>
      </c>
      <c r="M81" s="13">
        <f>SUMIF(Ent_Dados!$C$9:$C$254,Tabulação_Prod_Municipios!D62,Ent_Dados!$F$9:$F$254)+SUMIF(Ent_Dados!$C$9:$C$254,Tabulação_Prod_Municipios!D62,Ent_Dados!$H$9:$H$254)+SUMIF(Ent_Dados!$C$9:$C$254,Tabulação_Prod_Municipios!D62,Ent_Dados!$J$9:$J$254)+SUMIF(Ent_Dados!$C$9:$C$254,Tabulação_Prod_Municipios!D62,Ent_Dados!$N$9:$N$254)+SUMIF(Ent_Dados!$C$9:$C$254,Tabulação_Prod_Municipios!D62,Ent_Dados!$P$9:$P$254)+SUMIF(Ent_Dados!$C$9:$C$254,Tabulação_Prod_Municipios!D62,Ent_Dados!$T$9:$T$254)+SUMIF(Ent_Dados!$C$9:$C$254,Tabulação_Prod_Municipios!D62,Ent_Dados!$V$9:$V$254)+SUMIF(Ent_Dados!$C$9:$C$254,Tabulação_Prod_Municipios!D62,Ent_Dados!$X$9:$X$254)+SUMIF(Ent_Dados!$C$9:$C$254,Tabulação_Prod_Municipios!D62,Ent_Dados!$AB$9:$AB$254)</f>
        <v>11210</v>
      </c>
      <c r="N81" s="16">
        <f>SUMIF(Ent_Dados!$C$9:$C$254,Tabulação_Prod_Municipios!D62,Ent_Dados!$G$9:$G$254)+SUMIF(Ent_Dados!$C$9:$C$254,Tabulação_Prod_Municipios!D62,Ent_Dados!$I$9:$I$254)+SUMIF(Ent_Dados!$C$9:$C$254,Tabulação_Prod_Municipios!D62,Ent_Dados!$K$9:$K$254)+SUMIF(Ent_Dados!$C$9:$C$254,Tabulação_Prod_Municipios!D62,Ent_Dados!$O$9:$O$254)+SUMIF(Ent_Dados!$C$9:$C$254,Tabulação_Prod_Municipios!D62,Ent_Dados!$Q$9:$Q$254)+SUMIF(Ent_Dados!$C$9:$C$254,Tabulação_Prod_Municipios!D62,Ent_Dados!$U$9:$U$254)+SUMIF(Ent_Dados!$C$9:$C$254,Tabulação_Prod_Municipios!D62,Ent_Dados!$W$9:$W$254)+SUMIF(Ent_Dados!$C$9:$C$254,Tabulação_Prod_Municipios!D62,Ent_Dados!$Y$9:$Y$254)+SUMIF(Ent_Dados!$C$9:$C$254,Tabulação_Prod_Municipios!D62,Ent_Dados!$AC$9:$AC$254)</f>
        <v>9600</v>
      </c>
      <c r="O81" s="14"/>
      <c r="P81" s="10">
        <v>71</v>
      </c>
      <c r="Q81" s="92" t="s">
        <v>187</v>
      </c>
      <c r="R81" s="13">
        <f>SUMIF(Ent_Dados!$C$269:$C$514,Tabulação_Prod_Municipios!D144,Ent_Dados!$V$269:$V$514)</f>
        <v>14520</v>
      </c>
      <c r="S81" s="16">
        <f>SUMIF(Ent_Dados!$C$269:$C$514,Tabulação_Prod_Municipios!D144,Ent_Dados!$W$269:$W$514)</f>
        <v>20160</v>
      </c>
      <c r="T81" s="9"/>
      <c r="U81" s="10">
        <v>71</v>
      </c>
      <c r="V81" s="92" t="s">
        <v>65</v>
      </c>
      <c r="W81" s="13">
        <f>SUMIF(Ent_Dados!$C$9:$C$254,Tabulação_Prod_Municipios!D12,Ent_Dados!$V$9:$V$254)</f>
        <v>13500</v>
      </c>
      <c r="X81" s="16">
        <f>SUMIF(Ent_Dados!$C$9:$C$254,Tabulação_Prod_Municipios!D12,Ent_Dados!$W$9:$W$254)</f>
        <v>7000</v>
      </c>
      <c r="Y81" s="2"/>
      <c r="Z81" s="10">
        <v>71</v>
      </c>
      <c r="AA81" s="92" t="s">
        <v>127</v>
      </c>
      <c r="AB81" s="13">
        <f>SUMIF(Ent_Dados!$C$269:$C$514,Tabulação_Prod_Municipios!D80,Ent_Dados!$T$269:$T$514)</f>
        <v>12720</v>
      </c>
      <c r="AC81" s="16">
        <f>SUMIF(Ent_Dados!$C$269:$C$514,Tabulação_Prod_Municipios!D80,Ent_Dados!$U$269:$U$514)</f>
        <v>7200</v>
      </c>
      <c r="AD81" s="9"/>
      <c r="AE81" s="10">
        <v>71</v>
      </c>
      <c r="AF81" s="92" t="s">
        <v>212</v>
      </c>
      <c r="AG81" s="13">
        <f>SUMIF(Ent_Dados!$C$9:$C$254,Tabulação_Prod_Municipios!D172,Ent_Dados!$T$9:$T$254)</f>
        <v>1400</v>
      </c>
      <c r="AH81" s="16">
        <f>SUMIF(Ent_Dados!$C$9:$C$254,Tabulação_Prod_Municipios!D172,Ent_Dados!$U$9:$U$254)</f>
        <v>1600</v>
      </c>
      <c r="AJ81" s="10">
        <v>71</v>
      </c>
      <c r="AK81" s="92" t="s">
        <v>259</v>
      </c>
      <c r="AL81" s="13">
        <f>SUMIF(Ent_Dados!$C$269:$C$514,Tabulação_Prod_Municipios!D226,Ent_Dados!$X$269:$X$514)</f>
        <v>0</v>
      </c>
      <c r="AM81" s="16">
        <f>SUMIF(Ent_Dados!$C$269:$C$514,Tabulação_Prod_Municipios!D226,Ent_Dados!$Y$269:$Y$514)</f>
        <v>360</v>
      </c>
      <c r="AN81" s="9"/>
      <c r="AO81" s="10">
        <v>71</v>
      </c>
      <c r="AP81" s="92" t="s">
        <v>160</v>
      </c>
      <c r="AQ81" s="13">
        <f>SUMIF(Ent_Dados!$C$9:$C$254,Tabulação_Prod_Municipios!D115,Ent_Dados!$X$9:$X$254)</f>
        <v>0</v>
      </c>
      <c r="AR81" s="16">
        <f>SUMIF(Ent_Dados!$C$9:$C$254,Tabulação_Prod_Municipios!D115,Ent_Dados!$Y$9:$Y$254)</f>
        <v>200</v>
      </c>
      <c r="AT81" s="10">
        <v>71</v>
      </c>
      <c r="AU81" s="92" t="s">
        <v>99</v>
      </c>
      <c r="AV81" s="13">
        <f>SUMIF(Ent_Dados!$C$269:$C$514,Tabulação_Prod_Municipios!D47,Ent_Dados!$J$269:$J$514)</f>
        <v>60</v>
      </c>
      <c r="AW81" s="16">
        <f>SUMIF(Ent_Dados!$C$269:$C$514,Tabulação_Prod_Municipios!D47,Ent_Dados!$K$269:$K$514)</f>
        <v>60</v>
      </c>
      <c r="AX81" s="9"/>
      <c r="AY81" s="10">
        <v>71</v>
      </c>
      <c r="AZ81" s="92" t="s">
        <v>194</v>
      </c>
      <c r="BA81" s="13">
        <f>SUMIF(Ent_Dados!$C$9:$C$254,Tabulação_Prod_Municipios!D152,Ent_Dados!$J$9:$J$254)</f>
        <v>40</v>
      </c>
      <c r="BB81" s="16">
        <f>SUMIF(Ent_Dados!$C$9:$C$254,Tabulação_Prod_Municipios!D152,Ent_Dados!$K$9:$K$254)</f>
        <v>30</v>
      </c>
      <c r="BD81" s="10">
        <v>71</v>
      </c>
      <c r="BE81" s="92" t="s">
        <v>269</v>
      </c>
      <c r="BF81" s="13">
        <f>SUMIF(Ent_Dados!$C$269:$C$514,Tabulação_Prod_Municipios!D237,Ent_Dados!$N$269:$N$514)</f>
        <v>3</v>
      </c>
      <c r="BG81" s="16">
        <f>SUMIF(Ent_Dados!$C$269:$C$514,Tabulação_Prod_Municipios!D237,Ent_Dados!$O$269:$O$514)</f>
        <v>15</v>
      </c>
      <c r="BH81" s="9"/>
      <c r="BI81" s="10">
        <v>71</v>
      </c>
      <c r="BJ81" s="92" t="s">
        <v>175</v>
      </c>
      <c r="BK81" s="13">
        <f>SUMIF(Ent_Dados!$C$9:$C$254,Tabulação_Prod_Municipios!D131,Ent_Dados!$N$9:$N$254)</f>
        <v>20</v>
      </c>
      <c r="BL81" s="16">
        <f>SUMIF(Ent_Dados!$C$9:$C$254,Tabulação_Prod_Municipios!D131,Ent_Dados!$O$9:$O$254)</f>
        <v>15</v>
      </c>
      <c r="BN81" s="10">
        <v>71</v>
      </c>
      <c r="BO81" s="92" t="s">
        <v>93</v>
      </c>
      <c r="BP81" s="13">
        <f>SUMIF(Ent_Dados!$C$269:$C$514,Tabulação_Prod_Municipios!D41,Ent_Dados!$F$269:$F$514)</f>
        <v>0</v>
      </c>
      <c r="BQ81" s="16">
        <f>SUMIF(Ent_Dados!$C$269:$C$514,Tabulação_Prod_Municipios!D41,Ent_Dados!$G$269:$G$514)</f>
        <v>0</v>
      </c>
      <c r="BR81" s="9"/>
      <c r="BS81" s="10">
        <v>71</v>
      </c>
      <c r="BT81" s="92" t="s">
        <v>93</v>
      </c>
      <c r="BU81" s="13">
        <f>SUMIF(Ent_Dados!$C$9:$C$254,Tabulação_Prod_Municipios!D41,Ent_Dados!$F$9:$F$254)</f>
        <v>0</v>
      </c>
      <c r="BV81" s="16">
        <f>SUMIF(Ent_Dados!$C$9:$C$254,Tabulação_Prod_Municipios!D41,Ent_Dados!$G$9:$G$254)</f>
        <v>0</v>
      </c>
      <c r="BX81" s="10">
        <v>71</v>
      </c>
      <c r="BY81" s="92" t="s">
        <v>102</v>
      </c>
      <c r="BZ81" s="13">
        <f>SUMIF(Ent_Dados!$C$269:$C$514,Tabulação_Prod_Municipios!D50,Ent_Dados!$P$269:$P$514)</f>
        <v>0</v>
      </c>
      <c r="CA81" s="16">
        <f>SUMIF(Ent_Dados!$C$269:$C$514,Tabulação_Prod_Municipios!D50,Ent_Dados!$Q$269:$Q$514)</f>
        <v>0</v>
      </c>
      <c r="CB81" s="9"/>
      <c r="CC81" s="10">
        <v>71</v>
      </c>
      <c r="CD81" s="92" t="s">
        <v>102</v>
      </c>
      <c r="CE81" s="13">
        <f>SUMIF(Ent_Dados!$C$9:$C$254,Tabulação_Prod_Municipios!D50,Ent_Dados!$P$9:$P$254)</f>
        <v>0</v>
      </c>
      <c r="CF81" s="16">
        <f>SUMIF(Ent_Dados!$C$9:$C$254,Tabulação_Prod_Municipios!D50,Ent_Dados!$Q$9:$Q$254)</f>
        <v>0</v>
      </c>
      <c r="CH81" s="10">
        <v>71</v>
      </c>
      <c r="CI81" s="92" t="s">
        <v>121</v>
      </c>
      <c r="CJ81" s="13">
        <f>SUMIF(Ent_Dados!$C$269:$C$514,Tabulação_Prod_Municipios!D73,Ent_Dados!$AB$269:$AB$514)</f>
        <v>0</v>
      </c>
      <c r="CK81" s="16">
        <f>SUMIF(Ent_Dados!$C$269:$C$514,Tabulação_Prod_Municipios!D73,Ent_Dados!$AC$269:$AC$514)</f>
        <v>0</v>
      </c>
      <c r="CL81" s="9"/>
      <c r="CM81" s="10">
        <v>71</v>
      </c>
      <c r="CN81" s="92" t="s">
        <v>121</v>
      </c>
      <c r="CO81" s="13">
        <f>SUMIF(Ent_Dados!$C$9:$C$254,Tabulação_Prod_Municipios!D73,Ent_Dados!$AB$9:$AB$254)</f>
        <v>0</v>
      </c>
      <c r="CP81" s="16">
        <f>SUMIF(Ent_Dados!$C$9:$C$254,Tabulação_Prod_Municipios!D73,Ent_Dados!$AC$9:$AC$254)</f>
        <v>0</v>
      </c>
      <c r="CR81" s="10">
        <v>71</v>
      </c>
      <c r="CS81" s="92" t="s">
        <v>6</v>
      </c>
      <c r="CT81" s="13">
        <f>SUMIF(Ent_Dados!$C$269:$C$514,Tabulação_Prod_Municipios!D69,Ent_Dados!$L$269:$L$514)</f>
        <v>64000</v>
      </c>
      <c r="CU81" s="16">
        <f>SUMIF(Ent_Dados!$C$269:$C$514,Tabulação_Prod_Municipios!D69,Ent_Dados!$M$269:$M$514)</f>
        <v>60000</v>
      </c>
      <c r="CV81" s="9"/>
      <c r="CW81" s="10">
        <v>71</v>
      </c>
      <c r="CX81" s="92" t="s">
        <v>241</v>
      </c>
      <c r="CY81" s="13">
        <f>SUMIF(Ent_Dados!$C$9:$C$254,Tabulação_Prod_Municipios!D206,Ent_Dados!$L$9:$L$254)</f>
        <v>2073</v>
      </c>
      <c r="CZ81" s="16">
        <f>SUMIF(Ent_Dados!$C$9:$C$254,Tabulação_Prod_Municipios!D206,Ent_Dados!$M$9:$M$254)</f>
        <v>850</v>
      </c>
      <c r="DB81" s="10">
        <v>71</v>
      </c>
      <c r="DC81" s="92" t="s">
        <v>36</v>
      </c>
      <c r="DD81" s="13">
        <f>SUMIF(Ent_Dados!$C$269:$C$514,Tabulação_Prod_Municipios!D193,Ent_Dados!$R$269:$R$514)</f>
        <v>1000</v>
      </c>
      <c r="DE81" s="16">
        <f>SUMIF(Ent_Dados!$C$269:$C$514,Tabulação_Prod_Municipios!D193,Ent_Dados!$S$269:$S$514)</f>
        <v>850</v>
      </c>
      <c r="DF81" s="9"/>
      <c r="DG81" s="10">
        <v>71</v>
      </c>
      <c r="DH81" s="92" t="s">
        <v>93</v>
      </c>
      <c r="DI81" s="13">
        <f>SUMIF(Ent_Dados!$C$9:$C$254,Tabulação_Prod_Municipios!D41,Ent_Dados!$R$9:$R$254)</f>
        <v>60</v>
      </c>
      <c r="DJ81" s="16">
        <f>SUMIF(Ent_Dados!$C$9:$C$254,Tabulação_Prod_Municipios!D41,Ent_Dados!$S$9:$S$254)</f>
        <v>50</v>
      </c>
      <c r="DL81" s="10">
        <v>71</v>
      </c>
      <c r="DM81" s="92" t="s">
        <v>232</v>
      </c>
      <c r="DN81" s="13">
        <f>SUMIF(Ent_Dados!$C$269:$C$514,Tabulação_Prod_Municipios!D196,Ent_Dados!$Z$269:$Z$514)</f>
        <v>0</v>
      </c>
      <c r="DO81" s="16">
        <f>SUMIF(Ent_Dados!$C$269:$C$514,Tabulação_Prod_Municipios!D196,Ent_Dados!$AA$269:$AA$514)</f>
        <v>0</v>
      </c>
      <c r="DP81" s="9"/>
      <c r="DQ81" s="10">
        <v>71</v>
      </c>
      <c r="DR81" s="92" t="s">
        <v>232</v>
      </c>
      <c r="DS81" s="13">
        <f>SUMIF(Ent_Dados!$C$9:$C$254,Tabulação_Prod_Municipios!D196,Ent_Dados!$Z$9:$Z$254)</f>
        <v>0</v>
      </c>
      <c r="DT81" s="16">
        <f>SUMIF(Ent_Dados!$C$9:$C$254,Tabulação_Prod_Municipios!D196,Ent_Dados!$AA$9:$AA$254)</f>
        <v>0</v>
      </c>
      <c r="DV81" s="10">
        <v>71</v>
      </c>
      <c r="DW81" s="92" t="s">
        <v>96</v>
      </c>
      <c r="DX81" s="13">
        <f>SUMIF(Ent_Dados!$C$269:$C$514,Tabulação_Prod_Municipios!D44,Ent_Dados!$D$269:$D$514)</f>
        <v>0</v>
      </c>
      <c r="DY81" s="16">
        <f>SUMIF(Ent_Dados!$C$269:$C$514,Tabulação_Prod_Municipios!D44,Ent_Dados!$E$269:$E$514)</f>
        <v>0</v>
      </c>
      <c r="DZ81" s="9"/>
      <c r="EA81" s="10">
        <v>71</v>
      </c>
      <c r="EB81" s="92" t="s">
        <v>96</v>
      </c>
      <c r="EC81" s="13">
        <f>SUMIF(Ent_Dados!$C$9:$C$254,Tabulação_Prod_Municipios!D44,Ent_Dados!$D$9:$D$254)</f>
        <v>0</v>
      </c>
      <c r="ED81" s="16">
        <f>SUMIF(Ent_Dados!$C$9:$C$254,Tabulação_Prod_Municipios!D44,Ent_Dados!$E$9:$E$254)</f>
        <v>0</v>
      </c>
      <c r="EF81" s="10">
        <v>71</v>
      </c>
      <c r="EG81" s="92" t="s">
        <v>3</v>
      </c>
      <c r="EH81" s="13"/>
      <c r="EI81" s="16"/>
      <c r="EJ81" s="9"/>
      <c r="EK81" s="10">
        <v>71</v>
      </c>
      <c r="EL81" s="92" t="s">
        <v>3</v>
      </c>
      <c r="EM81" s="13"/>
      <c r="EN81" s="16"/>
    </row>
    <row r="82" spans="1:144" ht="13.5" customHeight="1" x14ac:dyDescent="0.2">
      <c r="A82" s="14"/>
      <c r="B82" s="91">
        <v>74</v>
      </c>
      <c r="C82" s="92" t="s">
        <v>128</v>
      </c>
      <c r="D82" s="12" t="s">
        <v>403</v>
      </c>
      <c r="E82" s="14"/>
      <c r="F82" s="10">
        <v>72</v>
      </c>
      <c r="G82" s="92" t="s">
        <v>193</v>
      </c>
      <c r="H82" s="13">
        <f>SUMIF(Ent_Dados!$C$269:$C$514,Tabulação_Prod_Municipios!D151,Ent_Dados!$F$269:$F$514)+SUMIF(Ent_Dados!$C$269:$C$514,Tabulação_Prod_Municipios!D151,Ent_Dados!$H$269:$H$514)+SUMIF(Ent_Dados!$C$269:$C$514,Tabulação_Prod_Municipios!D151,Ent_Dados!$J$269:$J$514)+SUMIF(Ent_Dados!$C$269:$C$514,Tabulação_Prod_Municipios!D151,Ent_Dados!$N$269:$N$514)+SUMIF(Ent_Dados!$C$269:$C$514,Tabulação_Prod_Municipios!D151,Ent_Dados!$P$269:$P$514)+SUMIF(Ent_Dados!$C$269:$C$514,Tabulação_Prod_Municipios!D151,Ent_Dados!$T$269:$T$514)+SUMIF(Ent_Dados!$C$269:$C$514,Tabulação_Prod_Municipios!D151,Ent_Dados!$V$269:$V$514)+SUMIF(Ent_Dados!$C$269:$C$514,Tabulação_Prod_Municipios!D151,Ent_Dados!$X$269:$X$514)+SUMIF(Ent_Dados!$C$269:$C$514,Tabulação_Prod_Municipios!D151,Ent_Dados!$AB$269:$AB$514)</f>
        <v>42000</v>
      </c>
      <c r="I82" s="16">
        <f>SUMIF(Ent_Dados!$C$269:$C$514,Tabulação_Prod_Municipios!D151,Ent_Dados!$G$269:$G$514)+SUMIF(Ent_Dados!$C$269:$C$514,Tabulação_Prod_Municipios!D151,Ent_Dados!$I$269:$I$514)+SUMIF(Ent_Dados!$C$269:$C$514,Tabulação_Prod_Municipios!D151,Ent_Dados!$K$269:$K$514)+SUMIF(Ent_Dados!$C$269:$C$514,Tabulação_Prod_Municipios!D151,Ent_Dados!$O$269:$O$514)+SUMIF(Ent_Dados!$C$269:$C$514,Tabulação_Prod_Municipios!D151,Ent_Dados!$Q$269:$Q$514)+SUMIF(Ent_Dados!$C$269:$C$514,Tabulação_Prod_Municipios!D151,Ent_Dados!$U$269:$U$514)+SUMIF(Ent_Dados!$C$269:$C$514,Tabulação_Prod_Municipios!D151,Ent_Dados!$W$269:$W$514)+SUMIF(Ent_Dados!$C$269:$C$514,Tabulação_Prod_Municipios!D151,Ent_Dados!$Y$269:$Y$514)+SUMIF(Ent_Dados!$C$269:$C$514,Tabulação_Prod_Municipios!D151,Ent_Dados!$AC$269:$AC$514)</f>
        <v>27400</v>
      </c>
      <c r="J82" s="9"/>
      <c r="K82" s="10">
        <v>72</v>
      </c>
      <c r="L82" s="92" t="s">
        <v>218</v>
      </c>
      <c r="M82" s="13">
        <f>SUMIF(Ent_Dados!$C$9:$C$254,Tabulação_Prod_Municipios!D178,Ent_Dados!$F$9:$F$254)+SUMIF(Ent_Dados!$C$9:$C$254,Tabulação_Prod_Municipios!D178,Ent_Dados!$H$9:$H$254)+SUMIF(Ent_Dados!$C$9:$C$254,Tabulação_Prod_Municipios!D178,Ent_Dados!$J$9:$J$254)+SUMIF(Ent_Dados!$C$9:$C$254,Tabulação_Prod_Municipios!D178,Ent_Dados!$N$9:$N$254)+SUMIF(Ent_Dados!$C$9:$C$254,Tabulação_Prod_Municipios!D178,Ent_Dados!$P$9:$P$254)+SUMIF(Ent_Dados!$C$9:$C$254,Tabulação_Prod_Municipios!D178,Ent_Dados!$T$9:$T$254)+SUMIF(Ent_Dados!$C$9:$C$254,Tabulação_Prod_Municipios!D178,Ent_Dados!$V$9:$V$254)+SUMIF(Ent_Dados!$C$9:$C$254,Tabulação_Prod_Municipios!D178,Ent_Dados!$X$9:$X$254)+SUMIF(Ent_Dados!$C$9:$C$254,Tabulação_Prod_Municipios!D178,Ent_Dados!$AB$9:$AB$254)</f>
        <v>6490</v>
      </c>
      <c r="N82" s="16">
        <f>SUMIF(Ent_Dados!$C$9:$C$254,Tabulação_Prod_Municipios!D178,Ent_Dados!$G$9:$G$254)+SUMIF(Ent_Dados!$C$9:$C$254,Tabulação_Prod_Municipios!D178,Ent_Dados!$I$9:$I$254)+SUMIF(Ent_Dados!$C$9:$C$254,Tabulação_Prod_Municipios!D178,Ent_Dados!$K$9:$K$254)+SUMIF(Ent_Dados!$C$9:$C$254,Tabulação_Prod_Municipios!D178,Ent_Dados!$O$9:$O$254)+SUMIF(Ent_Dados!$C$9:$C$254,Tabulação_Prod_Municipios!D178,Ent_Dados!$Q$9:$Q$254)+SUMIF(Ent_Dados!$C$9:$C$254,Tabulação_Prod_Municipios!D178,Ent_Dados!$U$9:$U$254)+SUMIF(Ent_Dados!$C$9:$C$254,Tabulação_Prod_Municipios!D178,Ent_Dados!$W$9:$W$254)+SUMIF(Ent_Dados!$C$9:$C$254,Tabulação_Prod_Municipios!D178,Ent_Dados!$Y$9:$Y$254)+SUMIF(Ent_Dados!$C$9:$C$254,Tabulação_Prod_Municipios!D178,Ent_Dados!$AC$9:$AC$254)</f>
        <v>9570</v>
      </c>
      <c r="O82" s="14"/>
      <c r="P82" s="10">
        <v>72</v>
      </c>
      <c r="Q82" s="92" t="s">
        <v>112</v>
      </c>
      <c r="R82" s="13">
        <f>SUMIF(Ent_Dados!$C$269:$C$514,Tabulação_Prod_Municipios!D62,Ent_Dados!$V$269:$V$514)</f>
        <v>30000</v>
      </c>
      <c r="S82" s="16">
        <f>SUMIF(Ent_Dados!$C$269:$C$514,Tabulação_Prod_Municipios!D62,Ent_Dados!$W$269:$W$514)</f>
        <v>19000</v>
      </c>
      <c r="T82" s="9"/>
      <c r="U82" s="10">
        <v>72</v>
      </c>
      <c r="V82" s="92" t="s">
        <v>92</v>
      </c>
      <c r="W82" s="13">
        <f>SUMIF(Ent_Dados!$C$9:$C$254,Tabulação_Prod_Municipios!D40,Ent_Dados!$V$9:$V$254)</f>
        <v>7000</v>
      </c>
      <c r="X82" s="16">
        <f>SUMIF(Ent_Dados!$C$9:$C$254,Tabulação_Prod_Municipios!D40,Ent_Dados!$W$9:$W$254)</f>
        <v>7000</v>
      </c>
      <c r="Y82" s="2"/>
      <c r="Z82" s="10">
        <v>72</v>
      </c>
      <c r="AA82" s="92" t="s">
        <v>270</v>
      </c>
      <c r="AB82" s="13">
        <f>SUMIF(Ent_Dados!$C$269:$C$514,Tabulação_Prod_Municipios!D238,Ent_Dados!$T$269:$T$514)</f>
        <v>10351</v>
      </c>
      <c r="AC82" s="16">
        <f>SUMIF(Ent_Dados!$C$269:$C$514,Tabulação_Prod_Municipios!D238,Ent_Dados!$U$269:$U$514)</f>
        <v>7057</v>
      </c>
      <c r="AD82" s="9"/>
      <c r="AE82" s="10">
        <v>72</v>
      </c>
      <c r="AF82" s="92" t="s">
        <v>70</v>
      </c>
      <c r="AG82" s="13">
        <f>SUMIF(Ent_Dados!$C$9:$C$254,Tabulação_Prod_Municipios!D18,Ent_Dados!$T$9:$T$254)</f>
        <v>1600</v>
      </c>
      <c r="AH82" s="16">
        <f>SUMIF(Ent_Dados!$C$9:$C$254,Tabulação_Prod_Municipios!D18,Ent_Dados!$U$9:$U$254)</f>
        <v>1550</v>
      </c>
      <c r="AJ82" s="10">
        <v>72</v>
      </c>
      <c r="AK82" s="92" t="s">
        <v>160</v>
      </c>
      <c r="AL82" s="13">
        <f>SUMIF(Ent_Dados!$C$269:$C$514,Tabulação_Prod_Municipios!D115,Ent_Dados!$X$269:$X$514)</f>
        <v>0</v>
      </c>
      <c r="AM82" s="16">
        <f>SUMIF(Ent_Dados!$C$269:$C$514,Tabulação_Prod_Municipios!D115,Ent_Dados!$Y$269:$Y$514)</f>
        <v>320</v>
      </c>
      <c r="AN82" s="9"/>
      <c r="AO82" s="10">
        <v>72</v>
      </c>
      <c r="AP82" s="92" t="s">
        <v>234</v>
      </c>
      <c r="AQ82" s="13">
        <f>SUMIF(Ent_Dados!$C$9:$C$254,Tabulação_Prod_Municipios!D198,Ent_Dados!$X$9:$X$254)</f>
        <v>1500</v>
      </c>
      <c r="AR82" s="16">
        <f>SUMIF(Ent_Dados!$C$9:$C$254,Tabulação_Prod_Municipios!D198,Ent_Dados!$Y$9:$Y$254)</f>
        <v>150</v>
      </c>
      <c r="AT82" s="10">
        <v>72</v>
      </c>
      <c r="AU82" s="92" t="s">
        <v>286</v>
      </c>
      <c r="AV82" s="13">
        <f>SUMIF(Ent_Dados!$C$269:$C$514,Tabulação_Prod_Municipios!D255,Ent_Dados!$J$269:$J$514)</f>
        <v>79</v>
      </c>
      <c r="AW82" s="16">
        <f>SUMIF(Ent_Dados!$C$269:$C$514,Tabulação_Prod_Municipios!D255,Ent_Dados!$K$269:$K$514)</f>
        <v>57</v>
      </c>
      <c r="AX82" s="9"/>
      <c r="AY82" s="10">
        <v>72</v>
      </c>
      <c r="AZ82" s="92" t="s">
        <v>93</v>
      </c>
      <c r="BA82" s="13">
        <f>SUMIF(Ent_Dados!$C$9:$C$254,Tabulação_Prod_Municipios!D41,Ent_Dados!$J$9:$J$254)</f>
        <v>30</v>
      </c>
      <c r="BB82" s="16">
        <f>SUMIF(Ent_Dados!$C$9:$C$254,Tabulação_Prod_Municipios!D41,Ent_Dados!$K$9:$K$254)</f>
        <v>30</v>
      </c>
      <c r="BD82" s="10">
        <v>72</v>
      </c>
      <c r="BE82" s="92" t="s">
        <v>310</v>
      </c>
      <c r="BF82" s="13">
        <f>SUMIF(Ent_Dados!$C$269:$C$514,Tabulação_Prod_Municipios!D17,Ent_Dados!$N$269:$N$514)</f>
        <v>26</v>
      </c>
      <c r="BG82" s="16">
        <f>SUMIF(Ent_Dados!$C$269:$C$514,Tabulação_Prod_Municipios!D17,Ent_Dados!$O$269:$O$514)</f>
        <v>11</v>
      </c>
      <c r="BH82" s="9"/>
      <c r="BI82" s="10">
        <v>72</v>
      </c>
      <c r="BJ82" s="92" t="s">
        <v>269</v>
      </c>
      <c r="BK82" s="13">
        <f>SUMIF(Ent_Dados!$C$9:$C$254,Tabulação_Prod_Municipios!D237,Ent_Dados!$N$9:$N$254)</f>
        <v>5</v>
      </c>
      <c r="BL82" s="16">
        <f>SUMIF(Ent_Dados!$C$9:$C$254,Tabulação_Prod_Municipios!D237,Ent_Dados!$O$9:$O$254)</f>
        <v>10</v>
      </c>
      <c r="BN82" s="10">
        <v>72</v>
      </c>
      <c r="BO82" s="92" t="s">
        <v>94</v>
      </c>
      <c r="BP82" s="13">
        <f>SUMIF(Ent_Dados!$C$269:$C$514,Tabulação_Prod_Municipios!D42,Ent_Dados!$F$269:$F$514)</f>
        <v>0</v>
      </c>
      <c r="BQ82" s="16">
        <f>SUMIF(Ent_Dados!$C$269:$C$514,Tabulação_Prod_Municipios!D42,Ent_Dados!$G$269:$G$514)</f>
        <v>0</v>
      </c>
      <c r="BR82" s="9"/>
      <c r="BS82" s="10">
        <v>72</v>
      </c>
      <c r="BT82" s="92" t="s">
        <v>94</v>
      </c>
      <c r="BU82" s="13">
        <f>SUMIF(Ent_Dados!$C$9:$C$254,Tabulação_Prod_Municipios!D42,Ent_Dados!$F$9:$F$254)</f>
        <v>0</v>
      </c>
      <c r="BV82" s="16">
        <f>SUMIF(Ent_Dados!$C$9:$C$254,Tabulação_Prod_Municipios!D42,Ent_Dados!$G$9:$G$254)</f>
        <v>0</v>
      </c>
      <c r="BX82" s="10">
        <v>72</v>
      </c>
      <c r="BY82" s="92" t="s">
        <v>103</v>
      </c>
      <c r="BZ82" s="13">
        <f>SUMIF(Ent_Dados!$C$269:$C$514,Tabulação_Prod_Municipios!D51,Ent_Dados!$P$269:$P$514)</f>
        <v>0</v>
      </c>
      <c r="CA82" s="16">
        <f>SUMIF(Ent_Dados!$C$269:$C$514,Tabulação_Prod_Municipios!D51,Ent_Dados!$Q$269:$Q$514)</f>
        <v>0</v>
      </c>
      <c r="CB82" s="9"/>
      <c r="CC82" s="10">
        <v>72</v>
      </c>
      <c r="CD82" s="92" t="s">
        <v>103</v>
      </c>
      <c r="CE82" s="13">
        <f>SUMIF(Ent_Dados!$C$9:$C$254,Tabulação_Prod_Municipios!D51,Ent_Dados!$P$9:$P$254)</f>
        <v>0</v>
      </c>
      <c r="CF82" s="16">
        <f>SUMIF(Ent_Dados!$C$9:$C$254,Tabulação_Prod_Municipios!D51,Ent_Dados!$Q$9:$Q$254)</f>
        <v>0</v>
      </c>
      <c r="CH82" s="10">
        <v>72</v>
      </c>
      <c r="CI82" s="92" t="s">
        <v>1</v>
      </c>
      <c r="CJ82" s="13">
        <f>SUMIF(Ent_Dados!$C$269:$C$514,Tabulação_Prod_Municipios!D74,Ent_Dados!$AB$269:$AB$514)</f>
        <v>0</v>
      </c>
      <c r="CK82" s="16">
        <f>SUMIF(Ent_Dados!$C$269:$C$514,Tabulação_Prod_Municipios!D74,Ent_Dados!$AC$269:$AC$514)</f>
        <v>0</v>
      </c>
      <c r="CL82" s="9"/>
      <c r="CM82" s="10">
        <v>72</v>
      </c>
      <c r="CN82" s="92" t="s">
        <v>1</v>
      </c>
      <c r="CO82" s="13">
        <f>SUMIF(Ent_Dados!$C$9:$C$254,Tabulação_Prod_Municipios!D74,Ent_Dados!$AB$9:$AB$254)</f>
        <v>0</v>
      </c>
      <c r="CP82" s="16">
        <f>SUMIF(Ent_Dados!$C$9:$C$254,Tabulação_Prod_Municipios!D74,Ent_Dados!$AC$9:$AC$254)</f>
        <v>0</v>
      </c>
      <c r="CR82" s="10">
        <v>72</v>
      </c>
      <c r="CS82" s="92" t="s">
        <v>241</v>
      </c>
      <c r="CT82" s="13">
        <f>SUMIF(Ent_Dados!$C$269:$C$514,Tabulação_Prod_Municipios!D206,Ent_Dados!$L$269:$L$514)</f>
        <v>156626</v>
      </c>
      <c r="CU82" s="16">
        <f>SUMIF(Ent_Dados!$C$269:$C$514,Tabulação_Prod_Municipios!D206,Ent_Dados!$M$269:$M$514)</f>
        <v>58633</v>
      </c>
      <c r="CV82" s="9"/>
      <c r="CW82" s="10">
        <v>72</v>
      </c>
      <c r="CX82" s="92" t="s">
        <v>159</v>
      </c>
      <c r="CY82" s="13">
        <f>SUMIF(Ent_Dados!$C$9:$C$254,Tabulação_Prod_Municipios!D114,Ent_Dados!$L$9:$L$254)</f>
        <v>832</v>
      </c>
      <c r="CZ82" s="16">
        <f>SUMIF(Ent_Dados!$C$9:$C$254,Tabulação_Prod_Municipios!D114,Ent_Dados!$M$9:$M$254)</f>
        <v>832</v>
      </c>
      <c r="DB82" s="10">
        <v>72</v>
      </c>
      <c r="DC82" s="92" t="s">
        <v>174</v>
      </c>
      <c r="DD82" s="13">
        <f>SUMIF(Ent_Dados!$C$269:$C$514,Tabulação_Prod_Municipios!D130,Ent_Dados!$R$269:$R$514)</f>
        <v>850</v>
      </c>
      <c r="DE82" s="16">
        <f>SUMIF(Ent_Dados!$C$269:$C$514,Tabulação_Prod_Municipios!D130,Ent_Dados!$S$269:$S$514)</f>
        <v>850</v>
      </c>
      <c r="DF82" s="9"/>
      <c r="DG82" s="10">
        <v>72</v>
      </c>
      <c r="DH82" s="92" t="s">
        <v>36</v>
      </c>
      <c r="DI82" s="13">
        <f>SUMIF(Ent_Dados!$C$9:$C$254,Tabulação_Prod_Municipios!D193,Ent_Dados!$R$9:$R$254)</f>
        <v>50</v>
      </c>
      <c r="DJ82" s="16">
        <f>SUMIF(Ent_Dados!$C$9:$C$254,Tabulação_Prod_Municipios!D193,Ent_Dados!$S$9:$S$254)</f>
        <v>50</v>
      </c>
      <c r="DL82" s="10">
        <v>72</v>
      </c>
      <c r="DM82" s="92" t="s">
        <v>246</v>
      </c>
      <c r="DN82" s="13">
        <f>SUMIF(Ent_Dados!$C$269:$C$514,Tabulação_Prod_Municipios!D212,Ent_Dados!$Z$269:$Z$514)</f>
        <v>0</v>
      </c>
      <c r="DO82" s="16">
        <f>SUMIF(Ent_Dados!$C$269:$C$514,Tabulação_Prod_Municipios!D212,Ent_Dados!$AA$269:$AA$514)</f>
        <v>0</v>
      </c>
      <c r="DP82" s="9"/>
      <c r="DQ82" s="10">
        <v>72</v>
      </c>
      <c r="DR82" s="92" t="s">
        <v>246</v>
      </c>
      <c r="DS82" s="13">
        <f>SUMIF(Ent_Dados!$C$9:$C$254,Tabulação_Prod_Municipios!D212,Ent_Dados!$Z$9:$Z$254)</f>
        <v>0</v>
      </c>
      <c r="DT82" s="16">
        <f>SUMIF(Ent_Dados!$C$9:$C$254,Tabulação_Prod_Municipios!D212,Ent_Dados!$AA$9:$AA$254)</f>
        <v>0</v>
      </c>
      <c r="DV82" s="10">
        <v>72</v>
      </c>
      <c r="DW82" s="92" t="s">
        <v>97</v>
      </c>
      <c r="DX82" s="13">
        <f>SUMIF(Ent_Dados!$C$269:$C$514,Tabulação_Prod_Municipios!D45,Ent_Dados!$D$269:$D$514)</f>
        <v>0</v>
      </c>
      <c r="DY82" s="16">
        <f>SUMIF(Ent_Dados!$C$269:$C$514,Tabulação_Prod_Municipios!D45,Ent_Dados!$E$269:$E$514)</f>
        <v>0</v>
      </c>
      <c r="DZ82" s="9"/>
      <c r="EA82" s="10">
        <v>72</v>
      </c>
      <c r="EB82" s="92" t="s">
        <v>97</v>
      </c>
      <c r="EC82" s="13">
        <f>SUMIF(Ent_Dados!$C$9:$C$254,Tabulação_Prod_Municipios!D45,Ent_Dados!$D$9:$D$254)</f>
        <v>0</v>
      </c>
      <c r="ED82" s="16">
        <f>SUMIF(Ent_Dados!$C$9:$C$254,Tabulação_Prod_Municipios!D45,Ent_Dados!$E$9:$E$254)</f>
        <v>0</v>
      </c>
      <c r="EF82" s="10">
        <v>72</v>
      </c>
      <c r="EG82" s="92" t="s">
        <v>128</v>
      </c>
      <c r="EH82" s="13"/>
      <c r="EI82" s="16"/>
      <c r="EJ82" s="9"/>
      <c r="EK82" s="10">
        <v>72</v>
      </c>
      <c r="EL82" s="92" t="s">
        <v>128</v>
      </c>
      <c r="EM82" s="13"/>
      <c r="EN82" s="16"/>
    </row>
    <row r="83" spans="1:144" ht="13.5" customHeight="1" x14ac:dyDescent="0.2">
      <c r="A83" s="14"/>
      <c r="B83" s="91">
        <v>75</v>
      </c>
      <c r="C83" s="92" t="s">
        <v>129</v>
      </c>
      <c r="D83" s="12" t="s">
        <v>404</v>
      </c>
      <c r="E83" s="14"/>
      <c r="F83" s="10">
        <v>73</v>
      </c>
      <c r="G83" s="92" t="s">
        <v>70</v>
      </c>
      <c r="H83" s="13">
        <f>SUMIF(Ent_Dados!$C$269:$C$514,Tabulação_Prod_Municipios!D18,Ent_Dados!$F$269:$F$514)+SUMIF(Ent_Dados!$C$269:$C$514,Tabulação_Prod_Municipios!D18,Ent_Dados!$H$269:$H$514)+SUMIF(Ent_Dados!$C$269:$C$514,Tabulação_Prod_Municipios!D18,Ent_Dados!$J$269:$J$514)+SUMIF(Ent_Dados!$C$269:$C$514,Tabulação_Prod_Municipios!D18,Ent_Dados!$N$269:$N$514)+SUMIF(Ent_Dados!$C$269:$C$514,Tabulação_Prod_Municipios!D18,Ent_Dados!$P$269:$P$514)+SUMIF(Ent_Dados!$C$269:$C$514,Tabulação_Prod_Municipios!D18,Ent_Dados!$T$269:$T$514)+SUMIF(Ent_Dados!$C$269:$C$514,Tabulação_Prod_Municipios!D18,Ent_Dados!$V$269:$V$514)+SUMIF(Ent_Dados!$C$269:$C$514,Tabulação_Prod_Municipios!D18,Ent_Dados!$X$269:$X$514)+SUMIF(Ent_Dados!$C$269:$C$514,Tabulação_Prod_Municipios!D18,Ent_Dados!$AB$269:$AB$514)</f>
        <v>31628</v>
      </c>
      <c r="I83" s="16">
        <f>SUMIF(Ent_Dados!$C$269:$C$514,Tabulação_Prod_Municipios!D18,Ent_Dados!$G$269:$G$514)+SUMIF(Ent_Dados!$C$269:$C$514,Tabulação_Prod_Municipios!D18,Ent_Dados!$I$269:$I$514)+SUMIF(Ent_Dados!$C$269:$C$514,Tabulação_Prod_Municipios!D18,Ent_Dados!$K$269:$K$514)+SUMIF(Ent_Dados!$C$269:$C$514,Tabulação_Prod_Municipios!D18,Ent_Dados!$O$269:$O$514)+SUMIF(Ent_Dados!$C$269:$C$514,Tabulação_Prod_Municipios!D18,Ent_Dados!$Q$269:$Q$514)+SUMIF(Ent_Dados!$C$269:$C$514,Tabulação_Prod_Municipios!D18,Ent_Dados!$U$269:$U$514)+SUMIF(Ent_Dados!$C$269:$C$514,Tabulação_Prod_Municipios!D18,Ent_Dados!$W$269:$W$514)+SUMIF(Ent_Dados!$C$269:$C$514,Tabulação_Prod_Municipios!D18,Ent_Dados!$Y$269:$Y$514)+SUMIF(Ent_Dados!$C$269:$C$514,Tabulação_Prod_Municipios!D18,Ent_Dados!$AC$269:$AC$514)</f>
        <v>26715</v>
      </c>
      <c r="J83" s="9"/>
      <c r="K83" s="10">
        <v>73</v>
      </c>
      <c r="L83" s="92" t="s">
        <v>127</v>
      </c>
      <c r="M83" s="13">
        <f>SUMIF(Ent_Dados!$C$9:$C$254,Tabulação_Prod_Municipios!D80,Ent_Dados!$F$9:$F$254)+SUMIF(Ent_Dados!$C$9:$C$254,Tabulação_Prod_Municipios!D80,Ent_Dados!$H$9:$H$254)+SUMIF(Ent_Dados!$C$9:$C$254,Tabulação_Prod_Municipios!D80,Ent_Dados!$J$9:$J$254)+SUMIF(Ent_Dados!$C$9:$C$254,Tabulação_Prod_Municipios!D80,Ent_Dados!$N$9:$N$254)+SUMIF(Ent_Dados!$C$9:$C$254,Tabulação_Prod_Municipios!D80,Ent_Dados!$P$9:$P$254)+SUMIF(Ent_Dados!$C$9:$C$254,Tabulação_Prod_Municipios!D80,Ent_Dados!$T$9:$T$254)+SUMIF(Ent_Dados!$C$9:$C$254,Tabulação_Prod_Municipios!D80,Ent_Dados!$V$9:$V$254)+SUMIF(Ent_Dados!$C$9:$C$254,Tabulação_Prod_Municipios!D80,Ent_Dados!$X$9:$X$254)+SUMIF(Ent_Dados!$C$9:$C$254,Tabulação_Prod_Municipios!D80,Ent_Dados!$AB$9:$AB$254)</f>
        <v>9440</v>
      </c>
      <c r="N83" s="16">
        <f>SUMIF(Ent_Dados!$C$9:$C$254,Tabulação_Prod_Municipios!D80,Ent_Dados!$G$9:$G$254)+SUMIF(Ent_Dados!$C$9:$C$254,Tabulação_Prod_Municipios!D80,Ent_Dados!$I$9:$I$254)+SUMIF(Ent_Dados!$C$9:$C$254,Tabulação_Prod_Municipios!D80,Ent_Dados!$K$9:$K$254)+SUMIF(Ent_Dados!$C$9:$C$254,Tabulação_Prod_Municipios!D80,Ent_Dados!$O$9:$O$254)+SUMIF(Ent_Dados!$C$9:$C$254,Tabulação_Prod_Municipios!D80,Ent_Dados!$Q$9:$Q$254)+SUMIF(Ent_Dados!$C$9:$C$254,Tabulação_Prod_Municipios!D80,Ent_Dados!$U$9:$U$254)+SUMIF(Ent_Dados!$C$9:$C$254,Tabulação_Prod_Municipios!D80,Ent_Dados!$W$9:$W$254)+SUMIF(Ent_Dados!$C$9:$C$254,Tabulação_Prod_Municipios!D80,Ent_Dados!$Y$9:$Y$254)+SUMIF(Ent_Dados!$C$9:$C$254,Tabulação_Prod_Municipios!D80,Ent_Dados!$AC$9:$AC$254)</f>
        <v>8600</v>
      </c>
      <c r="O83" s="14"/>
      <c r="P83" s="10">
        <v>73</v>
      </c>
      <c r="Q83" s="92" t="s">
        <v>143</v>
      </c>
      <c r="R83" s="13">
        <f>SUMIF(Ent_Dados!$C$269:$C$514,Tabulação_Prod_Municipios!D97,Ent_Dados!$V$269:$V$514)</f>
        <v>14400</v>
      </c>
      <c r="S83" s="16">
        <f>SUMIF(Ent_Dados!$C$269:$C$514,Tabulação_Prod_Municipios!D97,Ent_Dados!$W$269:$W$514)</f>
        <v>18000</v>
      </c>
      <c r="T83" s="9"/>
      <c r="U83" s="10">
        <v>73</v>
      </c>
      <c r="V83" s="92" t="s">
        <v>95</v>
      </c>
      <c r="W83" s="13">
        <f>SUMIF(Ent_Dados!$C$9:$C$254,Tabulação_Prod_Municipios!D43,Ent_Dados!$V$9:$V$254)</f>
        <v>7000</v>
      </c>
      <c r="X83" s="16">
        <f>SUMIF(Ent_Dados!$C$9:$C$254,Tabulação_Prod_Municipios!D43,Ent_Dados!$W$9:$W$254)</f>
        <v>7000</v>
      </c>
      <c r="Y83" s="2"/>
      <c r="Z83" s="10">
        <v>73</v>
      </c>
      <c r="AA83" s="92" t="s">
        <v>281</v>
      </c>
      <c r="AB83" s="13">
        <f>SUMIF(Ent_Dados!$C$269:$C$514,Tabulação_Prod_Municipios!D249,Ent_Dados!$T$269:$T$514)</f>
        <v>9750</v>
      </c>
      <c r="AC83" s="16">
        <f>SUMIF(Ent_Dados!$C$269:$C$514,Tabulação_Prod_Municipios!D249,Ent_Dados!$U$269:$U$514)</f>
        <v>7000</v>
      </c>
      <c r="AD83" s="9"/>
      <c r="AE83" s="10">
        <v>73</v>
      </c>
      <c r="AF83" s="92" t="s">
        <v>231</v>
      </c>
      <c r="AG83" s="13">
        <f>SUMIF(Ent_Dados!$C$9:$C$254,Tabulação_Prod_Municipios!D195,Ent_Dados!$T$9:$T$254)</f>
        <v>3500</v>
      </c>
      <c r="AH83" s="16">
        <f>SUMIF(Ent_Dados!$C$9:$C$254,Tabulação_Prod_Municipios!D195,Ent_Dados!$U$9:$U$254)</f>
        <v>1500</v>
      </c>
      <c r="AJ83" s="10">
        <v>73</v>
      </c>
      <c r="AK83" s="92" t="s">
        <v>246</v>
      </c>
      <c r="AL83" s="13">
        <f>SUMIF(Ent_Dados!$C$269:$C$514,Tabulação_Prod_Municipios!D212,Ent_Dados!$X$269:$X$514)</f>
        <v>1500</v>
      </c>
      <c r="AM83" s="16">
        <f>SUMIF(Ent_Dados!$C$269:$C$514,Tabulação_Prod_Municipios!D212,Ent_Dados!$Y$269:$Y$514)</f>
        <v>300</v>
      </c>
      <c r="AN83" s="9"/>
      <c r="AO83" s="10">
        <v>73</v>
      </c>
      <c r="AP83" s="92" t="s">
        <v>246</v>
      </c>
      <c r="AQ83" s="13">
        <f>SUMIF(Ent_Dados!$C$9:$C$254,Tabulação_Prod_Municipios!D212,Ent_Dados!$X$9:$X$254)</f>
        <v>500</v>
      </c>
      <c r="AR83" s="16">
        <f>SUMIF(Ent_Dados!$C$9:$C$254,Tabulação_Prod_Municipios!D212,Ent_Dados!$Y$9:$Y$254)</f>
        <v>150</v>
      </c>
      <c r="AT83" s="10">
        <v>73</v>
      </c>
      <c r="AU83" s="92" t="s">
        <v>93</v>
      </c>
      <c r="AV83" s="13">
        <f>SUMIF(Ent_Dados!$C$269:$C$514,Tabulação_Prod_Municipios!D41,Ent_Dados!$J$269:$J$514)</f>
        <v>54</v>
      </c>
      <c r="AW83" s="16">
        <f>SUMIF(Ent_Dados!$C$269:$C$514,Tabulação_Prod_Municipios!D41,Ent_Dados!$K$269:$K$514)</f>
        <v>57</v>
      </c>
      <c r="AX83" s="9"/>
      <c r="AY83" s="10">
        <v>73</v>
      </c>
      <c r="AZ83" s="92" t="s">
        <v>259</v>
      </c>
      <c r="BA83" s="13">
        <f>SUMIF(Ent_Dados!$C$9:$C$254,Tabulação_Prod_Municipios!D226,Ent_Dados!$J$9:$J$254)</f>
        <v>30</v>
      </c>
      <c r="BB83" s="16">
        <f>SUMIF(Ent_Dados!$C$9:$C$254,Tabulação_Prod_Municipios!D226,Ent_Dados!$K$9:$K$254)</f>
        <v>30</v>
      </c>
      <c r="BD83" s="10">
        <v>73</v>
      </c>
      <c r="BE83" s="92" t="s">
        <v>175</v>
      </c>
      <c r="BF83" s="13">
        <f>SUMIF(Ent_Dados!$C$269:$C$514,Tabulação_Prod_Municipios!D131,Ent_Dados!$N$269:$N$514)</f>
        <v>11</v>
      </c>
      <c r="BG83" s="16">
        <f>SUMIF(Ent_Dados!$C$269:$C$514,Tabulação_Prod_Municipios!D131,Ent_Dados!$O$269:$O$514)</f>
        <v>8</v>
      </c>
      <c r="BH83" s="9"/>
      <c r="BI83" s="10">
        <v>73</v>
      </c>
      <c r="BJ83" s="92" t="s">
        <v>310</v>
      </c>
      <c r="BK83" s="13">
        <f>SUMIF(Ent_Dados!$C$9:$C$254,Tabulação_Prod_Municipios!D17,Ent_Dados!$N$9:$N$254)</f>
        <v>30</v>
      </c>
      <c r="BL83" s="16">
        <f>SUMIF(Ent_Dados!$C$9:$C$254,Tabulação_Prod_Municipios!D17,Ent_Dados!$O$9:$O$254)</f>
        <v>5</v>
      </c>
      <c r="BN83" s="10">
        <v>73</v>
      </c>
      <c r="BO83" s="92" t="s">
        <v>95</v>
      </c>
      <c r="BP83" s="13">
        <f>SUMIF(Ent_Dados!$C$269:$C$514,Tabulação_Prod_Municipios!D43,Ent_Dados!$F$269:$F$514)</f>
        <v>0</v>
      </c>
      <c r="BQ83" s="16">
        <f>SUMIF(Ent_Dados!$C$269:$C$514,Tabulação_Prod_Municipios!D43,Ent_Dados!$G$269:$G$514)</f>
        <v>0</v>
      </c>
      <c r="BR83" s="9"/>
      <c r="BS83" s="10">
        <v>73</v>
      </c>
      <c r="BT83" s="92" t="s">
        <v>95</v>
      </c>
      <c r="BU83" s="13">
        <f>SUMIF(Ent_Dados!$C$9:$C$254,Tabulação_Prod_Municipios!D43,Ent_Dados!$F$9:$F$254)</f>
        <v>0</v>
      </c>
      <c r="BV83" s="16">
        <f>SUMIF(Ent_Dados!$C$9:$C$254,Tabulação_Prod_Municipios!D43,Ent_Dados!$G$9:$G$254)</f>
        <v>0</v>
      </c>
      <c r="BX83" s="10">
        <v>73</v>
      </c>
      <c r="BY83" s="92" t="s">
        <v>46</v>
      </c>
      <c r="BZ83" s="13">
        <f>SUMIF(Ent_Dados!$C$269:$C$514,Tabulação_Prod_Municipios!D52,Ent_Dados!$P$269:$P$514)</f>
        <v>0</v>
      </c>
      <c r="CA83" s="16">
        <f>SUMIF(Ent_Dados!$C$269:$C$514,Tabulação_Prod_Municipios!D52,Ent_Dados!$Q$269:$Q$514)</f>
        <v>0</v>
      </c>
      <c r="CB83" s="9"/>
      <c r="CC83" s="10">
        <v>73</v>
      </c>
      <c r="CD83" s="92" t="s">
        <v>46</v>
      </c>
      <c r="CE83" s="13">
        <f>SUMIF(Ent_Dados!$C$9:$C$254,Tabulação_Prod_Municipios!D52,Ent_Dados!$P$9:$P$254)</f>
        <v>0</v>
      </c>
      <c r="CF83" s="16">
        <f>SUMIF(Ent_Dados!$C$9:$C$254,Tabulação_Prod_Municipios!D52,Ent_Dados!$Q$9:$Q$254)</f>
        <v>0</v>
      </c>
      <c r="CH83" s="10">
        <v>73</v>
      </c>
      <c r="CI83" s="92" t="s">
        <v>122</v>
      </c>
      <c r="CJ83" s="13">
        <f>SUMIF(Ent_Dados!$C$269:$C$514,Tabulação_Prod_Municipios!D75,Ent_Dados!$AB$269:$AB$514)</f>
        <v>0</v>
      </c>
      <c r="CK83" s="16">
        <f>SUMIF(Ent_Dados!$C$269:$C$514,Tabulação_Prod_Municipios!D75,Ent_Dados!$AC$269:$AC$514)</f>
        <v>0</v>
      </c>
      <c r="CL83" s="9"/>
      <c r="CM83" s="10">
        <v>73</v>
      </c>
      <c r="CN83" s="92" t="s">
        <v>122</v>
      </c>
      <c r="CO83" s="13">
        <f>SUMIF(Ent_Dados!$C$9:$C$254,Tabulação_Prod_Municipios!D75,Ent_Dados!$AB$9:$AB$254)</f>
        <v>0</v>
      </c>
      <c r="CP83" s="16">
        <f>SUMIF(Ent_Dados!$C$9:$C$254,Tabulação_Prod_Municipios!D75,Ent_Dados!$AC$9:$AC$254)</f>
        <v>0</v>
      </c>
      <c r="CR83" s="10">
        <v>73</v>
      </c>
      <c r="CS83" s="92" t="s">
        <v>99</v>
      </c>
      <c r="CT83" s="13">
        <f>SUMIF(Ent_Dados!$C$269:$C$514,Tabulação_Prod_Municipios!D47,Ent_Dados!$L$269:$L$514)</f>
        <v>54200</v>
      </c>
      <c r="CU83" s="16">
        <f>SUMIF(Ent_Dados!$C$269:$C$514,Tabulação_Prod_Municipios!D47,Ent_Dados!$M$269:$M$514)</f>
        <v>54450</v>
      </c>
      <c r="CV83" s="9"/>
      <c r="CW83" s="10">
        <v>73</v>
      </c>
      <c r="CX83" s="92" t="s">
        <v>179</v>
      </c>
      <c r="CY83" s="13">
        <f>SUMIF(Ent_Dados!$C$9:$C$254,Tabulação_Prod_Municipios!D135,Ent_Dados!$L$9:$L$254)</f>
        <v>829</v>
      </c>
      <c r="CZ83" s="16">
        <f>SUMIF(Ent_Dados!$C$9:$C$254,Tabulação_Prod_Municipios!D135,Ent_Dados!$M$9:$M$254)</f>
        <v>829</v>
      </c>
      <c r="DB83" s="10">
        <v>73</v>
      </c>
      <c r="DC83" s="92" t="s">
        <v>203</v>
      </c>
      <c r="DD83" s="13">
        <f>SUMIF(Ent_Dados!$C$269:$C$514,Tabulação_Prod_Municipios!D163,Ent_Dados!$R$269:$R$514)</f>
        <v>850</v>
      </c>
      <c r="DE83" s="16">
        <f>SUMIF(Ent_Dados!$C$269:$C$514,Tabulação_Prod_Municipios!D163,Ent_Dados!$S$269:$S$514)</f>
        <v>850</v>
      </c>
      <c r="DF83" s="9"/>
      <c r="DG83" s="10">
        <v>73</v>
      </c>
      <c r="DH83" s="92" t="s">
        <v>150</v>
      </c>
      <c r="DI83" s="13">
        <f>SUMIF(Ent_Dados!$C$9:$C$254,Tabulação_Prod_Municipios!D104,Ent_Dados!$R$9:$R$254)</f>
        <v>50</v>
      </c>
      <c r="DJ83" s="16">
        <f>SUMIF(Ent_Dados!$C$9:$C$254,Tabulação_Prod_Municipios!D104,Ent_Dados!$S$9:$S$254)</f>
        <v>50</v>
      </c>
      <c r="DL83" s="10">
        <v>73</v>
      </c>
      <c r="DM83" s="92" t="s">
        <v>248</v>
      </c>
      <c r="DN83" s="13">
        <f>SUMIF(Ent_Dados!$C$269:$C$514,Tabulação_Prod_Municipios!D215,Ent_Dados!$Z$269:$Z$514)</f>
        <v>0</v>
      </c>
      <c r="DO83" s="16">
        <f>SUMIF(Ent_Dados!$C$269:$C$514,Tabulação_Prod_Municipios!D215,Ent_Dados!$AA$269:$AA$514)</f>
        <v>0</v>
      </c>
      <c r="DP83" s="9"/>
      <c r="DQ83" s="10">
        <v>73</v>
      </c>
      <c r="DR83" s="92" t="s">
        <v>248</v>
      </c>
      <c r="DS83" s="13">
        <f>SUMIF(Ent_Dados!$C$9:$C$254,Tabulação_Prod_Municipios!D215,Ent_Dados!$Z$9:$Z$254)</f>
        <v>0</v>
      </c>
      <c r="DT83" s="16">
        <f>SUMIF(Ent_Dados!$C$9:$C$254,Tabulação_Prod_Municipios!D215,Ent_Dados!$AA$9:$AA$254)</f>
        <v>0</v>
      </c>
      <c r="DV83" s="10">
        <v>73</v>
      </c>
      <c r="DW83" s="92" t="s">
        <v>98</v>
      </c>
      <c r="DX83" s="13">
        <f>SUMIF(Ent_Dados!$C$269:$C$514,Tabulação_Prod_Municipios!D46,Ent_Dados!$D$269:$D$514)</f>
        <v>0</v>
      </c>
      <c r="DY83" s="16">
        <f>SUMIF(Ent_Dados!$C$269:$C$514,Tabulação_Prod_Municipios!D46,Ent_Dados!$E$269:$E$514)</f>
        <v>0</v>
      </c>
      <c r="DZ83" s="9"/>
      <c r="EA83" s="10">
        <v>73</v>
      </c>
      <c r="EB83" s="92" t="s">
        <v>98</v>
      </c>
      <c r="EC83" s="13">
        <f>SUMIF(Ent_Dados!$C$9:$C$254,Tabulação_Prod_Municipios!D46,Ent_Dados!$D$9:$D$254)</f>
        <v>0</v>
      </c>
      <c r="ED83" s="16">
        <f>SUMIF(Ent_Dados!$C$9:$C$254,Tabulação_Prod_Municipios!D46,Ent_Dados!$E$9:$E$254)</f>
        <v>0</v>
      </c>
      <c r="EF83" s="10">
        <v>73</v>
      </c>
      <c r="EG83" s="92" t="s">
        <v>129</v>
      </c>
      <c r="EH83" s="13"/>
      <c r="EI83" s="16"/>
      <c r="EJ83" s="9"/>
      <c r="EK83" s="10">
        <v>73</v>
      </c>
      <c r="EL83" s="92" t="s">
        <v>129</v>
      </c>
      <c r="EM83" s="13"/>
      <c r="EN83" s="16"/>
    </row>
    <row r="84" spans="1:144" ht="13.5" customHeight="1" x14ac:dyDescent="0.2">
      <c r="A84" s="14"/>
      <c r="B84" s="91">
        <v>76</v>
      </c>
      <c r="C84" s="92" t="s">
        <v>130</v>
      </c>
      <c r="D84" s="12" t="s">
        <v>405</v>
      </c>
      <c r="E84" s="14"/>
      <c r="F84" s="10">
        <v>74</v>
      </c>
      <c r="G84" s="92" t="s">
        <v>275</v>
      </c>
      <c r="H84" s="13">
        <f>SUMIF(Ent_Dados!$C$269:$C$514,Tabulação_Prod_Municipios!D243,Ent_Dados!$F$269:$F$514)+SUMIF(Ent_Dados!$C$269:$C$514,Tabulação_Prod_Municipios!D243,Ent_Dados!$H$269:$H$514)+SUMIF(Ent_Dados!$C$269:$C$514,Tabulação_Prod_Municipios!D243,Ent_Dados!$J$269:$J$514)+SUMIF(Ent_Dados!$C$269:$C$514,Tabulação_Prod_Municipios!D243,Ent_Dados!$N$269:$N$514)+SUMIF(Ent_Dados!$C$269:$C$514,Tabulação_Prod_Municipios!D243,Ent_Dados!$P$269:$P$514)+SUMIF(Ent_Dados!$C$269:$C$514,Tabulação_Prod_Municipios!D243,Ent_Dados!$T$269:$T$514)+SUMIF(Ent_Dados!$C$269:$C$514,Tabulação_Prod_Municipios!D243,Ent_Dados!$V$269:$V$514)+SUMIF(Ent_Dados!$C$269:$C$514,Tabulação_Prod_Municipios!D243,Ent_Dados!$X$269:$X$514)+SUMIF(Ent_Dados!$C$269:$C$514,Tabulação_Prod_Municipios!D243,Ent_Dados!$AB$269:$AB$514)</f>
        <v>20250</v>
      </c>
      <c r="I84" s="16">
        <f>SUMIF(Ent_Dados!$C$269:$C$514,Tabulação_Prod_Municipios!D243,Ent_Dados!$G$269:$G$514)+SUMIF(Ent_Dados!$C$269:$C$514,Tabulação_Prod_Municipios!D243,Ent_Dados!$I$269:$I$514)+SUMIF(Ent_Dados!$C$269:$C$514,Tabulação_Prod_Municipios!D243,Ent_Dados!$K$269:$K$514)+SUMIF(Ent_Dados!$C$269:$C$514,Tabulação_Prod_Municipios!D243,Ent_Dados!$O$269:$O$514)+SUMIF(Ent_Dados!$C$269:$C$514,Tabulação_Prod_Municipios!D243,Ent_Dados!$Q$269:$Q$514)+SUMIF(Ent_Dados!$C$269:$C$514,Tabulação_Prod_Municipios!D243,Ent_Dados!$U$269:$U$514)+SUMIF(Ent_Dados!$C$269:$C$514,Tabulação_Prod_Municipios!D243,Ent_Dados!$W$269:$W$514)+SUMIF(Ent_Dados!$C$269:$C$514,Tabulação_Prod_Municipios!D243,Ent_Dados!$Y$269:$Y$514)+SUMIF(Ent_Dados!$C$269:$C$514,Tabulação_Prod_Municipios!D243,Ent_Dados!$AC$269:$AC$514)</f>
        <v>25800</v>
      </c>
      <c r="J84" s="9"/>
      <c r="K84" s="10">
        <v>74</v>
      </c>
      <c r="L84" s="92" t="s">
        <v>187</v>
      </c>
      <c r="M84" s="13">
        <f>SUMIF(Ent_Dados!$C$9:$C$254,Tabulação_Prod_Municipios!D144,Ent_Dados!$F$9:$F$254)+SUMIF(Ent_Dados!$C$9:$C$254,Tabulação_Prod_Municipios!D144,Ent_Dados!$H$9:$H$254)+SUMIF(Ent_Dados!$C$9:$C$254,Tabulação_Prod_Municipios!D144,Ent_Dados!$J$9:$J$254)+SUMIF(Ent_Dados!$C$9:$C$254,Tabulação_Prod_Municipios!D144,Ent_Dados!$N$9:$N$254)+SUMIF(Ent_Dados!$C$9:$C$254,Tabulação_Prod_Municipios!D144,Ent_Dados!$P$9:$P$254)+SUMIF(Ent_Dados!$C$9:$C$254,Tabulação_Prod_Municipios!D144,Ent_Dados!$T$9:$T$254)+SUMIF(Ent_Dados!$C$9:$C$254,Tabulação_Prod_Municipios!D144,Ent_Dados!$V$9:$V$254)+SUMIF(Ent_Dados!$C$9:$C$254,Tabulação_Prod_Municipios!D144,Ent_Dados!$X$9:$X$254)+SUMIF(Ent_Dados!$C$9:$C$254,Tabulação_Prod_Municipios!D144,Ent_Dados!$AB$9:$AB$254)</f>
        <v>7850</v>
      </c>
      <c r="N84" s="16">
        <f>SUMIF(Ent_Dados!$C$9:$C$254,Tabulação_Prod_Municipios!D144,Ent_Dados!$G$9:$G$254)+SUMIF(Ent_Dados!$C$9:$C$254,Tabulação_Prod_Municipios!D144,Ent_Dados!$I$9:$I$254)+SUMIF(Ent_Dados!$C$9:$C$254,Tabulação_Prod_Municipios!D144,Ent_Dados!$K$9:$K$254)+SUMIF(Ent_Dados!$C$9:$C$254,Tabulação_Prod_Municipios!D144,Ent_Dados!$O$9:$O$254)+SUMIF(Ent_Dados!$C$9:$C$254,Tabulação_Prod_Municipios!D144,Ent_Dados!$Q$9:$Q$254)+SUMIF(Ent_Dados!$C$9:$C$254,Tabulação_Prod_Municipios!D144,Ent_Dados!$U$9:$U$254)+SUMIF(Ent_Dados!$C$9:$C$254,Tabulação_Prod_Municipios!D144,Ent_Dados!$W$9:$W$254)+SUMIF(Ent_Dados!$C$9:$C$254,Tabulação_Prod_Municipios!D144,Ent_Dados!$Y$9:$Y$254)+SUMIF(Ent_Dados!$C$9:$C$254,Tabulação_Prod_Municipios!D144,Ent_Dados!$AC$9:$AC$254)</f>
        <v>8480</v>
      </c>
      <c r="O84" s="14"/>
      <c r="P84" s="10">
        <v>74</v>
      </c>
      <c r="Q84" s="92" t="s">
        <v>95</v>
      </c>
      <c r="R84" s="13">
        <f>SUMIF(Ent_Dados!$C$269:$C$514,Tabulação_Prod_Municipios!D43,Ent_Dados!$V$269:$V$514)</f>
        <v>16800</v>
      </c>
      <c r="S84" s="16">
        <f>SUMIF(Ent_Dados!$C$269:$C$514,Tabulação_Prod_Municipios!D43,Ent_Dados!$W$269:$W$514)</f>
        <v>17150</v>
      </c>
      <c r="T84" s="9"/>
      <c r="U84" s="10">
        <v>74</v>
      </c>
      <c r="V84" s="92" t="s">
        <v>187</v>
      </c>
      <c r="W84" s="13">
        <f>SUMIF(Ent_Dados!$C$9:$C$254,Tabulação_Prod_Municipios!D144,Ent_Dados!$V$9:$V$254)</f>
        <v>5500</v>
      </c>
      <c r="X84" s="16">
        <f>SUMIF(Ent_Dados!$C$9:$C$254,Tabulação_Prod_Municipios!D144,Ent_Dados!$W$9:$W$254)</f>
        <v>6300</v>
      </c>
      <c r="Y84" s="2"/>
      <c r="Z84" s="10">
        <v>74</v>
      </c>
      <c r="AA84" s="92" t="s">
        <v>84</v>
      </c>
      <c r="AB84" s="13">
        <f>SUMIF(Ent_Dados!$C$269:$C$514,Tabulação_Prod_Municipios!D32,Ent_Dados!$T$269:$T$514)</f>
        <v>7850</v>
      </c>
      <c r="AC84" s="16">
        <f>SUMIF(Ent_Dados!$C$269:$C$514,Tabulação_Prod_Municipios!D32,Ent_Dados!$U$269:$U$514)</f>
        <v>7000</v>
      </c>
      <c r="AD84" s="9"/>
      <c r="AE84" s="10">
        <v>74</v>
      </c>
      <c r="AF84" s="92" t="s">
        <v>122</v>
      </c>
      <c r="AG84" s="13">
        <f>SUMIF(Ent_Dados!$C$9:$C$254,Tabulação_Prod_Municipios!D75,Ent_Dados!$T$9:$T$254)</f>
        <v>2240</v>
      </c>
      <c r="AH84" s="16">
        <f>SUMIF(Ent_Dados!$C$9:$C$254,Tabulação_Prod_Municipios!D75,Ent_Dados!$U$9:$U$254)</f>
        <v>1500</v>
      </c>
      <c r="AJ84" s="10">
        <v>74</v>
      </c>
      <c r="AK84" s="92" t="s">
        <v>264</v>
      </c>
      <c r="AL84" s="13">
        <f>SUMIF(Ent_Dados!$C$269:$C$514,Tabulação_Prod_Municipios!D231,Ent_Dados!$X$269:$X$514)</f>
        <v>1600</v>
      </c>
      <c r="AM84" s="16">
        <f>SUMIF(Ent_Dados!$C$269:$C$514,Tabulação_Prod_Municipios!D231,Ent_Dados!$Y$269:$Y$514)</f>
        <v>264</v>
      </c>
      <c r="AN84" s="9"/>
      <c r="AO84" s="10">
        <v>74</v>
      </c>
      <c r="AP84" s="92" t="s">
        <v>25</v>
      </c>
      <c r="AQ84" s="13">
        <f>SUMIF(Ent_Dados!$C$9:$C$254,Tabulação_Prod_Municipios!D253,Ent_Dados!$X$9:$X$254)</f>
        <v>400</v>
      </c>
      <c r="AR84" s="16">
        <f>SUMIF(Ent_Dados!$C$9:$C$254,Tabulação_Prod_Municipios!D253,Ent_Dados!$Y$9:$Y$254)</f>
        <v>150</v>
      </c>
      <c r="AT84" s="10">
        <v>74</v>
      </c>
      <c r="AU84" s="92" t="s">
        <v>78</v>
      </c>
      <c r="AV84" s="13">
        <f>SUMIF(Ent_Dados!$C$269:$C$514,Tabulação_Prod_Municipios!D26,Ent_Dados!$J$269:$J$514)</f>
        <v>0</v>
      </c>
      <c r="AW84" s="16">
        <f>SUMIF(Ent_Dados!$C$269:$C$514,Tabulação_Prod_Municipios!D26,Ent_Dados!$K$269:$K$514)</f>
        <v>55</v>
      </c>
      <c r="AX84" s="9"/>
      <c r="AY84" s="10">
        <v>74</v>
      </c>
      <c r="AZ84" s="92" t="s">
        <v>284</v>
      </c>
      <c r="BA84" s="13">
        <f>SUMIF(Ent_Dados!$C$9:$C$254,Tabulação_Prod_Municipios!D252,Ent_Dados!$J$9:$J$254)</f>
        <v>30</v>
      </c>
      <c r="BB84" s="16">
        <f>SUMIF(Ent_Dados!$C$9:$C$254,Tabulação_Prod_Municipios!D252,Ent_Dados!$K$9:$K$254)</f>
        <v>30</v>
      </c>
      <c r="BD84" s="10">
        <v>74</v>
      </c>
      <c r="BE84" s="92" t="s">
        <v>122</v>
      </c>
      <c r="BF84" s="13">
        <f>SUMIF(Ent_Dados!$C$269:$C$514,Tabulação_Prod_Municipios!D75,Ent_Dados!$N$269:$N$514)</f>
        <v>929</v>
      </c>
      <c r="BG84" s="16">
        <f>SUMIF(Ent_Dados!$C$269:$C$514,Tabulação_Prod_Municipios!D75,Ent_Dados!$O$269:$O$514)</f>
        <v>0</v>
      </c>
      <c r="BH84" s="9"/>
      <c r="BI84" s="10">
        <v>74</v>
      </c>
      <c r="BJ84" s="92" t="s">
        <v>122</v>
      </c>
      <c r="BK84" s="13">
        <f>SUMIF(Ent_Dados!$C$9:$C$254,Tabulação_Prod_Municipios!D75,Ent_Dados!$N$9:$N$254)</f>
        <v>456</v>
      </c>
      <c r="BL84" s="16">
        <f>SUMIF(Ent_Dados!$C$9:$C$254,Tabulação_Prod_Municipios!D75,Ent_Dados!$O$9:$O$254)</f>
        <v>0</v>
      </c>
      <c r="BN84" s="10">
        <v>74</v>
      </c>
      <c r="BO84" s="92" t="s">
        <v>96</v>
      </c>
      <c r="BP84" s="13">
        <f>SUMIF(Ent_Dados!$C$269:$C$514,Tabulação_Prod_Municipios!D44,Ent_Dados!$F$269:$F$514)</f>
        <v>0</v>
      </c>
      <c r="BQ84" s="16">
        <f>SUMIF(Ent_Dados!$C$269:$C$514,Tabulação_Prod_Municipios!D44,Ent_Dados!$G$269:$G$514)</f>
        <v>0</v>
      </c>
      <c r="BR84" s="9"/>
      <c r="BS84" s="10">
        <v>74</v>
      </c>
      <c r="BT84" s="92" t="s">
        <v>96</v>
      </c>
      <c r="BU84" s="13">
        <f>SUMIF(Ent_Dados!$C$9:$C$254,Tabulação_Prod_Municipios!D44,Ent_Dados!$F$9:$F$254)</f>
        <v>0</v>
      </c>
      <c r="BV84" s="16">
        <f>SUMIF(Ent_Dados!$C$9:$C$254,Tabulação_Prod_Municipios!D44,Ent_Dados!$G$9:$G$254)</f>
        <v>0</v>
      </c>
      <c r="BX84" s="10">
        <v>74</v>
      </c>
      <c r="BY84" s="92" t="s">
        <v>104</v>
      </c>
      <c r="BZ84" s="13">
        <f>SUMIF(Ent_Dados!$C$269:$C$514,Tabulação_Prod_Municipios!D53,Ent_Dados!$P$269:$P$514)</f>
        <v>0</v>
      </c>
      <c r="CA84" s="16">
        <f>SUMIF(Ent_Dados!$C$269:$C$514,Tabulação_Prod_Municipios!D53,Ent_Dados!$Q$269:$Q$514)</f>
        <v>0</v>
      </c>
      <c r="CB84" s="9"/>
      <c r="CC84" s="10">
        <v>74</v>
      </c>
      <c r="CD84" s="92" t="s">
        <v>104</v>
      </c>
      <c r="CE84" s="13">
        <f>SUMIF(Ent_Dados!$C$9:$C$254,Tabulação_Prod_Municipios!D53,Ent_Dados!$P$9:$P$254)</f>
        <v>0</v>
      </c>
      <c r="CF84" s="16">
        <f>SUMIF(Ent_Dados!$C$9:$C$254,Tabulação_Prod_Municipios!D53,Ent_Dados!$Q$9:$Q$254)</f>
        <v>0</v>
      </c>
      <c r="CH84" s="10">
        <v>74</v>
      </c>
      <c r="CI84" s="92" t="s">
        <v>123</v>
      </c>
      <c r="CJ84" s="13">
        <f>SUMIF(Ent_Dados!$C$269:$C$514,Tabulação_Prod_Municipios!D76,Ent_Dados!$AB$269:$AB$514)</f>
        <v>0</v>
      </c>
      <c r="CK84" s="16">
        <f>SUMIF(Ent_Dados!$C$269:$C$514,Tabulação_Prod_Municipios!D76,Ent_Dados!$AC$269:$AC$514)</f>
        <v>0</v>
      </c>
      <c r="CL84" s="9"/>
      <c r="CM84" s="10">
        <v>74</v>
      </c>
      <c r="CN84" s="92" t="s">
        <v>123</v>
      </c>
      <c r="CO84" s="13">
        <f>SUMIF(Ent_Dados!$C$9:$C$254,Tabulação_Prod_Municipios!D76,Ent_Dados!$AB$9:$AB$254)</f>
        <v>0</v>
      </c>
      <c r="CP84" s="16">
        <f>SUMIF(Ent_Dados!$C$9:$C$254,Tabulação_Prod_Municipios!D76,Ent_Dados!$AC$9:$AC$254)</f>
        <v>0</v>
      </c>
      <c r="CR84" s="10">
        <v>74</v>
      </c>
      <c r="CS84" s="92" t="s">
        <v>179</v>
      </c>
      <c r="CT84" s="13">
        <f>SUMIF(Ent_Dados!$C$269:$C$514,Tabulação_Prod_Municipios!D135,Ent_Dados!$L$269:$L$514)</f>
        <v>49740</v>
      </c>
      <c r="CU84" s="16">
        <f>SUMIF(Ent_Dados!$C$269:$C$514,Tabulação_Prod_Municipios!D135,Ent_Dados!$M$269:$M$514)</f>
        <v>49740</v>
      </c>
      <c r="CV84" s="9"/>
      <c r="CW84" s="10">
        <v>74</v>
      </c>
      <c r="CX84" s="92" t="s">
        <v>6</v>
      </c>
      <c r="CY84" s="13">
        <f>SUMIF(Ent_Dados!$C$9:$C$254,Tabulação_Prod_Municipios!D69,Ent_Dados!$L$9:$L$254)</f>
        <v>800</v>
      </c>
      <c r="CZ84" s="16">
        <f>SUMIF(Ent_Dados!$C$9:$C$254,Tabulação_Prod_Municipios!D69,Ent_Dados!$M$9:$M$254)</f>
        <v>800</v>
      </c>
      <c r="DB84" s="10">
        <v>74</v>
      </c>
      <c r="DC84" s="92" t="s">
        <v>84</v>
      </c>
      <c r="DD84" s="13">
        <f>SUMIF(Ent_Dados!$C$269:$C$514,Tabulação_Prod_Municipios!D32,Ent_Dados!$R$269:$R$514)</f>
        <v>0</v>
      </c>
      <c r="DE84" s="16">
        <f>SUMIF(Ent_Dados!$C$269:$C$514,Tabulação_Prod_Municipios!D32,Ent_Dados!$S$269:$S$514)</f>
        <v>850</v>
      </c>
      <c r="DF84" s="9"/>
      <c r="DG84" s="10">
        <v>74</v>
      </c>
      <c r="DH84" s="92" t="s">
        <v>174</v>
      </c>
      <c r="DI84" s="13">
        <f>SUMIF(Ent_Dados!$C$9:$C$254,Tabulação_Prod_Municipios!D130,Ent_Dados!$R$9:$R$254)</f>
        <v>50</v>
      </c>
      <c r="DJ84" s="16">
        <f>SUMIF(Ent_Dados!$C$9:$C$254,Tabulação_Prod_Municipios!D130,Ent_Dados!$S$9:$S$254)</f>
        <v>50</v>
      </c>
      <c r="DL84" s="10">
        <v>74</v>
      </c>
      <c r="DM84" s="92" t="s">
        <v>250</v>
      </c>
      <c r="DN84" s="13">
        <f>SUMIF(Ent_Dados!$C$269:$C$514,Tabulação_Prod_Municipios!D217,Ent_Dados!$Z$269:$Z$514)</f>
        <v>0</v>
      </c>
      <c r="DO84" s="16">
        <f>SUMIF(Ent_Dados!$C$269:$C$514,Tabulação_Prod_Municipios!D217,Ent_Dados!$AA$269:$AA$514)</f>
        <v>0</v>
      </c>
      <c r="DP84" s="9"/>
      <c r="DQ84" s="10">
        <v>74</v>
      </c>
      <c r="DR84" s="92" t="s">
        <v>250</v>
      </c>
      <c r="DS84" s="13">
        <f>SUMIF(Ent_Dados!$C$9:$C$254,Tabulação_Prod_Municipios!D217,Ent_Dados!$Z$9:$Z$254)</f>
        <v>0</v>
      </c>
      <c r="DT84" s="16">
        <f>SUMIF(Ent_Dados!$C$9:$C$254,Tabulação_Prod_Municipios!D217,Ent_Dados!$AA$9:$AA$254)</f>
        <v>0</v>
      </c>
      <c r="DV84" s="10">
        <v>74</v>
      </c>
      <c r="DW84" s="92" t="s">
        <v>99</v>
      </c>
      <c r="DX84" s="13">
        <f>SUMIF(Ent_Dados!$C$269:$C$514,Tabulação_Prod_Municipios!D47,Ent_Dados!$D$269:$D$514)</f>
        <v>0</v>
      </c>
      <c r="DY84" s="16">
        <f>SUMIF(Ent_Dados!$C$269:$C$514,Tabulação_Prod_Municipios!D47,Ent_Dados!$E$269:$E$514)</f>
        <v>0</v>
      </c>
      <c r="DZ84" s="9"/>
      <c r="EA84" s="10">
        <v>74</v>
      </c>
      <c r="EB84" s="92" t="s">
        <v>99</v>
      </c>
      <c r="EC84" s="13">
        <f>SUMIF(Ent_Dados!$C$9:$C$254,Tabulação_Prod_Municipios!D47,Ent_Dados!$D$9:$D$254)</f>
        <v>0</v>
      </c>
      <c r="ED84" s="16">
        <f>SUMIF(Ent_Dados!$C$9:$C$254,Tabulação_Prod_Municipios!D47,Ent_Dados!$E$9:$E$254)</f>
        <v>0</v>
      </c>
      <c r="EF84" s="10">
        <v>74</v>
      </c>
      <c r="EG84" s="92" t="s">
        <v>130</v>
      </c>
      <c r="EH84" s="13"/>
      <c r="EI84" s="16"/>
      <c r="EJ84" s="9"/>
      <c r="EK84" s="10">
        <v>74</v>
      </c>
      <c r="EL84" s="92" t="s">
        <v>130</v>
      </c>
      <c r="EM84" s="13"/>
      <c r="EN84" s="16"/>
    </row>
    <row r="85" spans="1:144" ht="13.5" customHeight="1" x14ac:dyDescent="0.2">
      <c r="A85" s="14"/>
      <c r="B85" s="91">
        <v>77</v>
      </c>
      <c r="C85" s="92" t="s">
        <v>131</v>
      </c>
      <c r="D85" s="12" t="s">
        <v>406</v>
      </c>
      <c r="E85" s="14"/>
      <c r="F85" s="10">
        <v>75</v>
      </c>
      <c r="G85" s="92" t="s">
        <v>226</v>
      </c>
      <c r="H85" s="13">
        <f>SUMIF(Ent_Dados!$C$269:$C$514,Tabulação_Prod_Municipios!D187,Ent_Dados!$F$269:$F$514)+SUMIF(Ent_Dados!$C$269:$C$514,Tabulação_Prod_Municipios!D187,Ent_Dados!$H$269:$H$514)+SUMIF(Ent_Dados!$C$269:$C$514,Tabulação_Prod_Municipios!D187,Ent_Dados!$J$269:$J$514)+SUMIF(Ent_Dados!$C$269:$C$514,Tabulação_Prod_Municipios!D187,Ent_Dados!$N$269:$N$514)+SUMIF(Ent_Dados!$C$269:$C$514,Tabulação_Prod_Municipios!D187,Ent_Dados!$P$269:$P$514)+SUMIF(Ent_Dados!$C$269:$C$514,Tabulação_Prod_Municipios!D187,Ent_Dados!$T$269:$T$514)+SUMIF(Ent_Dados!$C$269:$C$514,Tabulação_Prod_Municipios!D187,Ent_Dados!$V$269:$V$514)+SUMIF(Ent_Dados!$C$269:$C$514,Tabulação_Prod_Municipios!D187,Ent_Dados!$X$269:$X$514)+SUMIF(Ent_Dados!$C$269:$C$514,Tabulação_Prod_Municipios!D187,Ent_Dados!$AB$269:$AB$514)</f>
        <v>23433</v>
      </c>
      <c r="I85" s="16">
        <f>SUMIF(Ent_Dados!$C$269:$C$514,Tabulação_Prod_Municipios!D187,Ent_Dados!$G$269:$G$514)+SUMIF(Ent_Dados!$C$269:$C$514,Tabulação_Prod_Municipios!D187,Ent_Dados!$I$269:$I$514)+SUMIF(Ent_Dados!$C$269:$C$514,Tabulação_Prod_Municipios!D187,Ent_Dados!$K$269:$K$514)+SUMIF(Ent_Dados!$C$269:$C$514,Tabulação_Prod_Municipios!D187,Ent_Dados!$O$269:$O$514)+SUMIF(Ent_Dados!$C$269:$C$514,Tabulação_Prod_Municipios!D187,Ent_Dados!$Q$269:$Q$514)+SUMIF(Ent_Dados!$C$269:$C$514,Tabulação_Prod_Municipios!D187,Ent_Dados!$U$269:$U$514)+SUMIF(Ent_Dados!$C$269:$C$514,Tabulação_Prod_Municipios!D187,Ent_Dados!$W$269:$W$514)+SUMIF(Ent_Dados!$C$269:$C$514,Tabulação_Prod_Municipios!D187,Ent_Dados!$Y$269:$Y$514)+SUMIF(Ent_Dados!$C$269:$C$514,Tabulação_Prod_Municipios!D187,Ent_Dados!$AC$269:$AC$514)</f>
        <v>25259</v>
      </c>
      <c r="J85" s="9"/>
      <c r="K85" s="10">
        <v>75</v>
      </c>
      <c r="L85" s="92" t="s">
        <v>70</v>
      </c>
      <c r="M85" s="13">
        <f>SUMIF(Ent_Dados!$C$9:$C$254,Tabulação_Prod_Municipios!D18,Ent_Dados!$F$9:$F$254)+SUMIF(Ent_Dados!$C$9:$C$254,Tabulação_Prod_Municipios!D18,Ent_Dados!$H$9:$H$254)+SUMIF(Ent_Dados!$C$9:$C$254,Tabulação_Prod_Municipios!D18,Ent_Dados!$J$9:$J$254)+SUMIF(Ent_Dados!$C$9:$C$254,Tabulação_Prod_Municipios!D18,Ent_Dados!$N$9:$N$254)+SUMIF(Ent_Dados!$C$9:$C$254,Tabulação_Prod_Municipios!D18,Ent_Dados!$P$9:$P$254)+SUMIF(Ent_Dados!$C$9:$C$254,Tabulação_Prod_Municipios!D18,Ent_Dados!$T$9:$T$254)+SUMIF(Ent_Dados!$C$9:$C$254,Tabulação_Prod_Municipios!D18,Ent_Dados!$V$9:$V$254)+SUMIF(Ent_Dados!$C$9:$C$254,Tabulação_Prod_Municipios!D18,Ent_Dados!$X$9:$X$254)+SUMIF(Ent_Dados!$C$9:$C$254,Tabulação_Prod_Municipios!D18,Ent_Dados!$AB$9:$AB$254)</f>
        <v>10250</v>
      </c>
      <c r="N85" s="16">
        <f>SUMIF(Ent_Dados!$C$9:$C$254,Tabulação_Prod_Municipios!D18,Ent_Dados!$G$9:$G$254)+SUMIF(Ent_Dados!$C$9:$C$254,Tabulação_Prod_Municipios!D18,Ent_Dados!$I$9:$I$254)+SUMIF(Ent_Dados!$C$9:$C$254,Tabulação_Prod_Municipios!D18,Ent_Dados!$K$9:$K$254)+SUMIF(Ent_Dados!$C$9:$C$254,Tabulação_Prod_Municipios!D18,Ent_Dados!$O$9:$O$254)+SUMIF(Ent_Dados!$C$9:$C$254,Tabulação_Prod_Municipios!D18,Ent_Dados!$Q$9:$Q$254)+SUMIF(Ent_Dados!$C$9:$C$254,Tabulação_Prod_Municipios!D18,Ent_Dados!$U$9:$U$254)+SUMIF(Ent_Dados!$C$9:$C$254,Tabulação_Prod_Municipios!D18,Ent_Dados!$W$9:$W$254)+SUMIF(Ent_Dados!$C$9:$C$254,Tabulação_Prod_Municipios!D18,Ent_Dados!$Y$9:$Y$254)+SUMIF(Ent_Dados!$C$9:$C$254,Tabulação_Prod_Municipios!D18,Ent_Dados!$AC$9:$AC$254)</f>
        <v>8130</v>
      </c>
      <c r="O85" s="14"/>
      <c r="P85" s="10">
        <v>75</v>
      </c>
      <c r="Q85" s="92" t="s">
        <v>232</v>
      </c>
      <c r="R85" s="13">
        <f>SUMIF(Ent_Dados!$C$269:$C$514,Tabulação_Prod_Municipios!D196,Ent_Dados!$V$269:$V$514)</f>
        <v>12900</v>
      </c>
      <c r="S85" s="16">
        <f>SUMIF(Ent_Dados!$C$269:$C$514,Tabulação_Prod_Municipios!D196,Ent_Dados!$W$269:$W$514)</f>
        <v>17000</v>
      </c>
      <c r="T85" s="9"/>
      <c r="U85" s="10">
        <v>75</v>
      </c>
      <c r="V85" s="92" t="s">
        <v>250</v>
      </c>
      <c r="W85" s="13">
        <f>SUMIF(Ent_Dados!$C$9:$C$254,Tabulação_Prod_Municipios!D217,Ent_Dados!$V$9:$V$254)</f>
        <v>7000</v>
      </c>
      <c r="X85" s="16">
        <f>SUMIF(Ent_Dados!$C$9:$C$254,Tabulação_Prod_Municipios!D217,Ent_Dados!$W$9:$W$254)</f>
        <v>6000</v>
      </c>
      <c r="Y85" s="2"/>
      <c r="Z85" s="10">
        <v>75</v>
      </c>
      <c r="AA85" s="92" t="s">
        <v>83</v>
      </c>
      <c r="AB85" s="13">
        <f>SUMIF(Ent_Dados!$C$269:$C$514,Tabulação_Prod_Municipios!D31,Ent_Dados!$T$269:$T$514)</f>
        <v>1300</v>
      </c>
      <c r="AC85" s="16">
        <f>SUMIF(Ent_Dados!$C$269:$C$514,Tabulação_Prod_Municipios!D31,Ent_Dados!$U$269:$U$514)</f>
        <v>7000</v>
      </c>
      <c r="AD85" s="9"/>
      <c r="AE85" s="10">
        <v>75</v>
      </c>
      <c r="AF85" s="92" t="s">
        <v>154</v>
      </c>
      <c r="AG85" s="13">
        <f>SUMIF(Ent_Dados!$C$9:$C$254,Tabulação_Prod_Municipios!D109,Ent_Dados!$T$9:$T$254)</f>
        <v>1650</v>
      </c>
      <c r="AH85" s="16">
        <f>SUMIF(Ent_Dados!$C$9:$C$254,Tabulação_Prod_Municipios!D109,Ent_Dados!$U$9:$U$254)</f>
        <v>1500</v>
      </c>
      <c r="AJ85" s="10">
        <v>75</v>
      </c>
      <c r="AK85" s="92" t="s">
        <v>122</v>
      </c>
      <c r="AL85" s="13">
        <f>SUMIF(Ent_Dados!$C$269:$C$514,Tabulação_Prod_Municipios!D75,Ent_Dados!$X$269:$X$514)</f>
        <v>500</v>
      </c>
      <c r="AM85" s="16">
        <f>SUMIF(Ent_Dados!$C$269:$C$514,Tabulação_Prod_Municipios!D75,Ent_Dados!$Y$269:$Y$514)</f>
        <v>250</v>
      </c>
      <c r="AN85" s="9"/>
      <c r="AO85" s="10">
        <v>75</v>
      </c>
      <c r="AP85" s="92" t="s">
        <v>264</v>
      </c>
      <c r="AQ85" s="13">
        <f>SUMIF(Ent_Dados!$C$9:$C$254,Tabulação_Prod_Municipios!D231,Ent_Dados!$X$9:$X$254)</f>
        <v>400</v>
      </c>
      <c r="AR85" s="16">
        <f>SUMIF(Ent_Dados!$C$9:$C$254,Tabulação_Prod_Municipios!D231,Ent_Dados!$Y$9:$Y$254)</f>
        <v>120</v>
      </c>
      <c r="AT85" s="10">
        <v>75</v>
      </c>
      <c r="AU85" s="92" t="s">
        <v>205</v>
      </c>
      <c r="AV85" s="13">
        <f>SUMIF(Ent_Dados!$C$269:$C$514,Tabulação_Prod_Municipios!D165,Ent_Dados!$J$269:$J$514)</f>
        <v>282</v>
      </c>
      <c r="AW85" s="16">
        <f>SUMIF(Ent_Dados!$C$269:$C$514,Tabulação_Prod_Municipios!D165,Ent_Dados!$K$269:$K$514)</f>
        <v>54</v>
      </c>
      <c r="AX85" s="9"/>
      <c r="AY85" s="10">
        <v>75</v>
      </c>
      <c r="AZ85" s="92" t="s">
        <v>46</v>
      </c>
      <c r="BA85" s="13">
        <f>SUMIF(Ent_Dados!$C$9:$C$254,Tabulação_Prod_Municipios!D52,Ent_Dados!$J$9:$J$254)</f>
        <v>30</v>
      </c>
      <c r="BB85" s="16">
        <f>SUMIF(Ent_Dados!$C$9:$C$254,Tabulação_Prod_Municipios!D52,Ent_Dados!$K$9:$K$254)</f>
        <v>30</v>
      </c>
      <c r="BD85" s="10">
        <v>75</v>
      </c>
      <c r="BE85" s="92" t="s">
        <v>219</v>
      </c>
      <c r="BF85" s="13">
        <f>SUMIF(Ent_Dados!$C$269:$C$514,Tabulação_Prod_Municipios!D179,Ent_Dados!$N$269:$N$514)</f>
        <v>276</v>
      </c>
      <c r="BG85" s="16">
        <f>SUMIF(Ent_Dados!$C$269:$C$514,Tabulação_Prod_Municipios!D179,Ent_Dados!$O$269:$O$514)</f>
        <v>0</v>
      </c>
      <c r="BH85" s="9"/>
      <c r="BI85" s="10">
        <v>75</v>
      </c>
      <c r="BJ85" s="92" t="s">
        <v>219</v>
      </c>
      <c r="BK85" s="13">
        <f>SUMIF(Ent_Dados!$C$9:$C$254,Tabulação_Prod_Municipios!D179,Ent_Dados!$N$9:$N$254)</f>
        <v>116</v>
      </c>
      <c r="BL85" s="16">
        <f>SUMIF(Ent_Dados!$C$9:$C$254,Tabulação_Prod_Municipios!D179,Ent_Dados!$O$9:$O$254)</f>
        <v>0</v>
      </c>
      <c r="BN85" s="10">
        <v>75</v>
      </c>
      <c r="BO85" s="92" t="s">
        <v>97</v>
      </c>
      <c r="BP85" s="13">
        <f>SUMIF(Ent_Dados!$C$269:$C$514,Tabulação_Prod_Municipios!D45,Ent_Dados!$F$269:$F$514)</f>
        <v>0</v>
      </c>
      <c r="BQ85" s="16">
        <f>SUMIF(Ent_Dados!$C$269:$C$514,Tabulação_Prod_Municipios!D45,Ent_Dados!$G$269:$G$514)</f>
        <v>0</v>
      </c>
      <c r="BR85" s="9"/>
      <c r="BS85" s="10">
        <v>75</v>
      </c>
      <c r="BT85" s="92" t="s">
        <v>97</v>
      </c>
      <c r="BU85" s="13">
        <f>SUMIF(Ent_Dados!$C$9:$C$254,Tabulação_Prod_Municipios!D45,Ent_Dados!$F$9:$F$254)</f>
        <v>0</v>
      </c>
      <c r="BV85" s="16">
        <f>SUMIF(Ent_Dados!$C$9:$C$254,Tabulação_Prod_Municipios!D45,Ent_Dados!$G$9:$G$254)</f>
        <v>0</v>
      </c>
      <c r="BX85" s="10">
        <v>75</v>
      </c>
      <c r="BY85" s="92" t="s">
        <v>105</v>
      </c>
      <c r="BZ85" s="13">
        <f>SUMIF(Ent_Dados!$C$269:$C$514,Tabulação_Prod_Municipios!D54,Ent_Dados!$P$269:$P$514)</f>
        <v>0</v>
      </c>
      <c r="CA85" s="16">
        <f>SUMIF(Ent_Dados!$C$269:$C$514,Tabulação_Prod_Municipios!D54,Ent_Dados!$Q$269:$Q$514)</f>
        <v>0</v>
      </c>
      <c r="CB85" s="9"/>
      <c r="CC85" s="10">
        <v>75</v>
      </c>
      <c r="CD85" s="92" t="s">
        <v>105</v>
      </c>
      <c r="CE85" s="13">
        <f>SUMIF(Ent_Dados!$C$9:$C$254,Tabulação_Prod_Municipios!D54,Ent_Dados!$P$9:$P$254)</f>
        <v>0</v>
      </c>
      <c r="CF85" s="16">
        <f>SUMIF(Ent_Dados!$C$9:$C$254,Tabulação_Prod_Municipios!D54,Ent_Dados!$Q$9:$Q$254)</f>
        <v>0</v>
      </c>
      <c r="CH85" s="10">
        <v>75</v>
      </c>
      <c r="CI85" s="92" t="s">
        <v>124</v>
      </c>
      <c r="CJ85" s="13">
        <f>SUMIF(Ent_Dados!$C$269:$C$514,Tabulação_Prod_Municipios!D77,Ent_Dados!$AB$269:$AB$514)</f>
        <v>0</v>
      </c>
      <c r="CK85" s="16">
        <f>SUMIF(Ent_Dados!$C$269:$C$514,Tabulação_Prod_Municipios!D77,Ent_Dados!$AC$269:$AC$514)</f>
        <v>0</v>
      </c>
      <c r="CL85" s="9"/>
      <c r="CM85" s="10">
        <v>75</v>
      </c>
      <c r="CN85" s="92" t="s">
        <v>124</v>
      </c>
      <c r="CO85" s="13">
        <f>SUMIF(Ent_Dados!$C$9:$C$254,Tabulação_Prod_Municipios!D77,Ent_Dados!$AB$9:$AB$254)</f>
        <v>0</v>
      </c>
      <c r="CP85" s="16">
        <f>SUMIF(Ent_Dados!$C$9:$C$254,Tabulação_Prod_Municipios!D77,Ent_Dados!$AC$9:$AC$254)</f>
        <v>0</v>
      </c>
      <c r="CR85" s="10">
        <v>75</v>
      </c>
      <c r="CS85" s="92" t="s">
        <v>209</v>
      </c>
      <c r="CT85" s="13">
        <f>SUMIF(Ent_Dados!$C$269:$C$514,Tabulação_Prod_Municipios!D169,Ent_Dados!$L$269:$L$514)</f>
        <v>47825</v>
      </c>
      <c r="CU85" s="16">
        <f>SUMIF(Ent_Dados!$C$269:$C$514,Tabulação_Prod_Municipios!D169,Ent_Dados!$M$269:$M$514)</f>
        <v>45852</v>
      </c>
      <c r="CV85" s="9"/>
      <c r="CW85" s="10">
        <v>75</v>
      </c>
      <c r="CX85" s="92" t="s">
        <v>209</v>
      </c>
      <c r="CY85" s="13">
        <f>SUMIF(Ent_Dados!$C$9:$C$254,Tabulação_Prod_Municipios!D169,Ent_Dados!$L$9:$L$254)</f>
        <v>711</v>
      </c>
      <c r="CZ85" s="16">
        <f>SUMIF(Ent_Dados!$C$9:$C$254,Tabulação_Prod_Municipios!D169,Ent_Dados!$M$9:$M$254)</f>
        <v>700</v>
      </c>
      <c r="DB85" s="10">
        <v>75</v>
      </c>
      <c r="DC85" s="92" t="s">
        <v>100</v>
      </c>
      <c r="DD85" s="13">
        <f>SUMIF(Ent_Dados!$C$269:$C$514,Tabulação_Prod_Municipios!D48,Ent_Dados!$R$269:$R$514)</f>
        <v>800</v>
      </c>
      <c r="DE85" s="16">
        <f>SUMIF(Ent_Dados!$C$269:$C$514,Tabulação_Prod_Municipios!D48,Ent_Dados!$S$269:$S$514)</f>
        <v>800</v>
      </c>
      <c r="DF85" s="9"/>
      <c r="DG85" s="10">
        <v>75</v>
      </c>
      <c r="DH85" s="92" t="s">
        <v>203</v>
      </c>
      <c r="DI85" s="13">
        <f>SUMIF(Ent_Dados!$C$9:$C$254,Tabulação_Prod_Municipios!D163,Ent_Dados!$R$9:$R$254)</f>
        <v>50</v>
      </c>
      <c r="DJ85" s="16">
        <f>SUMIF(Ent_Dados!$C$9:$C$254,Tabulação_Prod_Municipios!D163,Ent_Dados!$S$9:$S$254)</f>
        <v>50</v>
      </c>
      <c r="DL85" s="10">
        <v>75</v>
      </c>
      <c r="DM85" s="92" t="s">
        <v>128</v>
      </c>
      <c r="DN85" s="13">
        <f>SUMIF(Ent_Dados!$C$269:$C$514,Tabulação_Prod_Municipios!D82,Ent_Dados!$Z$269:$Z$514)</f>
        <v>0</v>
      </c>
      <c r="DO85" s="16">
        <f>SUMIF(Ent_Dados!$C$269:$C$514,Tabulação_Prod_Municipios!D82,Ent_Dados!$AA$269:$AA$514)</f>
        <v>0</v>
      </c>
      <c r="DP85" s="9"/>
      <c r="DQ85" s="10">
        <v>75</v>
      </c>
      <c r="DR85" s="92" t="s">
        <v>184</v>
      </c>
      <c r="DS85" s="13">
        <f>SUMIF(Ent_Dados!$C$9:$C$254,Tabulação_Prod_Municipios!D141,Ent_Dados!$Z$9:$Z$254)</f>
        <v>0</v>
      </c>
      <c r="DT85" s="16">
        <f>SUMIF(Ent_Dados!$C$9:$C$254,Tabulação_Prod_Municipios!D141,Ent_Dados!$AA$9:$AA$254)</f>
        <v>0</v>
      </c>
      <c r="DV85" s="10">
        <v>75</v>
      </c>
      <c r="DW85" s="92" t="s">
        <v>100</v>
      </c>
      <c r="DX85" s="13">
        <f>SUMIF(Ent_Dados!$C$269:$C$514,Tabulação_Prod_Municipios!D48,Ent_Dados!$D$269:$D$514)</f>
        <v>0</v>
      </c>
      <c r="DY85" s="16">
        <f>SUMIF(Ent_Dados!$C$269:$C$514,Tabulação_Prod_Municipios!D48,Ent_Dados!$E$269:$E$514)</f>
        <v>0</v>
      </c>
      <c r="DZ85" s="9"/>
      <c r="EA85" s="10">
        <v>75</v>
      </c>
      <c r="EB85" s="92" t="s">
        <v>100</v>
      </c>
      <c r="EC85" s="13">
        <f>SUMIF(Ent_Dados!$C$9:$C$254,Tabulação_Prod_Municipios!D48,Ent_Dados!$D$9:$D$254)</f>
        <v>0</v>
      </c>
      <c r="ED85" s="16">
        <f>SUMIF(Ent_Dados!$C$9:$C$254,Tabulação_Prod_Municipios!D48,Ent_Dados!$E$9:$E$254)</f>
        <v>0</v>
      </c>
      <c r="EF85" s="10">
        <v>75</v>
      </c>
      <c r="EG85" s="92" t="s">
        <v>131</v>
      </c>
      <c r="EH85" s="13"/>
      <c r="EI85" s="16"/>
      <c r="EJ85" s="9"/>
      <c r="EK85" s="10">
        <v>75</v>
      </c>
      <c r="EL85" s="92" t="s">
        <v>131</v>
      </c>
      <c r="EM85" s="13"/>
      <c r="EN85" s="16"/>
    </row>
    <row r="86" spans="1:144" ht="13.5" customHeight="1" x14ac:dyDescent="0.2">
      <c r="A86" s="14"/>
      <c r="B86" s="91">
        <v>78</v>
      </c>
      <c r="C86" s="92" t="s">
        <v>132</v>
      </c>
      <c r="D86" s="12" t="s">
        <v>407</v>
      </c>
      <c r="E86" s="14"/>
      <c r="F86" s="10">
        <v>76</v>
      </c>
      <c r="G86" s="92" t="s">
        <v>78</v>
      </c>
      <c r="H86" s="13">
        <f>SUMIF(Ent_Dados!$C$269:$C$514,Tabulação_Prod_Municipios!D26,Ent_Dados!$F$269:$F$514)+SUMIF(Ent_Dados!$C$269:$C$514,Tabulação_Prod_Municipios!D26,Ent_Dados!$H$269:$H$514)+SUMIF(Ent_Dados!$C$269:$C$514,Tabulação_Prod_Municipios!D26,Ent_Dados!$J$269:$J$514)+SUMIF(Ent_Dados!$C$269:$C$514,Tabulação_Prod_Municipios!D26,Ent_Dados!$N$269:$N$514)+SUMIF(Ent_Dados!$C$269:$C$514,Tabulação_Prod_Municipios!D26,Ent_Dados!$P$269:$P$514)+SUMIF(Ent_Dados!$C$269:$C$514,Tabulação_Prod_Municipios!D26,Ent_Dados!$T$269:$T$514)+SUMIF(Ent_Dados!$C$269:$C$514,Tabulação_Prod_Municipios!D26,Ent_Dados!$V$269:$V$514)+SUMIF(Ent_Dados!$C$269:$C$514,Tabulação_Prod_Municipios!D26,Ent_Dados!$X$269:$X$514)+SUMIF(Ent_Dados!$C$269:$C$514,Tabulação_Prod_Municipios!D26,Ent_Dados!$AB$269:$AB$514)</f>
        <v>24900</v>
      </c>
      <c r="I86" s="16">
        <f>SUMIF(Ent_Dados!$C$269:$C$514,Tabulação_Prod_Municipios!D26,Ent_Dados!$G$269:$G$514)+SUMIF(Ent_Dados!$C$269:$C$514,Tabulação_Prod_Municipios!D26,Ent_Dados!$I$269:$I$514)+SUMIF(Ent_Dados!$C$269:$C$514,Tabulação_Prod_Municipios!D26,Ent_Dados!$K$269:$K$514)+SUMIF(Ent_Dados!$C$269:$C$514,Tabulação_Prod_Municipios!D26,Ent_Dados!$O$269:$O$514)+SUMIF(Ent_Dados!$C$269:$C$514,Tabulação_Prod_Municipios!D26,Ent_Dados!$Q$269:$Q$514)+SUMIF(Ent_Dados!$C$269:$C$514,Tabulação_Prod_Municipios!D26,Ent_Dados!$U$269:$U$514)+SUMIF(Ent_Dados!$C$269:$C$514,Tabulação_Prod_Municipios!D26,Ent_Dados!$W$269:$W$514)+SUMIF(Ent_Dados!$C$269:$C$514,Tabulação_Prod_Municipios!D26,Ent_Dados!$Y$269:$Y$514)+SUMIF(Ent_Dados!$C$269:$C$514,Tabulação_Prod_Municipios!D26,Ent_Dados!$AC$269:$AC$514)</f>
        <v>24780</v>
      </c>
      <c r="J86" s="9"/>
      <c r="K86" s="10">
        <v>76</v>
      </c>
      <c r="L86" s="92" t="s">
        <v>254</v>
      </c>
      <c r="M86" s="13">
        <f>SUMIF(Ent_Dados!$C$9:$C$254,Tabulação_Prod_Municipios!D221,Ent_Dados!$F$9:$F$254)+SUMIF(Ent_Dados!$C$9:$C$254,Tabulação_Prod_Municipios!D221,Ent_Dados!$H$9:$H$254)+SUMIF(Ent_Dados!$C$9:$C$254,Tabulação_Prod_Municipios!D221,Ent_Dados!$J$9:$J$254)+SUMIF(Ent_Dados!$C$9:$C$254,Tabulação_Prod_Municipios!D221,Ent_Dados!$N$9:$N$254)+SUMIF(Ent_Dados!$C$9:$C$254,Tabulação_Prod_Municipios!D221,Ent_Dados!$P$9:$P$254)+SUMIF(Ent_Dados!$C$9:$C$254,Tabulação_Prod_Municipios!D221,Ent_Dados!$T$9:$T$254)+SUMIF(Ent_Dados!$C$9:$C$254,Tabulação_Prod_Municipios!D221,Ent_Dados!$V$9:$V$254)+SUMIF(Ent_Dados!$C$9:$C$254,Tabulação_Prod_Municipios!D221,Ent_Dados!$X$9:$X$254)+SUMIF(Ent_Dados!$C$9:$C$254,Tabulação_Prod_Municipios!D221,Ent_Dados!$AB$9:$AB$254)</f>
        <v>9600</v>
      </c>
      <c r="N86" s="16">
        <f>SUMIF(Ent_Dados!$C$9:$C$254,Tabulação_Prod_Municipios!D221,Ent_Dados!$G$9:$G$254)+SUMIF(Ent_Dados!$C$9:$C$254,Tabulação_Prod_Municipios!D221,Ent_Dados!$I$9:$I$254)+SUMIF(Ent_Dados!$C$9:$C$254,Tabulação_Prod_Municipios!D221,Ent_Dados!$K$9:$K$254)+SUMIF(Ent_Dados!$C$9:$C$254,Tabulação_Prod_Municipios!D221,Ent_Dados!$O$9:$O$254)+SUMIF(Ent_Dados!$C$9:$C$254,Tabulação_Prod_Municipios!D221,Ent_Dados!$Q$9:$Q$254)+SUMIF(Ent_Dados!$C$9:$C$254,Tabulação_Prod_Municipios!D221,Ent_Dados!$U$9:$U$254)+SUMIF(Ent_Dados!$C$9:$C$254,Tabulação_Prod_Municipios!D221,Ent_Dados!$W$9:$W$254)+SUMIF(Ent_Dados!$C$9:$C$254,Tabulação_Prod_Municipios!D221,Ent_Dados!$Y$9:$Y$254)+SUMIF(Ent_Dados!$C$9:$C$254,Tabulação_Prod_Municipios!D221,Ent_Dados!$AC$9:$AC$254)</f>
        <v>8000</v>
      </c>
      <c r="O86" s="14"/>
      <c r="P86" s="10">
        <v>76</v>
      </c>
      <c r="Q86" s="92" t="s">
        <v>250</v>
      </c>
      <c r="R86" s="13">
        <f>SUMIF(Ent_Dados!$C$269:$C$514,Tabulação_Prod_Municipios!D217,Ent_Dados!$V$269:$V$514)</f>
        <v>19600</v>
      </c>
      <c r="S86" s="16">
        <f>SUMIF(Ent_Dados!$C$269:$C$514,Tabulação_Prod_Municipios!D217,Ent_Dados!$W$269:$W$514)</f>
        <v>16800</v>
      </c>
      <c r="T86" s="9"/>
      <c r="U86" s="10">
        <v>76</v>
      </c>
      <c r="V86" s="92" t="s">
        <v>143</v>
      </c>
      <c r="W86" s="13">
        <f>SUMIF(Ent_Dados!$C$9:$C$254,Tabulação_Prod_Municipios!D97,Ent_Dados!$V$9:$V$254)</f>
        <v>6000</v>
      </c>
      <c r="X86" s="16">
        <f>SUMIF(Ent_Dados!$C$9:$C$254,Tabulação_Prod_Municipios!D97,Ent_Dados!$W$9:$W$254)</f>
        <v>6000</v>
      </c>
      <c r="Y86" s="2"/>
      <c r="Z86" s="10">
        <v>76</v>
      </c>
      <c r="AA86" s="92" t="s">
        <v>126</v>
      </c>
      <c r="AB86" s="13">
        <f>SUMIF(Ent_Dados!$C$269:$C$514,Tabulação_Prod_Municipios!D79,Ent_Dados!$T$269:$T$514)</f>
        <v>10080</v>
      </c>
      <c r="AC86" s="16">
        <f>SUMIF(Ent_Dados!$C$269:$C$514,Tabulação_Prod_Municipios!D79,Ent_Dados!$U$269:$U$514)</f>
        <v>6790</v>
      </c>
      <c r="AD86" s="9"/>
      <c r="AE86" s="10">
        <v>76</v>
      </c>
      <c r="AF86" s="92" t="s">
        <v>164</v>
      </c>
      <c r="AG86" s="13">
        <f>SUMIF(Ent_Dados!$C$9:$C$254,Tabulação_Prod_Municipios!D119,Ent_Dados!$T$9:$T$254)</f>
        <v>700</v>
      </c>
      <c r="AH86" s="16">
        <f>SUMIF(Ent_Dados!$C$9:$C$254,Tabulação_Prod_Municipios!D119,Ent_Dados!$U$9:$U$254)</f>
        <v>1500</v>
      </c>
      <c r="AJ86" s="10">
        <v>76</v>
      </c>
      <c r="AK86" s="92" t="s">
        <v>187</v>
      </c>
      <c r="AL86" s="13">
        <f>SUMIF(Ent_Dados!$C$269:$C$514,Tabulação_Prod_Municipios!D144,Ent_Dados!$X$269:$X$514)</f>
        <v>760</v>
      </c>
      <c r="AM86" s="16">
        <f>SUMIF(Ent_Dados!$C$269:$C$514,Tabulação_Prod_Municipios!D144,Ent_Dados!$Y$269:$Y$514)</f>
        <v>184</v>
      </c>
      <c r="AN86" s="9"/>
      <c r="AO86" s="10">
        <v>76</v>
      </c>
      <c r="AP86" s="92" t="s">
        <v>155</v>
      </c>
      <c r="AQ86" s="13">
        <f>SUMIF(Ent_Dados!$C$9:$C$254,Tabulação_Prod_Municipios!D110,Ent_Dados!$X$9:$X$254)</f>
        <v>50</v>
      </c>
      <c r="AR86" s="16">
        <f>SUMIF(Ent_Dados!$C$9:$C$254,Tabulação_Prod_Municipios!D110,Ent_Dados!$Y$9:$Y$254)</f>
        <v>120</v>
      </c>
      <c r="AT86" s="10">
        <v>76</v>
      </c>
      <c r="AU86" s="92" t="s">
        <v>25</v>
      </c>
      <c r="AV86" s="13">
        <f>SUMIF(Ent_Dados!$C$269:$C$514,Tabulação_Prod_Municipios!D253,Ent_Dados!$J$269:$J$514)</f>
        <v>36</v>
      </c>
      <c r="AW86" s="16">
        <f>SUMIF(Ent_Dados!$C$269:$C$514,Tabulação_Prod_Municipios!D253,Ent_Dados!$K$269:$K$514)</f>
        <v>54</v>
      </c>
      <c r="AX86" s="9"/>
      <c r="AY86" s="10">
        <v>76</v>
      </c>
      <c r="AZ86" s="92" t="s">
        <v>67</v>
      </c>
      <c r="BA86" s="13">
        <f>SUMIF(Ent_Dados!$C$9:$C$254,Tabulação_Prod_Municipios!D14,Ent_Dados!$J$9:$J$254)</f>
        <v>30</v>
      </c>
      <c r="BB86" s="16">
        <f>SUMIF(Ent_Dados!$C$9:$C$254,Tabulação_Prod_Municipios!D14,Ent_Dados!$K$9:$K$254)</f>
        <v>30</v>
      </c>
      <c r="BD86" s="10">
        <v>76</v>
      </c>
      <c r="BE86" s="92" t="s">
        <v>98</v>
      </c>
      <c r="BF86" s="13">
        <f>SUMIF(Ent_Dados!$C$269:$C$514,Tabulação_Prod_Municipios!D46,Ent_Dados!$N$269:$N$514)</f>
        <v>210</v>
      </c>
      <c r="BG86" s="16">
        <f>SUMIF(Ent_Dados!$C$269:$C$514,Tabulação_Prod_Municipios!D46,Ent_Dados!$O$269:$O$514)</f>
        <v>0</v>
      </c>
      <c r="BH86" s="9"/>
      <c r="BI86" s="10">
        <v>76</v>
      </c>
      <c r="BJ86" s="92" t="s">
        <v>98</v>
      </c>
      <c r="BK86" s="13">
        <f>SUMIF(Ent_Dados!$C$9:$C$254,Tabulação_Prod_Municipios!D46,Ent_Dados!$N$9:$N$254)</f>
        <v>100</v>
      </c>
      <c r="BL86" s="16">
        <f>SUMIF(Ent_Dados!$C$9:$C$254,Tabulação_Prod_Municipios!D46,Ent_Dados!$O$9:$O$254)</f>
        <v>0</v>
      </c>
      <c r="BN86" s="10">
        <v>76</v>
      </c>
      <c r="BO86" s="92" t="s">
        <v>98</v>
      </c>
      <c r="BP86" s="13">
        <f>SUMIF(Ent_Dados!$C$269:$C$514,Tabulação_Prod_Municipios!D46,Ent_Dados!$F$269:$F$514)</f>
        <v>0</v>
      </c>
      <c r="BQ86" s="16">
        <f>SUMIF(Ent_Dados!$C$269:$C$514,Tabulação_Prod_Municipios!D46,Ent_Dados!$G$269:$G$514)</f>
        <v>0</v>
      </c>
      <c r="BR86" s="9"/>
      <c r="BS86" s="10">
        <v>76</v>
      </c>
      <c r="BT86" s="92" t="s">
        <v>98</v>
      </c>
      <c r="BU86" s="13">
        <f>SUMIF(Ent_Dados!$C$9:$C$254,Tabulação_Prod_Municipios!D46,Ent_Dados!$F$9:$F$254)</f>
        <v>0</v>
      </c>
      <c r="BV86" s="16">
        <f>SUMIF(Ent_Dados!$C$9:$C$254,Tabulação_Prod_Municipios!D46,Ent_Dados!$G$9:$G$254)</f>
        <v>0</v>
      </c>
      <c r="BX86" s="10">
        <v>76</v>
      </c>
      <c r="BY86" s="92" t="s">
        <v>107</v>
      </c>
      <c r="BZ86" s="13">
        <f>SUMIF(Ent_Dados!$C$269:$C$514,Tabulação_Prod_Municipios!D56,Ent_Dados!$P$269:$P$514)</f>
        <v>0</v>
      </c>
      <c r="CA86" s="16">
        <f>SUMIF(Ent_Dados!$C$269:$C$514,Tabulação_Prod_Municipios!D56,Ent_Dados!$Q$269:$Q$514)</f>
        <v>0</v>
      </c>
      <c r="CB86" s="9"/>
      <c r="CC86" s="10">
        <v>76</v>
      </c>
      <c r="CD86" s="92" t="s">
        <v>107</v>
      </c>
      <c r="CE86" s="13">
        <f>SUMIF(Ent_Dados!$C$9:$C$254,Tabulação_Prod_Municipios!D56,Ent_Dados!$P$9:$P$254)</f>
        <v>0</v>
      </c>
      <c r="CF86" s="16">
        <f>SUMIF(Ent_Dados!$C$9:$C$254,Tabulação_Prod_Municipios!D56,Ent_Dados!$Q$9:$Q$254)</f>
        <v>0</v>
      </c>
      <c r="CH86" s="10">
        <v>76</v>
      </c>
      <c r="CI86" s="92" t="s">
        <v>125</v>
      </c>
      <c r="CJ86" s="13">
        <f>SUMIF(Ent_Dados!$C$269:$C$514,Tabulação_Prod_Municipios!D78,Ent_Dados!$AB$269:$AB$514)</f>
        <v>0</v>
      </c>
      <c r="CK86" s="16">
        <f>SUMIF(Ent_Dados!$C$269:$C$514,Tabulação_Prod_Municipios!D78,Ent_Dados!$AC$269:$AC$514)</f>
        <v>0</v>
      </c>
      <c r="CL86" s="9"/>
      <c r="CM86" s="10">
        <v>76</v>
      </c>
      <c r="CN86" s="92" t="s">
        <v>125</v>
      </c>
      <c r="CO86" s="13">
        <f>SUMIF(Ent_Dados!$C$9:$C$254,Tabulação_Prod_Municipios!D78,Ent_Dados!$AB$9:$AB$254)</f>
        <v>0</v>
      </c>
      <c r="CP86" s="16">
        <f>SUMIF(Ent_Dados!$C$9:$C$254,Tabulação_Prod_Municipios!D78,Ent_Dados!$AC$9:$AC$254)</f>
        <v>0</v>
      </c>
      <c r="CR86" s="10">
        <v>76</v>
      </c>
      <c r="CS86" s="92" t="s">
        <v>245</v>
      </c>
      <c r="CT86" s="13">
        <f>SUMIF(Ent_Dados!$C$269:$C$514,Tabulação_Prod_Municipios!D211,Ent_Dados!$L$269:$L$514)</f>
        <v>39500</v>
      </c>
      <c r="CU86" s="16">
        <f>SUMIF(Ent_Dados!$C$269:$C$514,Tabulação_Prod_Municipios!D211,Ent_Dados!$M$269:$M$514)</f>
        <v>39500</v>
      </c>
      <c r="CV86" s="9"/>
      <c r="CW86" s="10">
        <v>76</v>
      </c>
      <c r="CX86" s="92" t="s">
        <v>85</v>
      </c>
      <c r="CY86" s="13">
        <f>SUMIF(Ent_Dados!$C$9:$C$254,Tabulação_Prod_Municipios!D33,Ent_Dados!$L$9:$L$254)</f>
        <v>674</v>
      </c>
      <c r="CZ86" s="16">
        <f>SUMIF(Ent_Dados!$C$9:$C$254,Tabulação_Prod_Municipios!D33,Ent_Dados!$M$9:$M$254)</f>
        <v>674</v>
      </c>
      <c r="DB86" s="10">
        <v>76</v>
      </c>
      <c r="DC86" s="92" t="s">
        <v>254</v>
      </c>
      <c r="DD86" s="13">
        <f>SUMIF(Ent_Dados!$C$269:$C$514,Tabulação_Prod_Municipios!D221,Ent_Dados!$R$269:$R$514)</f>
        <v>800</v>
      </c>
      <c r="DE86" s="16">
        <f>SUMIF(Ent_Dados!$C$269:$C$514,Tabulação_Prod_Municipios!D221,Ent_Dados!$S$269:$S$514)</f>
        <v>800</v>
      </c>
      <c r="DF86" s="9"/>
      <c r="DG86" s="10">
        <v>76</v>
      </c>
      <c r="DH86" s="92" t="s">
        <v>114</v>
      </c>
      <c r="DI86" s="13">
        <f>SUMIF(Ent_Dados!$C$9:$C$254,Tabulação_Prod_Municipios!D65,Ent_Dados!$R$9:$R$254)</f>
        <v>50</v>
      </c>
      <c r="DJ86" s="16">
        <f>SUMIF(Ent_Dados!$C$9:$C$254,Tabulação_Prod_Municipios!D65,Ent_Dados!$S$9:$S$254)</f>
        <v>50</v>
      </c>
      <c r="DL86" s="10">
        <v>76</v>
      </c>
      <c r="DM86" s="92" t="s">
        <v>275</v>
      </c>
      <c r="DN86" s="13">
        <f>SUMIF(Ent_Dados!$C$269:$C$514,Tabulação_Prod_Municipios!D243,Ent_Dados!$Z$269:$Z$514)</f>
        <v>0</v>
      </c>
      <c r="DO86" s="16">
        <f>SUMIF(Ent_Dados!$C$269:$C$514,Tabulação_Prod_Municipios!D243,Ent_Dados!$AA$269:$AA$514)</f>
        <v>0</v>
      </c>
      <c r="DP86" s="9"/>
      <c r="DQ86" s="10">
        <v>76</v>
      </c>
      <c r="DR86" s="92" t="s">
        <v>275</v>
      </c>
      <c r="DS86" s="13">
        <f>SUMIF(Ent_Dados!$C$9:$C$254,Tabulação_Prod_Municipios!D243,Ent_Dados!$Z$9:$Z$254)</f>
        <v>0</v>
      </c>
      <c r="DT86" s="16">
        <f>SUMIF(Ent_Dados!$C$9:$C$254,Tabulação_Prod_Municipios!D243,Ent_Dados!$AA$9:$AA$254)</f>
        <v>0</v>
      </c>
      <c r="DV86" s="10">
        <v>76</v>
      </c>
      <c r="DW86" s="92" t="s">
        <v>101</v>
      </c>
      <c r="DX86" s="13">
        <f>SUMIF(Ent_Dados!$C$269:$C$514,Tabulação_Prod_Municipios!D49,Ent_Dados!$D$269:$D$514)</f>
        <v>0</v>
      </c>
      <c r="DY86" s="16">
        <f>SUMIF(Ent_Dados!$C$269:$C$514,Tabulação_Prod_Municipios!D49,Ent_Dados!$E$269:$E$514)</f>
        <v>0</v>
      </c>
      <c r="DZ86" s="9"/>
      <c r="EA86" s="10">
        <v>76</v>
      </c>
      <c r="EB86" s="92" t="s">
        <v>101</v>
      </c>
      <c r="EC86" s="13">
        <f>SUMIF(Ent_Dados!$C$9:$C$254,Tabulação_Prod_Municipios!D49,Ent_Dados!$D$9:$D$254)</f>
        <v>0</v>
      </c>
      <c r="ED86" s="16">
        <f>SUMIF(Ent_Dados!$C$9:$C$254,Tabulação_Prod_Municipios!D49,Ent_Dados!$E$9:$E$254)</f>
        <v>0</v>
      </c>
      <c r="EF86" s="10">
        <v>76</v>
      </c>
      <c r="EG86" s="92" t="s">
        <v>132</v>
      </c>
      <c r="EH86" s="13"/>
      <c r="EI86" s="16"/>
      <c r="EJ86" s="9"/>
      <c r="EK86" s="10">
        <v>76</v>
      </c>
      <c r="EL86" s="92" t="s">
        <v>132</v>
      </c>
      <c r="EM86" s="13"/>
      <c r="EN86" s="16"/>
    </row>
    <row r="87" spans="1:144" ht="13.5" customHeight="1" x14ac:dyDescent="0.2">
      <c r="A87" s="14"/>
      <c r="B87" s="91">
        <v>79</v>
      </c>
      <c r="C87" s="92" t="s">
        <v>133</v>
      </c>
      <c r="D87" s="12" t="s">
        <v>408</v>
      </c>
      <c r="E87" s="14"/>
      <c r="F87" s="10">
        <v>77</v>
      </c>
      <c r="G87" s="92" t="s">
        <v>232</v>
      </c>
      <c r="H87" s="13">
        <f>SUMIF(Ent_Dados!$C$269:$C$514,Tabulação_Prod_Municipios!D196,Ent_Dados!$F$269:$F$514)+SUMIF(Ent_Dados!$C$269:$C$514,Tabulação_Prod_Municipios!D196,Ent_Dados!$H$269:$H$514)+SUMIF(Ent_Dados!$C$269:$C$514,Tabulação_Prod_Municipios!D196,Ent_Dados!$J$269:$J$514)+SUMIF(Ent_Dados!$C$269:$C$514,Tabulação_Prod_Municipios!D196,Ent_Dados!$N$269:$N$514)+SUMIF(Ent_Dados!$C$269:$C$514,Tabulação_Prod_Municipios!D196,Ent_Dados!$P$269:$P$514)+SUMIF(Ent_Dados!$C$269:$C$514,Tabulação_Prod_Municipios!D196,Ent_Dados!$T$269:$T$514)+SUMIF(Ent_Dados!$C$269:$C$514,Tabulação_Prod_Municipios!D196,Ent_Dados!$V$269:$V$514)+SUMIF(Ent_Dados!$C$269:$C$514,Tabulação_Prod_Municipios!D196,Ent_Dados!$X$269:$X$514)+SUMIF(Ent_Dados!$C$269:$C$514,Tabulação_Prod_Municipios!D196,Ent_Dados!$AB$269:$AB$514)</f>
        <v>21490</v>
      </c>
      <c r="I87" s="16">
        <f>SUMIF(Ent_Dados!$C$269:$C$514,Tabulação_Prod_Municipios!D196,Ent_Dados!$G$269:$G$514)+SUMIF(Ent_Dados!$C$269:$C$514,Tabulação_Prod_Municipios!D196,Ent_Dados!$I$269:$I$514)+SUMIF(Ent_Dados!$C$269:$C$514,Tabulação_Prod_Municipios!D196,Ent_Dados!$K$269:$K$514)+SUMIF(Ent_Dados!$C$269:$C$514,Tabulação_Prod_Municipios!D196,Ent_Dados!$O$269:$O$514)+SUMIF(Ent_Dados!$C$269:$C$514,Tabulação_Prod_Municipios!D196,Ent_Dados!$Q$269:$Q$514)+SUMIF(Ent_Dados!$C$269:$C$514,Tabulação_Prod_Municipios!D196,Ent_Dados!$U$269:$U$514)+SUMIF(Ent_Dados!$C$269:$C$514,Tabulação_Prod_Municipios!D196,Ent_Dados!$W$269:$W$514)+SUMIF(Ent_Dados!$C$269:$C$514,Tabulação_Prod_Municipios!D196,Ent_Dados!$Y$269:$Y$514)+SUMIF(Ent_Dados!$C$269:$C$514,Tabulação_Prod_Municipios!D196,Ent_Dados!$AC$269:$AC$514)</f>
        <v>24580</v>
      </c>
      <c r="J87" s="9"/>
      <c r="K87" s="10">
        <v>77</v>
      </c>
      <c r="L87" s="92" t="s">
        <v>275</v>
      </c>
      <c r="M87" s="13">
        <f>SUMIF(Ent_Dados!$C$9:$C$254,Tabulação_Prod_Municipios!D243,Ent_Dados!$F$9:$F$254)+SUMIF(Ent_Dados!$C$9:$C$254,Tabulação_Prod_Municipios!D243,Ent_Dados!$H$9:$H$254)+SUMIF(Ent_Dados!$C$9:$C$254,Tabulação_Prod_Municipios!D243,Ent_Dados!$J$9:$J$254)+SUMIF(Ent_Dados!$C$9:$C$254,Tabulação_Prod_Municipios!D243,Ent_Dados!$N$9:$N$254)+SUMIF(Ent_Dados!$C$9:$C$254,Tabulação_Prod_Municipios!D243,Ent_Dados!$P$9:$P$254)+SUMIF(Ent_Dados!$C$9:$C$254,Tabulação_Prod_Municipios!D243,Ent_Dados!$T$9:$T$254)+SUMIF(Ent_Dados!$C$9:$C$254,Tabulação_Prod_Municipios!D243,Ent_Dados!$V$9:$V$254)+SUMIF(Ent_Dados!$C$9:$C$254,Tabulação_Prod_Municipios!D243,Ent_Dados!$X$9:$X$254)+SUMIF(Ent_Dados!$C$9:$C$254,Tabulação_Prod_Municipios!D243,Ent_Dados!$AB$9:$AB$254)</f>
        <v>5600</v>
      </c>
      <c r="N87" s="16">
        <f>SUMIF(Ent_Dados!$C$9:$C$254,Tabulação_Prod_Municipios!D243,Ent_Dados!$G$9:$G$254)+SUMIF(Ent_Dados!$C$9:$C$254,Tabulação_Prod_Municipios!D243,Ent_Dados!$I$9:$I$254)+SUMIF(Ent_Dados!$C$9:$C$254,Tabulação_Prod_Municipios!D243,Ent_Dados!$K$9:$K$254)+SUMIF(Ent_Dados!$C$9:$C$254,Tabulação_Prod_Municipios!D243,Ent_Dados!$O$9:$O$254)+SUMIF(Ent_Dados!$C$9:$C$254,Tabulação_Prod_Municipios!D243,Ent_Dados!$Q$9:$Q$254)+SUMIF(Ent_Dados!$C$9:$C$254,Tabulação_Prod_Municipios!D243,Ent_Dados!$U$9:$U$254)+SUMIF(Ent_Dados!$C$9:$C$254,Tabulação_Prod_Municipios!D243,Ent_Dados!$W$9:$W$254)+SUMIF(Ent_Dados!$C$9:$C$254,Tabulação_Prod_Municipios!D243,Ent_Dados!$Y$9:$Y$254)+SUMIF(Ent_Dados!$C$9:$C$254,Tabulação_Prod_Municipios!D243,Ent_Dados!$AC$9:$AC$254)</f>
        <v>7700</v>
      </c>
      <c r="O87" s="14"/>
      <c r="P87" s="10">
        <v>77</v>
      </c>
      <c r="Q87" s="92" t="s">
        <v>277</v>
      </c>
      <c r="R87" s="13">
        <f>SUMIF(Ent_Dados!$C$269:$C$514,Tabulação_Prod_Municipios!D245,Ent_Dados!$V$269:$V$514)</f>
        <v>13440</v>
      </c>
      <c r="S87" s="16">
        <f>SUMIF(Ent_Dados!$C$269:$C$514,Tabulação_Prod_Municipios!D245,Ent_Dados!$W$269:$W$514)</f>
        <v>16800</v>
      </c>
      <c r="T87" s="9"/>
      <c r="U87" s="10">
        <v>77</v>
      </c>
      <c r="V87" s="92" t="s">
        <v>226</v>
      </c>
      <c r="W87" s="13">
        <f>SUMIF(Ent_Dados!$C$9:$C$254,Tabulação_Prod_Municipios!D187,Ent_Dados!$V$9:$V$254)</f>
        <v>5000</v>
      </c>
      <c r="X87" s="16">
        <f>SUMIF(Ent_Dados!$C$9:$C$254,Tabulação_Prod_Municipios!D187,Ent_Dados!$W$9:$W$254)</f>
        <v>5800</v>
      </c>
      <c r="Y87" s="2"/>
      <c r="Z87" s="10">
        <v>77</v>
      </c>
      <c r="AA87" s="92" t="s">
        <v>282</v>
      </c>
      <c r="AB87" s="13">
        <f>SUMIF(Ent_Dados!$C$269:$C$514,Tabulação_Prod_Municipios!D250,Ent_Dados!$T$269:$T$514)</f>
        <v>6850</v>
      </c>
      <c r="AC87" s="16">
        <f>SUMIF(Ent_Dados!$C$269:$C$514,Tabulação_Prod_Municipios!D250,Ent_Dados!$U$269:$U$514)</f>
        <v>6688</v>
      </c>
      <c r="AD87" s="9"/>
      <c r="AE87" s="10">
        <v>77</v>
      </c>
      <c r="AF87" s="92" t="s">
        <v>237</v>
      </c>
      <c r="AG87" s="13">
        <f>SUMIF(Ent_Dados!$C$9:$C$254,Tabulação_Prod_Municipios!D202,Ent_Dados!$T$9:$T$254)</f>
        <v>508</v>
      </c>
      <c r="AH87" s="16">
        <f>SUMIF(Ent_Dados!$C$9:$C$254,Tabulação_Prod_Municipios!D202,Ent_Dados!$U$9:$U$254)</f>
        <v>1400</v>
      </c>
      <c r="AJ87" s="10">
        <v>77</v>
      </c>
      <c r="AK87" s="92" t="s">
        <v>232</v>
      </c>
      <c r="AL87" s="13">
        <f>SUMIF(Ent_Dados!$C$269:$C$514,Tabulação_Prod_Municipios!D196,Ent_Dados!$X$269:$X$514)</f>
        <v>540</v>
      </c>
      <c r="AM87" s="16">
        <f>SUMIF(Ent_Dados!$C$269:$C$514,Tabulação_Prod_Municipios!D196,Ent_Dados!$Y$269:$Y$514)</f>
        <v>180</v>
      </c>
      <c r="AN87" s="9"/>
      <c r="AO87" s="10">
        <v>77</v>
      </c>
      <c r="AP87" s="92" t="s">
        <v>122</v>
      </c>
      <c r="AQ87" s="13">
        <f>SUMIF(Ent_Dados!$C$9:$C$254,Tabulação_Prod_Municipios!D75,Ent_Dados!$X$9:$X$254)</f>
        <v>200</v>
      </c>
      <c r="AR87" s="16">
        <f>SUMIF(Ent_Dados!$C$9:$C$254,Tabulação_Prod_Municipios!D75,Ent_Dados!$Y$9:$Y$254)</f>
        <v>100</v>
      </c>
      <c r="AT87" s="10">
        <v>77</v>
      </c>
      <c r="AU87" s="92" t="s">
        <v>178</v>
      </c>
      <c r="AV87" s="13">
        <f>SUMIF(Ent_Dados!$C$269:$C$514,Tabulação_Prod_Municipios!D134,Ent_Dados!$J$269:$J$514)</f>
        <v>55</v>
      </c>
      <c r="AW87" s="16">
        <f>SUMIF(Ent_Dados!$C$269:$C$514,Tabulação_Prod_Municipios!D134,Ent_Dados!$K$269:$K$514)</f>
        <v>53</v>
      </c>
      <c r="AX87" s="9"/>
      <c r="AY87" s="10">
        <v>77</v>
      </c>
      <c r="AZ87" s="92" t="s">
        <v>243</v>
      </c>
      <c r="BA87" s="13">
        <f>SUMIF(Ent_Dados!$C$9:$C$254,Tabulação_Prod_Municipios!D209,Ent_Dados!$J$9:$J$254)</f>
        <v>30</v>
      </c>
      <c r="BB87" s="16">
        <f>SUMIF(Ent_Dados!$C$9:$C$254,Tabulação_Prod_Municipios!D209,Ent_Dados!$K$9:$K$254)</f>
        <v>30</v>
      </c>
      <c r="BD87" s="10">
        <v>77</v>
      </c>
      <c r="BE87" s="92" t="s">
        <v>262</v>
      </c>
      <c r="BF87" s="13">
        <f>SUMIF(Ent_Dados!$C$269:$C$514,Tabulação_Prod_Municipios!D229,Ent_Dados!$N$269:$N$514)</f>
        <v>0</v>
      </c>
      <c r="BG87" s="16">
        <f>SUMIF(Ent_Dados!$C$269:$C$514,Tabulação_Prod_Municipios!D229,Ent_Dados!$O$269:$O$514)</f>
        <v>0</v>
      </c>
      <c r="BH87" s="9"/>
      <c r="BI87" s="10">
        <v>77</v>
      </c>
      <c r="BJ87" s="92" t="s">
        <v>262</v>
      </c>
      <c r="BK87" s="13">
        <f>SUMIF(Ent_Dados!$C$9:$C$254,Tabulação_Prod_Municipios!D229,Ent_Dados!$N$9:$N$254)</f>
        <v>0</v>
      </c>
      <c r="BL87" s="16">
        <f>SUMIF(Ent_Dados!$C$9:$C$254,Tabulação_Prod_Municipios!D229,Ent_Dados!$O$9:$O$254)</f>
        <v>0</v>
      </c>
      <c r="BN87" s="10">
        <v>77</v>
      </c>
      <c r="BO87" s="92" t="s">
        <v>99</v>
      </c>
      <c r="BP87" s="13">
        <f>SUMIF(Ent_Dados!$C$269:$C$514,Tabulação_Prod_Municipios!D47,Ent_Dados!$F$269:$F$514)</f>
        <v>0</v>
      </c>
      <c r="BQ87" s="16">
        <f>SUMIF(Ent_Dados!$C$269:$C$514,Tabulação_Prod_Municipios!D47,Ent_Dados!$G$269:$G$514)</f>
        <v>0</v>
      </c>
      <c r="BR87" s="9"/>
      <c r="BS87" s="10">
        <v>77</v>
      </c>
      <c r="BT87" s="92" t="s">
        <v>99</v>
      </c>
      <c r="BU87" s="13">
        <f>SUMIF(Ent_Dados!$C$9:$C$254,Tabulação_Prod_Municipios!D47,Ent_Dados!$F$9:$F$254)</f>
        <v>0</v>
      </c>
      <c r="BV87" s="16">
        <f>SUMIF(Ent_Dados!$C$9:$C$254,Tabulação_Prod_Municipios!D47,Ent_Dados!$G$9:$G$254)</f>
        <v>0</v>
      </c>
      <c r="BX87" s="10">
        <v>77</v>
      </c>
      <c r="BY87" s="92" t="s">
        <v>109</v>
      </c>
      <c r="BZ87" s="13">
        <f>SUMIF(Ent_Dados!$C$269:$C$514,Tabulação_Prod_Municipios!D59,Ent_Dados!$P$269:$P$514)</f>
        <v>0</v>
      </c>
      <c r="CA87" s="16">
        <f>SUMIF(Ent_Dados!$C$269:$C$514,Tabulação_Prod_Municipios!D59,Ent_Dados!$Q$269:$Q$514)</f>
        <v>0</v>
      </c>
      <c r="CB87" s="9"/>
      <c r="CC87" s="10">
        <v>77</v>
      </c>
      <c r="CD87" s="92" t="s">
        <v>109</v>
      </c>
      <c r="CE87" s="13">
        <f>SUMIF(Ent_Dados!$C$9:$C$254,Tabulação_Prod_Municipios!D59,Ent_Dados!$P$9:$P$254)</f>
        <v>0</v>
      </c>
      <c r="CF87" s="16">
        <f>SUMIF(Ent_Dados!$C$9:$C$254,Tabulação_Prod_Municipios!D59,Ent_Dados!$Q$9:$Q$254)</f>
        <v>0</v>
      </c>
      <c r="CH87" s="10">
        <v>77</v>
      </c>
      <c r="CI87" s="92" t="s">
        <v>126</v>
      </c>
      <c r="CJ87" s="13">
        <f>SUMIF(Ent_Dados!$C$269:$C$514,Tabulação_Prod_Municipios!D79,Ent_Dados!$AB$269:$AB$514)</f>
        <v>0</v>
      </c>
      <c r="CK87" s="16">
        <f>SUMIF(Ent_Dados!$C$269:$C$514,Tabulação_Prod_Municipios!D79,Ent_Dados!$AC$269:$AC$514)</f>
        <v>0</v>
      </c>
      <c r="CL87" s="9"/>
      <c r="CM87" s="10">
        <v>77</v>
      </c>
      <c r="CN87" s="92" t="s">
        <v>126</v>
      </c>
      <c r="CO87" s="13">
        <f>SUMIF(Ent_Dados!$C$9:$C$254,Tabulação_Prod_Municipios!D79,Ent_Dados!$AB$9:$AB$254)</f>
        <v>0</v>
      </c>
      <c r="CP87" s="16">
        <f>SUMIF(Ent_Dados!$C$9:$C$254,Tabulação_Prod_Municipios!D79,Ent_Dados!$AC$9:$AC$254)</f>
        <v>0</v>
      </c>
      <c r="CR87" s="10">
        <v>77</v>
      </c>
      <c r="CS87" s="92" t="s">
        <v>202</v>
      </c>
      <c r="CT87" s="13">
        <f>SUMIF(Ent_Dados!$C$269:$C$514,Tabulação_Prod_Municipios!D162,Ent_Dados!$L$269:$L$514)</f>
        <v>28875</v>
      </c>
      <c r="CU87" s="16">
        <f>SUMIF(Ent_Dados!$C$269:$C$514,Tabulação_Prod_Municipios!D162,Ent_Dados!$M$269:$M$514)</f>
        <v>28875</v>
      </c>
      <c r="CV87" s="9"/>
      <c r="CW87" s="10">
        <v>77</v>
      </c>
      <c r="CX87" s="92" t="s">
        <v>99</v>
      </c>
      <c r="CY87" s="13">
        <f>SUMIF(Ent_Dados!$C$9:$C$254,Tabulação_Prod_Municipios!D47,Ent_Dados!$L$9:$L$254)</f>
        <v>650</v>
      </c>
      <c r="CZ87" s="16">
        <f>SUMIF(Ent_Dados!$C$9:$C$254,Tabulação_Prod_Municipios!D47,Ent_Dados!$M$9:$M$254)</f>
        <v>665</v>
      </c>
      <c r="DB87" s="10">
        <v>77</v>
      </c>
      <c r="DC87" s="92" t="s">
        <v>129</v>
      </c>
      <c r="DD87" s="13">
        <f>SUMIF(Ent_Dados!$C$269:$C$514,Tabulação_Prod_Municipios!D83,Ent_Dados!$R$269:$R$514)</f>
        <v>800</v>
      </c>
      <c r="DE87" s="16">
        <f>SUMIF(Ent_Dados!$C$269:$C$514,Tabulação_Prod_Municipios!D83,Ent_Dados!$S$269:$S$514)</f>
        <v>780</v>
      </c>
      <c r="DF87" s="9"/>
      <c r="DG87" s="10">
        <v>77</v>
      </c>
      <c r="DH87" s="92" t="s">
        <v>100</v>
      </c>
      <c r="DI87" s="13">
        <f>SUMIF(Ent_Dados!$C$9:$C$254,Tabulação_Prod_Municipios!D48,Ent_Dados!$R$9:$R$254)</f>
        <v>50</v>
      </c>
      <c r="DJ87" s="16">
        <f>SUMIF(Ent_Dados!$C$9:$C$254,Tabulação_Prod_Municipios!D48,Ent_Dados!$S$9:$S$254)</f>
        <v>50</v>
      </c>
      <c r="DL87" s="10">
        <v>77</v>
      </c>
      <c r="DM87" s="92" t="s">
        <v>184</v>
      </c>
      <c r="DN87" s="13">
        <f>SUMIF(Ent_Dados!$C$269:$C$514,Tabulação_Prod_Municipios!D141,Ent_Dados!$Z$269:$Z$514)</f>
        <v>0</v>
      </c>
      <c r="DO87" s="16">
        <f>SUMIF(Ent_Dados!$C$269:$C$514,Tabulação_Prod_Municipios!D141,Ent_Dados!$AA$269:$AA$514)</f>
        <v>0</v>
      </c>
      <c r="DP87" s="9"/>
      <c r="DQ87" s="10">
        <v>77</v>
      </c>
      <c r="DR87" s="92" t="s">
        <v>128</v>
      </c>
      <c r="DS87" s="13">
        <f>SUMIF(Ent_Dados!$C$9:$C$254,Tabulação_Prod_Municipios!D82,Ent_Dados!$Z$9:$Z$254)</f>
        <v>0</v>
      </c>
      <c r="DT87" s="16">
        <f>SUMIF(Ent_Dados!$C$9:$C$254,Tabulação_Prod_Municipios!D82,Ent_Dados!$AA$9:$AA$254)</f>
        <v>0</v>
      </c>
      <c r="DV87" s="10">
        <v>77</v>
      </c>
      <c r="DW87" s="92" t="s">
        <v>102</v>
      </c>
      <c r="DX87" s="13">
        <f>SUMIF(Ent_Dados!$C$269:$C$514,Tabulação_Prod_Municipios!D50,Ent_Dados!$D$269:$D$514)</f>
        <v>0</v>
      </c>
      <c r="DY87" s="16">
        <f>SUMIF(Ent_Dados!$C$269:$C$514,Tabulação_Prod_Municipios!D50,Ent_Dados!$E$269:$E$514)</f>
        <v>0</v>
      </c>
      <c r="DZ87" s="9"/>
      <c r="EA87" s="10">
        <v>77</v>
      </c>
      <c r="EB87" s="92" t="s">
        <v>102</v>
      </c>
      <c r="EC87" s="13">
        <f>SUMIF(Ent_Dados!$C$9:$C$254,Tabulação_Prod_Municipios!D50,Ent_Dados!$D$9:$D$254)</f>
        <v>0</v>
      </c>
      <c r="ED87" s="16">
        <f>SUMIF(Ent_Dados!$C$9:$C$254,Tabulação_Prod_Municipios!D50,Ent_Dados!$E$9:$E$254)</f>
        <v>0</v>
      </c>
      <c r="EF87" s="10">
        <v>77</v>
      </c>
      <c r="EG87" s="92" t="s">
        <v>133</v>
      </c>
      <c r="EH87" s="13"/>
      <c r="EI87" s="16"/>
      <c r="EJ87" s="9"/>
      <c r="EK87" s="10">
        <v>77</v>
      </c>
      <c r="EL87" s="92" t="s">
        <v>133</v>
      </c>
      <c r="EM87" s="13"/>
      <c r="EN87" s="16"/>
    </row>
    <row r="88" spans="1:144" ht="13.5" customHeight="1" x14ac:dyDescent="0.2">
      <c r="A88" s="14"/>
      <c r="B88" s="91">
        <v>80</v>
      </c>
      <c r="C88" s="92" t="s">
        <v>134</v>
      </c>
      <c r="D88" s="12" t="s">
        <v>409</v>
      </c>
      <c r="E88" s="14"/>
      <c r="F88" s="10">
        <v>78</v>
      </c>
      <c r="G88" s="92" t="s">
        <v>277</v>
      </c>
      <c r="H88" s="13">
        <f>SUMIF(Ent_Dados!$C$269:$C$514,Tabulação_Prod_Municipios!D245,Ent_Dados!$F$269:$F$514)+SUMIF(Ent_Dados!$C$269:$C$514,Tabulação_Prod_Municipios!D245,Ent_Dados!$H$269:$H$514)+SUMIF(Ent_Dados!$C$269:$C$514,Tabulação_Prod_Municipios!D245,Ent_Dados!$J$269:$J$514)+SUMIF(Ent_Dados!$C$269:$C$514,Tabulação_Prod_Municipios!D245,Ent_Dados!$N$269:$N$514)+SUMIF(Ent_Dados!$C$269:$C$514,Tabulação_Prod_Municipios!D245,Ent_Dados!$P$269:$P$514)+SUMIF(Ent_Dados!$C$269:$C$514,Tabulação_Prod_Municipios!D245,Ent_Dados!$T$269:$T$514)+SUMIF(Ent_Dados!$C$269:$C$514,Tabulação_Prod_Municipios!D245,Ent_Dados!$V$269:$V$514)+SUMIF(Ent_Dados!$C$269:$C$514,Tabulação_Prod_Municipios!D245,Ent_Dados!$X$269:$X$514)+SUMIF(Ent_Dados!$C$269:$C$514,Tabulação_Prod_Municipios!D245,Ent_Dados!$AB$269:$AB$514)</f>
        <v>16245</v>
      </c>
      <c r="I88" s="16">
        <f>SUMIF(Ent_Dados!$C$269:$C$514,Tabulação_Prod_Municipios!D245,Ent_Dados!$G$269:$G$514)+SUMIF(Ent_Dados!$C$269:$C$514,Tabulação_Prod_Municipios!D245,Ent_Dados!$I$269:$I$514)+SUMIF(Ent_Dados!$C$269:$C$514,Tabulação_Prod_Municipios!D245,Ent_Dados!$K$269:$K$514)+SUMIF(Ent_Dados!$C$269:$C$514,Tabulação_Prod_Municipios!D245,Ent_Dados!$O$269:$O$514)+SUMIF(Ent_Dados!$C$269:$C$514,Tabulação_Prod_Municipios!D245,Ent_Dados!$Q$269:$Q$514)+SUMIF(Ent_Dados!$C$269:$C$514,Tabulação_Prod_Municipios!D245,Ent_Dados!$U$269:$U$514)+SUMIF(Ent_Dados!$C$269:$C$514,Tabulação_Prod_Municipios!D245,Ent_Dados!$W$269:$W$514)+SUMIF(Ent_Dados!$C$269:$C$514,Tabulação_Prod_Municipios!D245,Ent_Dados!$Y$269:$Y$514)+SUMIF(Ent_Dados!$C$269:$C$514,Tabulação_Prod_Municipios!D245,Ent_Dados!$AC$269:$AC$514)</f>
        <v>22800</v>
      </c>
      <c r="J88" s="9"/>
      <c r="K88" s="10">
        <v>78</v>
      </c>
      <c r="L88" s="92" t="s">
        <v>226</v>
      </c>
      <c r="M88" s="13">
        <f>SUMIF(Ent_Dados!$C$9:$C$254,Tabulação_Prod_Municipios!D187,Ent_Dados!$F$9:$F$254)+SUMIF(Ent_Dados!$C$9:$C$254,Tabulação_Prod_Municipios!D187,Ent_Dados!$H$9:$H$254)+SUMIF(Ent_Dados!$C$9:$C$254,Tabulação_Prod_Municipios!D187,Ent_Dados!$J$9:$J$254)+SUMIF(Ent_Dados!$C$9:$C$254,Tabulação_Prod_Municipios!D187,Ent_Dados!$N$9:$N$254)+SUMIF(Ent_Dados!$C$9:$C$254,Tabulação_Prod_Municipios!D187,Ent_Dados!$P$9:$P$254)+SUMIF(Ent_Dados!$C$9:$C$254,Tabulação_Prod_Municipios!D187,Ent_Dados!$T$9:$T$254)+SUMIF(Ent_Dados!$C$9:$C$254,Tabulação_Prod_Municipios!D187,Ent_Dados!$V$9:$V$254)+SUMIF(Ent_Dados!$C$9:$C$254,Tabulação_Prod_Municipios!D187,Ent_Dados!$X$9:$X$254)+SUMIF(Ent_Dados!$C$9:$C$254,Tabulação_Prod_Municipios!D187,Ent_Dados!$AB$9:$AB$254)</f>
        <v>8180</v>
      </c>
      <c r="N88" s="16">
        <f>SUMIF(Ent_Dados!$C$9:$C$254,Tabulação_Prod_Municipios!D187,Ent_Dados!$G$9:$G$254)+SUMIF(Ent_Dados!$C$9:$C$254,Tabulação_Prod_Municipios!D187,Ent_Dados!$I$9:$I$254)+SUMIF(Ent_Dados!$C$9:$C$254,Tabulação_Prod_Municipios!D187,Ent_Dados!$K$9:$K$254)+SUMIF(Ent_Dados!$C$9:$C$254,Tabulação_Prod_Municipios!D187,Ent_Dados!$O$9:$O$254)+SUMIF(Ent_Dados!$C$9:$C$254,Tabulação_Prod_Municipios!D187,Ent_Dados!$Q$9:$Q$254)+SUMIF(Ent_Dados!$C$9:$C$254,Tabulação_Prod_Municipios!D187,Ent_Dados!$U$9:$U$254)+SUMIF(Ent_Dados!$C$9:$C$254,Tabulação_Prod_Municipios!D187,Ent_Dados!$W$9:$W$254)+SUMIF(Ent_Dados!$C$9:$C$254,Tabulação_Prod_Municipios!D187,Ent_Dados!$Y$9:$Y$254)+SUMIF(Ent_Dados!$C$9:$C$254,Tabulação_Prod_Municipios!D187,Ent_Dados!$AC$9:$AC$254)</f>
        <v>7640</v>
      </c>
      <c r="O88" s="14"/>
      <c r="P88" s="10">
        <v>78</v>
      </c>
      <c r="Q88" s="92" t="s">
        <v>235</v>
      </c>
      <c r="R88" s="13">
        <f>SUMIF(Ent_Dados!$C$269:$C$514,Tabulação_Prod_Municipios!D199,Ent_Dados!$V$269:$V$514)</f>
        <v>30100</v>
      </c>
      <c r="S88" s="16">
        <f>SUMIF(Ent_Dados!$C$269:$C$514,Tabulação_Prod_Municipios!D199,Ent_Dados!$W$269:$W$514)</f>
        <v>16676</v>
      </c>
      <c r="T88" s="9"/>
      <c r="U88" s="10">
        <v>78</v>
      </c>
      <c r="V88" s="92" t="s">
        <v>277</v>
      </c>
      <c r="W88" s="13">
        <f>SUMIF(Ent_Dados!$C$9:$C$254,Tabulação_Prod_Municipios!D245,Ent_Dados!$V$9:$V$254)</f>
        <v>5600</v>
      </c>
      <c r="X88" s="16">
        <f>SUMIF(Ent_Dados!$C$9:$C$254,Tabulação_Prod_Municipios!D245,Ent_Dados!$W$9:$W$254)</f>
        <v>5600</v>
      </c>
      <c r="Y88" s="2"/>
      <c r="Z88" s="10">
        <v>78</v>
      </c>
      <c r="AA88" s="92" t="s">
        <v>116</v>
      </c>
      <c r="AB88" s="13">
        <f>SUMIF(Ent_Dados!$C$269:$C$514,Tabulação_Prod_Municipios!D67,Ent_Dados!$T$269:$T$514)</f>
        <v>7200</v>
      </c>
      <c r="AC88" s="16">
        <f>SUMIF(Ent_Dados!$C$269:$C$514,Tabulação_Prod_Municipios!D67,Ent_Dados!$U$269:$U$514)</f>
        <v>6600</v>
      </c>
      <c r="AD88" s="9"/>
      <c r="AE88" s="10">
        <v>78</v>
      </c>
      <c r="AF88" s="92" t="s">
        <v>101</v>
      </c>
      <c r="AG88" s="13">
        <f>SUMIF(Ent_Dados!$C$9:$C$254,Tabulação_Prod_Municipios!D49,Ent_Dados!$T$9:$T$254)</f>
        <v>1700</v>
      </c>
      <c r="AH88" s="16">
        <f>SUMIF(Ent_Dados!$C$9:$C$254,Tabulação_Prod_Municipios!D49,Ent_Dados!$U$9:$U$254)</f>
        <v>1350</v>
      </c>
      <c r="AJ88" s="10">
        <v>78</v>
      </c>
      <c r="AK88" s="92" t="s">
        <v>128</v>
      </c>
      <c r="AL88" s="13">
        <f>SUMIF(Ent_Dados!$C$269:$C$514,Tabulação_Prod_Municipios!D82,Ent_Dados!$X$269:$X$514)</f>
        <v>450</v>
      </c>
      <c r="AM88" s="16">
        <f>SUMIF(Ent_Dados!$C$269:$C$514,Tabulação_Prod_Municipios!D82,Ent_Dados!$Y$269:$Y$514)</f>
        <v>180</v>
      </c>
      <c r="AN88" s="9"/>
      <c r="AO88" s="10">
        <v>78</v>
      </c>
      <c r="AP88" s="92" t="s">
        <v>310</v>
      </c>
      <c r="AQ88" s="13">
        <f>SUMIF(Ent_Dados!$C$9:$C$254,Tabulação_Prod_Municipios!D17,Ent_Dados!$X$9:$X$254)</f>
        <v>120</v>
      </c>
      <c r="AR88" s="16">
        <f>SUMIF(Ent_Dados!$C$9:$C$254,Tabulação_Prod_Municipios!D17,Ent_Dados!$Y$9:$Y$254)</f>
        <v>100</v>
      </c>
      <c r="AT88" s="10">
        <v>78</v>
      </c>
      <c r="AU88" s="92" t="s">
        <v>184</v>
      </c>
      <c r="AV88" s="13">
        <f>SUMIF(Ent_Dados!$C$269:$C$514,Tabulação_Prod_Municipios!D141,Ent_Dados!$J$269:$J$514)</f>
        <v>95</v>
      </c>
      <c r="AW88" s="16">
        <f>SUMIF(Ent_Dados!$C$269:$C$514,Tabulação_Prod_Municipios!D141,Ent_Dados!$K$269:$K$514)</f>
        <v>48</v>
      </c>
      <c r="AX88" s="9"/>
      <c r="AY88" s="10">
        <v>78</v>
      </c>
      <c r="AZ88" s="92" t="s">
        <v>147</v>
      </c>
      <c r="BA88" s="13">
        <f>SUMIF(Ent_Dados!$C$9:$C$254,Tabulação_Prod_Municipios!D101,Ent_Dados!$J$9:$J$254)</f>
        <v>30</v>
      </c>
      <c r="BB88" s="16">
        <f>SUMIF(Ent_Dados!$C$9:$C$254,Tabulação_Prod_Municipios!D101,Ent_Dados!$K$9:$K$254)</f>
        <v>30</v>
      </c>
      <c r="BD88" s="10">
        <v>78</v>
      </c>
      <c r="BE88" s="92" t="s">
        <v>1</v>
      </c>
      <c r="BF88" s="13">
        <f>SUMIF(Ent_Dados!$C$269:$C$514,Tabulação_Prod_Municipios!D74,Ent_Dados!$N$269:$N$514)</f>
        <v>0</v>
      </c>
      <c r="BG88" s="16">
        <f>SUMIF(Ent_Dados!$C$269:$C$514,Tabulação_Prod_Municipios!D74,Ent_Dados!$O$269:$O$514)</f>
        <v>0</v>
      </c>
      <c r="BH88" s="9"/>
      <c r="BI88" s="10">
        <v>78</v>
      </c>
      <c r="BJ88" s="92" t="s">
        <v>1</v>
      </c>
      <c r="BK88" s="13">
        <f>SUMIF(Ent_Dados!$C$9:$C$254,Tabulação_Prod_Municipios!D74,Ent_Dados!$N$9:$N$254)</f>
        <v>0</v>
      </c>
      <c r="BL88" s="16">
        <f>SUMIF(Ent_Dados!$C$9:$C$254,Tabulação_Prod_Municipios!D74,Ent_Dados!$O$9:$O$254)</f>
        <v>0</v>
      </c>
      <c r="BN88" s="10">
        <v>78</v>
      </c>
      <c r="BO88" s="92" t="s">
        <v>101</v>
      </c>
      <c r="BP88" s="13">
        <f>SUMIF(Ent_Dados!$C$269:$C$514,Tabulação_Prod_Municipios!D49,Ent_Dados!$F$269:$F$514)</f>
        <v>0</v>
      </c>
      <c r="BQ88" s="16">
        <f>SUMIF(Ent_Dados!$C$269:$C$514,Tabulação_Prod_Municipios!D49,Ent_Dados!$G$269:$G$514)</f>
        <v>0</v>
      </c>
      <c r="BR88" s="9"/>
      <c r="BS88" s="10">
        <v>78</v>
      </c>
      <c r="BT88" s="92" t="s">
        <v>101</v>
      </c>
      <c r="BU88" s="13">
        <f>SUMIF(Ent_Dados!$C$9:$C$254,Tabulação_Prod_Municipios!D49,Ent_Dados!$F$9:$F$254)</f>
        <v>0</v>
      </c>
      <c r="BV88" s="16">
        <f>SUMIF(Ent_Dados!$C$9:$C$254,Tabulação_Prod_Municipios!D49,Ent_Dados!$G$9:$G$254)</f>
        <v>0</v>
      </c>
      <c r="BX88" s="10">
        <v>78</v>
      </c>
      <c r="BY88" s="92" t="s">
        <v>110</v>
      </c>
      <c r="BZ88" s="13">
        <f>SUMIF(Ent_Dados!$C$269:$C$514,Tabulação_Prod_Municipios!D60,Ent_Dados!$P$269:$P$514)</f>
        <v>0</v>
      </c>
      <c r="CA88" s="16">
        <f>SUMIF(Ent_Dados!$C$269:$C$514,Tabulação_Prod_Municipios!D60,Ent_Dados!$Q$269:$Q$514)</f>
        <v>0</v>
      </c>
      <c r="CB88" s="9"/>
      <c r="CC88" s="10">
        <v>78</v>
      </c>
      <c r="CD88" s="92" t="s">
        <v>110</v>
      </c>
      <c r="CE88" s="13">
        <f>SUMIF(Ent_Dados!$C$9:$C$254,Tabulação_Prod_Municipios!D60,Ent_Dados!$P$9:$P$254)</f>
        <v>0</v>
      </c>
      <c r="CF88" s="16">
        <f>SUMIF(Ent_Dados!$C$9:$C$254,Tabulação_Prod_Municipios!D60,Ent_Dados!$Q$9:$Q$254)</f>
        <v>0</v>
      </c>
      <c r="CH88" s="10">
        <v>78</v>
      </c>
      <c r="CI88" s="92" t="s">
        <v>127</v>
      </c>
      <c r="CJ88" s="13">
        <f>SUMIF(Ent_Dados!$C$269:$C$514,Tabulação_Prod_Municipios!D80,Ent_Dados!$AB$269:$AB$514)</f>
        <v>0</v>
      </c>
      <c r="CK88" s="16">
        <f>SUMIF(Ent_Dados!$C$269:$C$514,Tabulação_Prod_Municipios!D80,Ent_Dados!$AC$269:$AC$514)</f>
        <v>0</v>
      </c>
      <c r="CL88" s="9"/>
      <c r="CM88" s="10">
        <v>78</v>
      </c>
      <c r="CN88" s="92" t="s">
        <v>127</v>
      </c>
      <c r="CO88" s="13">
        <f>SUMIF(Ent_Dados!$C$9:$C$254,Tabulação_Prod_Municipios!D80,Ent_Dados!$AB$9:$AB$254)</f>
        <v>0</v>
      </c>
      <c r="CP88" s="16">
        <f>SUMIF(Ent_Dados!$C$9:$C$254,Tabulação_Prod_Municipios!D80,Ent_Dados!$AC$9:$AC$254)</f>
        <v>0</v>
      </c>
      <c r="CR88" s="10">
        <v>78</v>
      </c>
      <c r="CS88" s="92" t="s">
        <v>275</v>
      </c>
      <c r="CT88" s="13">
        <f>SUMIF(Ent_Dados!$C$269:$C$514,Tabulação_Prod_Municipios!D243,Ent_Dados!$L$269:$L$514)</f>
        <v>26800</v>
      </c>
      <c r="CU88" s="16">
        <f>SUMIF(Ent_Dados!$C$269:$C$514,Tabulação_Prod_Municipios!D243,Ent_Dados!$M$269:$M$514)</f>
        <v>26800</v>
      </c>
      <c r="CV88" s="9"/>
      <c r="CW88" s="10">
        <v>78</v>
      </c>
      <c r="CX88" s="92" t="s">
        <v>202</v>
      </c>
      <c r="CY88" s="13">
        <f>SUMIF(Ent_Dados!$C$9:$C$254,Tabulação_Prod_Municipios!D162,Ent_Dados!$L$9:$L$254)</f>
        <v>525</v>
      </c>
      <c r="CZ88" s="16">
        <f>SUMIF(Ent_Dados!$C$9:$C$254,Tabulação_Prod_Municipios!D162,Ent_Dados!$M$9:$M$254)</f>
        <v>525</v>
      </c>
      <c r="DB88" s="10">
        <v>78</v>
      </c>
      <c r="DC88" s="92" t="s">
        <v>93</v>
      </c>
      <c r="DD88" s="13">
        <f>SUMIF(Ent_Dados!$C$269:$C$514,Tabulação_Prod_Municipios!D41,Ent_Dados!$R$269:$R$514)</f>
        <v>900</v>
      </c>
      <c r="DE88" s="16">
        <f>SUMIF(Ent_Dados!$C$269:$C$514,Tabulação_Prod_Municipios!D41,Ent_Dados!$S$269:$S$514)</f>
        <v>760</v>
      </c>
      <c r="DF88" s="9"/>
      <c r="DG88" s="10">
        <v>78</v>
      </c>
      <c r="DH88" s="92" t="s">
        <v>92</v>
      </c>
      <c r="DI88" s="13">
        <f>SUMIF(Ent_Dados!$C$9:$C$254,Tabulação_Prod_Municipios!D40,Ent_Dados!$R$9:$R$254)</f>
        <v>50</v>
      </c>
      <c r="DJ88" s="16">
        <f>SUMIF(Ent_Dados!$C$9:$C$254,Tabulação_Prod_Municipios!D40,Ent_Dados!$S$9:$S$254)</f>
        <v>50</v>
      </c>
      <c r="DL88" s="10">
        <v>78</v>
      </c>
      <c r="DM88" s="92" t="s">
        <v>130</v>
      </c>
      <c r="DN88" s="13">
        <f>SUMIF(Ent_Dados!$C$269:$C$514,Tabulação_Prod_Municipios!D84,Ent_Dados!$Z$269:$Z$514)</f>
        <v>0</v>
      </c>
      <c r="DO88" s="16">
        <f>SUMIF(Ent_Dados!$C$269:$C$514,Tabulação_Prod_Municipios!D84,Ent_Dados!$AA$269:$AA$514)</f>
        <v>0</v>
      </c>
      <c r="DP88" s="9"/>
      <c r="DQ88" s="10">
        <v>78</v>
      </c>
      <c r="DR88" s="92" t="s">
        <v>130</v>
      </c>
      <c r="DS88" s="13">
        <f>SUMIF(Ent_Dados!$C$9:$C$254,Tabulação_Prod_Municipios!D84,Ent_Dados!$Z$9:$Z$254)</f>
        <v>0</v>
      </c>
      <c r="DT88" s="16">
        <f>SUMIF(Ent_Dados!$C$9:$C$254,Tabulação_Prod_Municipios!D84,Ent_Dados!$AA$9:$AA$254)</f>
        <v>0</v>
      </c>
      <c r="DV88" s="10">
        <v>78</v>
      </c>
      <c r="DW88" s="92" t="s">
        <v>103</v>
      </c>
      <c r="DX88" s="13">
        <f>SUMIF(Ent_Dados!$C$269:$C$514,Tabulação_Prod_Municipios!D51,Ent_Dados!$D$269:$D$514)</f>
        <v>0</v>
      </c>
      <c r="DY88" s="16">
        <f>SUMIF(Ent_Dados!$C$269:$C$514,Tabulação_Prod_Municipios!D51,Ent_Dados!$E$269:$E$514)</f>
        <v>0</v>
      </c>
      <c r="DZ88" s="9"/>
      <c r="EA88" s="10">
        <v>78</v>
      </c>
      <c r="EB88" s="92" t="s">
        <v>103</v>
      </c>
      <c r="EC88" s="13">
        <f>SUMIF(Ent_Dados!$C$9:$C$254,Tabulação_Prod_Municipios!D51,Ent_Dados!$D$9:$D$254)</f>
        <v>0</v>
      </c>
      <c r="ED88" s="16">
        <f>SUMIF(Ent_Dados!$C$9:$C$254,Tabulação_Prod_Municipios!D51,Ent_Dados!$E$9:$E$254)</f>
        <v>0</v>
      </c>
      <c r="EF88" s="10">
        <v>78</v>
      </c>
      <c r="EG88" s="92" t="s">
        <v>134</v>
      </c>
      <c r="EH88" s="13"/>
      <c r="EI88" s="16"/>
      <c r="EJ88" s="9"/>
      <c r="EK88" s="10">
        <v>78</v>
      </c>
      <c r="EL88" s="92" t="s">
        <v>134</v>
      </c>
      <c r="EM88" s="13"/>
      <c r="EN88" s="16"/>
    </row>
    <row r="89" spans="1:144" ht="13.5" customHeight="1" x14ac:dyDescent="0.2">
      <c r="A89" s="14"/>
      <c r="B89" s="91">
        <v>81</v>
      </c>
      <c r="C89" s="92" t="s">
        <v>135</v>
      </c>
      <c r="D89" s="12" t="s">
        <v>410</v>
      </c>
      <c r="E89" s="14"/>
      <c r="F89" s="10">
        <v>79</v>
      </c>
      <c r="G89" s="92" t="s">
        <v>80</v>
      </c>
      <c r="H89" s="13">
        <f>SUMIF(Ent_Dados!$C$269:$C$514,Tabulação_Prod_Municipios!D28,Ent_Dados!$F$269:$F$514)+SUMIF(Ent_Dados!$C$269:$C$514,Tabulação_Prod_Municipios!D28,Ent_Dados!$H$269:$H$514)+SUMIF(Ent_Dados!$C$269:$C$514,Tabulação_Prod_Municipios!D28,Ent_Dados!$J$269:$J$514)+SUMIF(Ent_Dados!$C$269:$C$514,Tabulação_Prod_Municipios!D28,Ent_Dados!$N$269:$N$514)+SUMIF(Ent_Dados!$C$269:$C$514,Tabulação_Prod_Municipios!D28,Ent_Dados!$P$269:$P$514)+SUMIF(Ent_Dados!$C$269:$C$514,Tabulação_Prod_Municipios!D28,Ent_Dados!$T$269:$T$514)+SUMIF(Ent_Dados!$C$269:$C$514,Tabulação_Prod_Municipios!D28,Ent_Dados!$V$269:$V$514)+SUMIF(Ent_Dados!$C$269:$C$514,Tabulação_Prod_Municipios!D28,Ent_Dados!$X$269:$X$514)+SUMIF(Ent_Dados!$C$269:$C$514,Tabulação_Prod_Municipios!D28,Ent_Dados!$AB$269:$AB$514)</f>
        <v>16100</v>
      </c>
      <c r="I89" s="16">
        <f>SUMIF(Ent_Dados!$C$269:$C$514,Tabulação_Prod_Municipios!D28,Ent_Dados!$G$269:$G$514)+SUMIF(Ent_Dados!$C$269:$C$514,Tabulação_Prod_Municipios!D28,Ent_Dados!$I$269:$I$514)+SUMIF(Ent_Dados!$C$269:$C$514,Tabulação_Prod_Municipios!D28,Ent_Dados!$K$269:$K$514)+SUMIF(Ent_Dados!$C$269:$C$514,Tabulação_Prod_Municipios!D28,Ent_Dados!$O$269:$O$514)+SUMIF(Ent_Dados!$C$269:$C$514,Tabulação_Prod_Municipios!D28,Ent_Dados!$Q$269:$Q$514)+SUMIF(Ent_Dados!$C$269:$C$514,Tabulação_Prod_Municipios!D28,Ent_Dados!$U$269:$U$514)+SUMIF(Ent_Dados!$C$269:$C$514,Tabulação_Prod_Municipios!D28,Ent_Dados!$W$269:$W$514)+SUMIF(Ent_Dados!$C$269:$C$514,Tabulação_Prod_Municipios!D28,Ent_Dados!$Y$269:$Y$514)+SUMIF(Ent_Dados!$C$269:$C$514,Tabulação_Prod_Municipios!D28,Ent_Dados!$AC$269:$AC$514)</f>
        <v>21530</v>
      </c>
      <c r="J89" s="9"/>
      <c r="K89" s="10">
        <v>79</v>
      </c>
      <c r="L89" s="92" t="s">
        <v>277</v>
      </c>
      <c r="M89" s="13">
        <f>SUMIF(Ent_Dados!$C$9:$C$254,Tabulação_Prod_Municipios!D245,Ent_Dados!$F$9:$F$254)+SUMIF(Ent_Dados!$C$9:$C$254,Tabulação_Prod_Municipios!D245,Ent_Dados!$H$9:$H$254)+SUMIF(Ent_Dados!$C$9:$C$254,Tabulação_Prod_Municipios!D245,Ent_Dados!$J$9:$J$254)+SUMIF(Ent_Dados!$C$9:$C$254,Tabulação_Prod_Municipios!D245,Ent_Dados!$N$9:$N$254)+SUMIF(Ent_Dados!$C$9:$C$254,Tabulação_Prod_Municipios!D245,Ent_Dados!$P$9:$P$254)+SUMIF(Ent_Dados!$C$9:$C$254,Tabulação_Prod_Municipios!D245,Ent_Dados!$T$9:$T$254)+SUMIF(Ent_Dados!$C$9:$C$254,Tabulação_Prod_Municipios!D245,Ent_Dados!$V$9:$V$254)+SUMIF(Ent_Dados!$C$9:$C$254,Tabulação_Prod_Municipios!D245,Ent_Dados!$X$9:$X$254)+SUMIF(Ent_Dados!$C$9:$C$254,Tabulação_Prod_Municipios!D245,Ent_Dados!$AB$9:$AB$254)</f>
        <v>6400</v>
      </c>
      <c r="N89" s="16">
        <f>SUMIF(Ent_Dados!$C$9:$C$254,Tabulação_Prod_Municipios!D245,Ent_Dados!$G$9:$G$254)+SUMIF(Ent_Dados!$C$9:$C$254,Tabulação_Prod_Municipios!D245,Ent_Dados!$I$9:$I$254)+SUMIF(Ent_Dados!$C$9:$C$254,Tabulação_Prod_Municipios!D245,Ent_Dados!$K$9:$K$254)+SUMIF(Ent_Dados!$C$9:$C$254,Tabulação_Prod_Municipios!D245,Ent_Dados!$O$9:$O$254)+SUMIF(Ent_Dados!$C$9:$C$254,Tabulação_Prod_Municipios!D245,Ent_Dados!$Q$9:$Q$254)+SUMIF(Ent_Dados!$C$9:$C$254,Tabulação_Prod_Municipios!D245,Ent_Dados!$U$9:$U$254)+SUMIF(Ent_Dados!$C$9:$C$254,Tabulação_Prod_Municipios!D245,Ent_Dados!$W$9:$W$254)+SUMIF(Ent_Dados!$C$9:$C$254,Tabulação_Prod_Municipios!D245,Ent_Dados!$Y$9:$Y$254)+SUMIF(Ent_Dados!$C$9:$C$254,Tabulação_Prod_Municipios!D245,Ent_Dados!$AC$9:$AC$254)</f>
        <v>7600</v>
      </c>
      <c r="O89" s="14"/>
      <c r="P89" s="10">
        <v>79</v>
      </c>
      <c r="Q89" s="92" t="s">
        <v>70</v>
      </c>
      <c r="R89" s="13">
        <f>SUMIF(Ent_Dados!$C$269:$C$514,Tabulação_Prod_Municipios!D18,Ent_Dados!$V$269:$V$514)</f>
        <v>24000</v>
      </c>
      <c r="S89" s="16">
        <f>SUMIF(Ent_Dados!$C$269:$C$514,Tabulação_Prod_Municipios!D18,Ent_Dados!$W$269:$W$514)</f>
        <v>16250</v>
      </c>
      <c r="T89" s="9"/>
      <c r="U89" s="10">
        <v>79</v>
      </c>
      <c r="V89" s="92" t="s">
        <v>70</v>
      </c>
      <c r="W89" s="13">
        <f>SUMIF(Ent_Dados!$C$9:$C$254,Tabulação_Prod_Municipios!D18,Ent_Dados!$V$9:$V$254)</f>
        <v>8200</v>
      </c>
      <c r="X89" s="16">
        <f>SUMIF(Ent_Dados!$C$9:$C$254,Tabulação_Prod_Municipios!D18,Ent_Dados!$W$9:$W$254)</f>
        <v>5000</v>
      </c>
      <c r="Y89" s="2"/>
      <c r="Z89" s="10">
        <v>79</v>
      </c>
      <c r="AA89" s="92" t="s">
        <v>237</v>
      </c>
      <c r="AB89" s="13">
        <f>SUMIF(Ent_Dados!$C$269:$C$514,Tabulação_Prod_Municipios!D202,Ent_Dados!$T$269:$T$514)</f>
        <v>3605</v>
      </c>
      <c r="AC89" s="16">
        <f>SUMIF(Ent_Dados!$C$269:$C$514,Tabulação_Prod_Municipios!D202,Ent_Dados!$U$269:$U$514)</f>
        <v>6469</v>
      </c>
      <c r="AD89" s="9"/>
      <c r="AE89" s="10">
        <v>79</v>
      </c>
      <c r="AF89" s="92" t="s">
        <v>197</v>
      </c>
      <c r="AG89" s="13">
        <f>SUMIF(Ent_Dados!$C$9:$C$254,Tabulação_Prod_Municipios!D156,Ent_Dados!$T$9:$T$254)</f>
        <v>500</v>
      </c>
      <c r="AH89" s="16">
        <f>SUMIF(Ent_Dados!$C$9:$C$254,Tabulação_Prod_Municipios!D156,Ent_Dados!$U$9:$U$254)</f>
        <v>1350</v>
      </c>
      <c r="AJ89" s="10">
        <v>79</v>
      </c>
      <c r="AK89" s="92" t="s">
        <v>282</v>
      </c>
      <c r="AL89" s="13">
        <f>SUMIF(Ent_Dados!$C$269:$C$514,Tabulação_Prod_Municipios!D250,Ent_Dados!$X$269:$X$514)</f>
        <v>450</v>
      </c>
      <c r="AM89" s="16">
        <f>SUMIF(Ent_Dados!$C$269:$C$514,Tabulação_Prod_Municipios!D250,Ent_Dados!$Y$269:$Y$514)</f>
        <v>176</v>
      </c>
      <c r="AN89" s="9"/>
      <c r="AO89" s="10">
        <v>79</v>
      </c>
      <c r="AP89" s="92" t="s">
        <v>232</v>
      </c>
      <c r="AQ89" s="13">
        <f>SUMIF(Ent_Dados!$C$9:$C$254,Tabulação_Prod_Municipios!D196,Ent_Dados!$X$9:$X$254)</f>
        <v>150</v>
      </c>
      <c r="AR89" s="16">
        <f>SUMIF(Ent_Dados!$C$9:$C$254,Tabulação_Prod_Municipios!D196,Ent_Dados!$Y$9:$Y$254)</f>
        <v>90</v>
      </c>
      <c r="AT89" s="10">
        <v>79</v>
      </c>
      <c r="AU89" s="92" t="s">
        <v>175</v>
      </c>
      <c r="AV89" s="13">
        <f>SUMIF(Ent_Dados!$C$269:$C$514,Tabulação_Prod_Municipios!D131,Ent_Dados!$J$269:$J$514)</f>
        <v>72</v>
      </c>
      <c r="AW89" s="16">
        <f>SUMIF(Ent_Dados!$C$269:$C$514,Tabulação_Prod_Municipios!D131,Ent_Dados!$K$269:$K$514)</f>
        <v>48</v>
      </c>
      <c r="AX89" s="9"/>
      <c r="AY89" s="10">
        <v>79</v>
      </c>
      <c r="AZ89" s="92" t="s">
        <v>25</v>
      </c>
      <c r="BA89" s="13">
        <f>SUMIF(Ent_Dados!$C$9:$C$254,Tabulação_Prod_Municipios!D253,Ent_Dados!$J$9:$J$254)</f>
        <v>30</v>
      </c>
      <c r="BB89" s="16">
        <f>SUMIF(Ent_Dados!$C$9:$C$254,Tabulação_Prod_Municipios!D253,Ent_Dados!$K$9:$K$254)</f>
        <v>30</v>
      </c>
      <c r="BD89" s="10">
        <v>79</v>
      </c>
      <c r="BE89" s="92" t="s">
        <v>153</v>
      </c>
      <c r="BF89" s="13">
        <f>SUMIF(Ent_Dados!$C$269:$C$514,Tabulação_Prod_Municipios!D108,Ent_Dados!$N$269:$N$514)</f>
        <v>0</v>
      </c>
      <c r="BG89" s="16">
        <f>SUMIF(Ent_Dados!$C$269:$C$514,Tabulação_Prod_Municipios!D108,Ent_Dados!$O$269:$O$514)</f>
        <v>0</v>
      </c>
      <c r="BH89" s="9"/>
      <c r="BI89" s="10">
        <v>79</v>
      </c>
      <c r="BJ89" s="92" t="s">
        <v>153</v>
      </c>
      <c r="BK89" s="13">
        <f>SUMIF(Ent_Dados!$C$9:$C$254,Tabulação_Prod_Municipios!D108,Ent_Dados!$N$9:$N$254)</f>
        <v>0</v>
      </c>
      <c r="BL89" s="16">
        <f>SUMIF(Ent_Dados!$C$9:$C$254,Tabulação_Prod_Municipios!D108,Ent_Dados!$O$9:$O$254)</f>
        <v>0</v>
      </c>
      <c r="BN89" s="10">
        <v>79</v>
      </c>
      <c r="BO89" s="92" t="s">
        <v>102</v>
      </c>
      <c r="BP89" s="13">
        <f>SUMIF(Ent_Dados!$C$269:$C$514,Tabulação_Prod_Municipios!D50,Ent_Dados!$F$269:$F$514)</f>
        <v>0</v>
      </c>
      <c r="BQ89" s="16">
        <f>SUMIF(Ent_Dados!$C$269:$C$514,Tabulação_Prod_Municipios!D50,Ent_Dados!$G$269:$G$514)</f>
        <v>0</v>
      </c>
      <c r="BR89" s="9"/>
      <c r="BS89" s="10">
        <v>79</v>
      </c>
      <c r="BT89" s="92" t="s">
        <v>102</v>
      </c>
      <c r="BU89" s="13">
        <f>SUMIF(Ent_Dados!$C$9:$C$254,Tabulação_Prod_Municipios!D50,Ent_Dados!$F$9:$F$254)</f>
        <v>0</v>
      </c>
      <c r="BV89" s="16">
        <f>SUMIF(Ent_Dados!$C$9:$C$254,Tabulação_Prod_Municipios!D50,Ent_Dados!$G$9:$G$254)</f>
        <v>0</v>
      </c>
      <c r="BX89" s="10">
        <v>79</v>
      </c>
      <c r="BY89" s="92" t="s">
        <v>111</v>
      </c>
      <c r="BZ89" s="13">
        <f>SUMIF(Ent_Dados!$C$269:$C$514,Tabulação_Prod_Municipios!D61,Ent_Dados!$P$269:$P$514)</f>
        <v>0</v>
      </c>
      <c r="CA89" s="16">
        <f>SUMIF(Ent_Dados!$C$269:$C$514,Tabulação_Prod_Municipios!D61,Ent_Dados!$Q$269:$Q$514)</f>
        <v>0</v>
      </c>
      <c r="CB89" s="9"/>
      <c r="CC89" s="10">
        <v>79</v>
      </c>
      <c r="CD89" s="92" t="s">
        <v>111</v>
      </c>
      <c r="CE89" s="13">
        <f>SUMIF(Ent_Dados!$C$9:$C$254,Tabulação_Prod_Municipios!D61,Ent_Dados!$P$9:$P$254)</f>
        <v>0</v>
      </c>
      <c r="CF89" s="16">
        <f>SUMIF(Ent_Dados!$C$9:$C$254,Tabulação_Prod_Municipios!D61,Ent_Dados!$Q$9:$Q$254)</f>
        <v>0</v>
      </c>
      <c r="CH89" s="10">
        <v>79</v>
      </c>
      <c r="CI89" s="92" t="s">
        <v>128</v>
      </c>
      <c r="CJ89" s="13">
        <f>SUMIF(Ent_Dados!$C$269:$C$514,Tabulação_Prod_Municipios!D82,Ent_Dados!$AB$269:$AB$514)</f>
        <v>0</v>
      </c>
      <c r="CK89" s="16">
        <f>SUMIF(Ent_Dados!$C$269:$C$514,Tabulação_Prod_Municipios!D82,Ent_Dados!$AC$269:$AC$514)</f>
        <v>0</v>
      </c>
      <c r="CL89" s="9"/>
      <c r="CM89" s="10">
        <v>79</v>
      </c>
      <c r="CN89" s="92" t="s">
        <v>128</v>
      </c>
      <c r="CO89" s="13">
        <f>SUMIF(Ent_Dados!$C$9:$C$254,Tabulação_Prod_Municipios!D82,Ent_Dados!$AB$9:$AB$254)</f>
        <v>0</v>
      </c>
      <c r="CP89" s="16">
        <f>SUMIF(Ent_Dados!$C$9:$C$254,Tabulação_Prod_Municipios!D82,Ent_Dados!$AC$9:$AC$254)</f>
        <v>0</v>
      </c>
      <c r="CR89" s="10">
        <v>79</v>
      </c>
      <c r="CS89" s="92" t="s">
        <v>144</v>
      </c>
      <c r="CT89" s="13">
        <f>SUMIF(Ent_Dados!$C$269:$C$514,Tabulação_Prod_Municipios!D98,Ent_Dados!$L$269:$L$514)</f>
        <v>25920</v>
      </c>
      <c r="CU89" s="16">
        <f>SUMIF(Ent_Dados!$C$269:$C$514,Tabulação_Prod_Municipios!D98,Ent_Dados!$M$269:$M$514)</f>
        <v>25920</v>
      </c>
      <c r="CV89" s="9"/>
      <c r="CW89" s="10">
        <v>79</v>
      </c>
      <c r="CX89" s="92" t="s">
        <v>245</v>
      </c>
      <c r="CY89" s="13">
        <f>SUMIF(Ent_Dados!$C$9:$C$254,Tabulação_Prod_Municipios!D211,Ent_Dados!$L$9:$L$254)</f>
        <v>450</v>
      </c>
      <c r="CZ89" s="16">
        <f>SUMIF(Ent_Dados!$C$9:$C$254,Tabulação_Prod_Municipios!D211,Ent_Dados!$M$9:$M$254)</f>
        <v>450</v>
      </c>
      <c r="DB89" s="10">
        <v>79</v>
      </c>
      <c r="DC89" s="92" t="s">
        <v>286</v>
      </c>
      <c r="DD89" s="13">
        <f>SUMIF(Ent_Dados!$C$269:$C$514,Tabulação_Prod_Municipios!D255,Ent_Dados!$R$269:$R$514)</f>
        <v>735</v>
      </c>
      <c r="DE89" s="16">
        <f>SUMIF(Ent_Dados!$C$269:$C$514,Tabulação_Prod_Municipios!D255,Ent_Dados!$S$269:$S$514)</f>
        <v>759</v>
      </c>
      <c r="DF89" s="9"/>
      <c r="DG89" s="10">
        <v>79</v>
      </c>
      <c r="DH89" s="92" t="s">
        <v>127</v>
      </c>
      <c r="DI89" s="13">
        <f>SUMIF(Ent_Dados!$C$9:$C$254,Tabulação_Prod_Municipios!D80,Ent_Dados!$R$9:$R$254)</f>
        <v>50</v>
      </c>
      <c r="DJ89" s="16">
        <f>SUMIF(Ent_Dados!$C$9:$C$254,Tabulação_Prod_Municipios!D80,Ent_Dados!$S$9:$S$254)</f>
        <v>50</v>
      </c>
      <c r="DL89" s="10">
        <v>79</v>
      </c>
      <c r="DM89" s="92" t="s">
        <v>241</v>
      </c>
      <c r="DN89" s="13">
        <f>SUMIF(Ent_Dados!$C$269:$C$514,Tabulação_Prod_Municipios!D206,Ent_Dados!$Z$269:$Z$514)</f>
        <v>0</v>
      </c>
      <c r="DO89" s="16">
        <f>SUMIF(Ent_Dados!$C$269:$C$514,Tabulação_Prod_Municipios!D206,Ent_Dados!$AA$269:$AA$514)</f>
        <v>0</v>
      </c>
      <c r="DP89" s="9"/>
      <c r="DQ89" s="10">
        <v>79</v>
      </c>
      <c r="DR89" s="92" t="s">
        <v>153</v>
      </c>
      <c r="DS89" s="13">
        <f>SUMIF(Ent_Dados!$C$9:$C$254,Tabulação_Prod_Municipios!D108,Ent_Dados!$Z$9:$Z$254)</f>
        <v>0</v>
      </c>
      <c r="DT89" s="16">
        <f>SUMIF(Ent_Dados!$C$9:$C$254,Tabulação_Prod_Municipios!D108,Ent_Dados!$AA$9:$AA$254)</f>
        <v>0</v>
      </c>
      <c r="DV89" s="10">
        <v>79</v>
      </c>
      <c r="DW89" s="92" t="s">
        <v>46</v>
      </c>
      <c r="DX89" s="13">
        <f>SUMIF(Ent_Dados!$C$269:$C$514,Tabulação_Prod_Municipios!D52,Ent_Dados!$D$269:$D$514)</f>
        <v>0</v>
      </c>
      <c r="DY89" s="16">
        <f>SUMIF(Ent_Dados!$C$269:$C$514,Tabulação_Prod_Municipios!D52,Ent_Dados!$E$269:$E$514)</f>
        <v>0</v>
      </c>
      <c r="DZ89" s="9"/>
      <c r="EA89" s="10">
        <v>79</v>
      </c>
      <c r="EB89" s="92" t="s">
        <v>46</v>
      </c>
      <c r="EC89" s="13">
        <f>SUMIF(Ent_Dados!$C$9:$C$254,Tabulação_Prod_Municipios!D52,Ent_Dados!$D$9:$D$254)</f>
        <v>0</v>
      </c>
      <c r="ED89" s="16">
        <f>SUMIF(Ent_Dados!$C$9:$C$254,Tabulação_Prod_Municipios!D52,Ent_Dados!$E$9:$E$254)</f>
        <v>0</v>
      </c>
      <c r="EF89" s="10">
        <v>79</v>
      </c>
      <c r="EG89" s="92" t="s">
        <v>135</v>
      </c>
      <c r="EH89" s="13"/>
      <c r="EI89" s="16"/>
      <c r="EJ89" s="9"/>
      <c r="EK89" s="10">
        <v>79</v>
      </c>
      <c r="EL89" s="92" t="s">
        <v>135</v>
      </c>
      <c r="EM89" s="13"/>
      <c r="EN89" s="16"/>
    </row>
    <row r="90" spans="1:144" ht="13.5" customHeight="1" x14ac:dyDescent="0.2">
      <c r="A90" s="14"/>
      <c r="B90" s="91">
        <v>82</v>
      </c>
      <c r="C90" s="92" t="s">
        <v>136</v>
      </c>
      <c r="D90" s="12" t="s">
        <v>422</v>
      </c>
      <c r="E90" s="14"/>
      <c r="F90" s="10">
        <v>80</v>
      </c>
      <c r="G90" s="92" t="s">
        <v>254</v>
      </c>
      <c r="H90" s="13">
        <f>SUMIF(Ent_Dados!$C$269:$C$514,Tabulação_Prod_Municipios!D221,Ent_Dados!$F$269:$F$514)+SUMIF(Ent_Dados!$C$269:$C$514,Tabulação_Prod_Municipios!D221,Ent_Dados!$H$269:$H$514)+SUMIF(Ent_Dados!$C$269:$C$514,Tabulação_Prod_Municipios!D221,Ent_Dados!$J$269:$J$514)+SUMIF(Ent_Dados!$C$269:$C$514,Tabulação_Prod_Municipios!D221,Ent_Dados!$N$269:$N$514)+SUMIF(Ent_Dados!$C$269:$C$514,Tabulação_Prod_Municipios!D221,Ent_Dados!$P$269:$P$514)+SUMIF(Ent_Dados!$C$269:$C$514,Tabulação_Prod_Municipios!D221,Ent_Dados!$T$269:$T$514)+SUMIF(Ent_Dados!$C$269:$C$514,Tabulação_Prod_Municipios!D221,Ent_Dados!$V$269:$V$514)+SUMIF(Ent_Dados!$C$269:$C$514,Tabulação_Prod_Municipios!D221,Ent_Dados!$X$269:$X$514)+SUMIF(Ent_Dados!$C$269:$C$514,Tabulação_Prod_Municipios!D221,Ent_Dados!$AB$269:$AB$514)</f>
        <v>35620</v>
      </c>
      <c r="I90" s="16">
        <f>SUMIF(Ent_Dados!$C$269:$C$514,Tabulação_Prod_Municipios!D221,Ent_Dados!$G$269:$G$514)+SUMIF(Ent_Dados!$C$269:$C$514,Tabulação_Prod_Municipios!D221,Ent_Dados!$I$269:$I$514)+SUMIF(Ent_Dados!$C$269:$C$514,Tabulação_Prod_Municipios!D221,Ent_Dados!$K$269:$K$514)+SUMIF(Ent_Dados!$C$269:$C$514,Tabulação_Prod_Municipios!D221,Ent_Dados!$O$269:$O$514)+SUMIF(Ent_Dados!$C$269:$C$514,Tabulação_Prod_Municipios!D221,Ent_Dados!$Q$269:$Q$514)+SUMIF(Ent_Dados!$C$269:$C$514,Tabulação_Prod_Municipios!D221,Ent_Dados!$U$269:$U$514)+SUMIF(Ent_Dados!$C$269:$C$514,Tabulação_Prod_Municipios!D221,Ent_Dados!$W$269:$W$514)+SUMIF(Ent_Dados!$C$269:$C$514,Tabulação_Prod_Municipios!D221,Ent_Dados!$Y$269:$Y$514)+SUMIF(Ent_Dados!$C$269:$C$514,Tabulação_Prod_Municipios!D221,Ent_Dados!$AC$269:$AC$514)</f>
        <v>21360</v>
      </c>
      <c r="J90" s="9"/>
      <c r="K90" s="10">
        <v>80</v>
      </c>
      <c r="L90" s="92" t="s">
        <v>263</v>
      </c>
      <c r="M90" s="13">
        <f>SUMIF(Ent_Dados!$C$9:$C$254,Tabulação_Prod_Municipios!D230,Ent_Dados!$F$9:$F$254)+SUMIF(Ent_Dados!$C$9:$C$254,Tabulação_Prod_Municipios!D230,Ent_Dados!$H$9:$H$254)+SUMIF(Ent_Dados!$C$9:$C$254,Tabulação_Prod_Municipios!D230,Ent_Dados!$J$9:$J$254)+SUMIF(Ent_Dados!$C$9:$C$254,Tabulação_Prod_Municipios!D230,Ent_Dados!$N$9:$N$254)+SUMIF(Ent_Dados!$C$9:$C$254,Tabulação_Prod_Municipios!D230,Ent_Dados!$P$9:$P$254)+SUMIF(Ent_Dados!$C$9:$C$254,Tabulação_Prod_Municipios!D230,Ent_Dados!$T$9:$T$254)+SUMIF(Ent_Dados!$C$9:$C$254,Tabulação_Prod_Municipios!D230,Ent_Dados!$V$9:$V$254)+SUMIF(Ent_Dados!$C$9:$C$254,Tabulação_Prod_Municipios!D230,Ent_Dados!$X$9:$X$254)+SUMIF(Ent_Dados!$C$9:$C$254,Tabulação_Prod_Municipios!D230,Ent_Dados!$AB$9:$AB$254)</f>
        <v>4640</v>
      </c>
      <c r="N90" s="16">
        <f>SUMIF(Ent_Dados!$C$9:$C$254,Tabulação_Prod_Municipios!D230,Ent_Dados!$G$9:$G$254)+SUMIF(Ent_Dados!$C$9:$C$254,Tabulação_Prod_Municipios!D230,Ent_Dados!$I$9:$I$254)+SUMIF(Ent_Dados!$C$9:$C$254,Tabulação_Prod_Municipios!D230,Ent_Dados!$K$9:$K$254)+SUMIF(Ent_Dados!$C$9:$C$254,Tabulação_Prod_Municipios!D230,Ent_Dados!$O$9:$O$254)+SUMIF(Ent_Dados!$C$9:$C$254,Tabulação_Prod_Municipios!D230,Ent_Dados!$Q$9:$Q$254)+SUMIF(Ent_Dados!$C$9:$C$254,Tabulação_Prod_Municipios!D230,Ent_Dados!$U$9:$U$254)+SUMIF(Ent_Dados!$C$9:$C$254,Tabulação_Prod_Municipios!D230,Ent_Dados!$W$9:$W$254)+SUMIF(Ent_Dados!$C$9:$C$254,Tabulação_Prod_Municipios!D230,Ent_Dados!$Y$9:$Y$254)+SUMIF(Ent_Dados!$C$9:$C$254,Tabulação_Prod_Municipios!D230,Ent_Dados!$AC$9:$AC$254)</f>
        <v>7512</v>
      </c>
      <c r="O90" s="14"/>
      <c r="P90" s="10">
        <v>80</v>
      </c>
      <c r="Q90" s="92" t="s">
        <v>254</v>
      </c>
      <c r="R90" s="13">
        <f>SUMIF(Ent_Dados!$C$269:$C$514,Tabulação_Prod_Municipios!D221,Ent_Dados!$V$269:$V$514)</f>
        <v>12320</v>
      </c>
      <c r="S90" s="16">
        <f>SUMIF(Ent_Dados!$C$269:$C$514,Tabulação_Prod_Municipios!D221,Ent_Dados!$W$269:$W$514)</f>
        <v>15500</v>
      </c>
      <c r="T90" s="9"/>
      <c r="U90" s="10">
        <v>80</v>
      </c>
      <c r="V90" s="92" t="s">
        <v>254</v>
      </c>
      <c r="W90" s="13">
        <f>SUMIF(Ent_Dados!$C$9:$C$254,Tabulação_Prod_Municipios!D221,Ent_Dados!$V$9:$V$254)</f>
        <v>5600</v>
      </c>
      <c r="X90" s="16">
        <f>SUMIF(Ent_Dados!$C$9:$C$254,Tabulação_Prod_Municipios!D221,Ent_Dados!$W$9:$W$254)</f>
        <v>5000</v>
      </c>
      <c r="Y90" s="2"/>
      <c r="Z90" s="10">
        <v>80</v>
      </c>
      <c r="AA90" s="92" t="s">
        <v>212</v>
      </c>
      <c r="AB90" s="13">
        <f>SUMIF(Ent_Dados!$C$269:$C$514,Tabulação_Prod_Municipios!D172,Ent_Dados!$T$269:$T$514)</f>
        <v>5600</v>
      </c>
      <c r="AC90" s="16">
        <f>SUMIF(Ent_Dados!$C$269:$C$514,Tabulação_Prod_Municipios!D172,Ent_Dados!$U$269:$U$514)</f>
        <v>6400</v>
      </c>
      <c r="AD90" s="9"/>
      <c r="AE90" s="10">
        <v>80</v>
      </c>
      <c r="AF90" s="92" t="s">
        <v>123</v>
      </c>
      <c r="AG90" s="13">
        <f>SUMIF(Ent_Dados!$C$9:$C$254,Tabulação_Prod_Municipios!D76,Ent_Dados!$T$9:$T$254)</f>
        <v>1300</v>
      </c>
      <c r="AH90" s="16">
        <f>SUMIF(Ent_Dados!$C$9:$C$254,Tabulação_Prod_Municipios!D76,Ent_Dados!$U$9:$U$254)</f>
        <v>1300</v>
      </c>
      <c r="AJ90" s="10">
        <v>80</v>
      </c>
      <c r="AK90" s="92" t="s">
        <v>310</v>
      </c>
      <c r="AL90" s="13">
        <f>SUMIF(Ent_Dados!$C$269:$C$514,Tabulação_Prod_Municipios!D17,Ent_Dados!$X$269:$X$514)</f>
        <v>240</v>
      </c>
      <c r="AM90" s="16">
        <f>SUMIF(Ent_Dados!$C$269:$C$514,Tabulação_Prod_Municipios!D17,Ent_Dados!$Y$269:$Y$514)</f>
        <v>150</v>
      </c>
      <c r="AN90" s="9"/>
      <c r="AO90" s="10">
        <v>80</v>
      </c>
      <c r="AP90" s="92" t="s">
        <v>187</v>
      </c>
      <c r="AQ90" s="13">
        <f>SUMIF(Ent_Dados!$C$9:$C$254,Tabulação_Prod_Municipios!D144,Ent_Dados!$X$9:$X$254)</f>
        <v>200</v>
      </c>
      <c r="AR90" s="16">
        <f>SUMIF(Ent_Dados!$C$9:$C$254,Tabulação_Prod_Municipios!D144,Ent_Dados!$Y$9:$Y$254)</f>
        <v>80</v>
      </c>
      <c r="AT90" s="10">
        <v>80</v>
      </c>
      <c r="AU90" s="92" t="s">
        <v>271</v>
      </c>
      <c r="AV90" s="13">
        <f>SUMIF(Ent_Dados!$C$269:$C$514,Tabulação_Prod_Municipios!D239,Ent_Dados!$J$269:$J$514)</f>
        <v>48</v>
      </c>
      <c r="AW90" s="16">
        <f>SUMIF(Ent_Dados!$C$269:$C$514,Tabulação_Prod_Municipios!D239,Ent_Dados!$K$269:$K$514)</f>
        <v>48</v>
      </c>
      <c r="AX90" s="9"/>
      <c r="AY90" s="10">
        <v>80</v>
      </c>
      <c r="AZ90" s="92" t="s">
        <v>210</v>
      </c>
      <c r="BA90" s="13">
        <f>SUMIF(Ent_Dados!$C$9:$C$254,Tabulação_Prod_Municipios!D170,Ent_Dados!$J$9:$J$254)</f>
        <v>25</v>
      </c>
      <c r="BB90" s="16">
        <f>SUMIF(Ent_Dados!$C$9:$C$254,Tabulação_Prod_Municipios!D170,Ent_Dados!$K$9:$K$254)</f>
        <v>30</v>
      </c>
      <c r="BD90" s="10">
        <v>80</v>
      </c>
      <c r="BE90" s="92" t="s">
        <v>178</v>
      </c>
      <c r="BF90" s="13">
        <f>SUMIF(Ent_Dados!$C$269:$C$514,Tabulação_Prod_Municipios!D134,Ent_Dados!$N$269:$N$514)</f>
        <v>0</v>
      </c>
      <c r="BG90" s="16">
        <f>SUMIF(Ent_Dados!$C$269:$C$514,Tabulação_Prod_Municipios!D134,Ent_Dados!$O$269:$O$514)</f>
        <v>0</v>
      </c>
      <c r="BH90" s="9"/>
      <c r="BI90" s="10">
        <v>80</v>
      </c>
      <c r="BJ90" s="92" t="s">
        <v>178</v>
      </c>
      <c r="BK90" s="13">
        <f>SUMIF(Ent_Dados!$C$9:$C$254,Tabulação_Prod_Municipios!D134,Ent_Dados!$N$9:$N$254)</f>
        <v>0</v>
      </c>
      <c r="BL90" s="16">
        <f>SUMIF(Ent_Dados!$C$9:$C$254,Tabulação_Prod_Municipios!D134,Ent_Dados!$O$9:$O$254)</f>
        <v>0</v>
      </c>
      <c r="BN90" s="10">
        <v>80</v>
      </c>
      <c r="BO90" s="92" t="s">
        <v>103</v>
      </c>
      <c r="BP90" s="13">
        <f>SUMIF(Ent_Dados!$C$269:$C$514,Tabulação_Prod_Municipios!D51,Ent_Dados!$F$269:$F$514)</f>
        <v>0</v>
      </c>
      <c r="BQ90" s="16">
        <f>SUMIF(Ent_Dados!$C$269:$C$514,Tabulação_Prod_Municipios!D51,Ent_Dados!$G$269:$G$514)</f>
        <v>0</v>
      </c>
      <c r="BR90" s="9"/>
      <c r="BS90" s="10">
        <v>80</v>
      </c>
      <c r="BT90" s="92" t="s">
        <v>103</v>
      </c>
      <c r="BU90" s="13">
        <f>SUMIF(Ent_Dados!$C$9:$C$254,Tabulação_Prod_Municipios!D51,Ent_Dados!$F$9:$F$254)</f>
        <v>0</v>
      </c>
      <c r="BV90" s="16">
        <f>SUMIF(Ent_Dados!$C$9:$C$254,Tabulação_Prod_Municipios!D51,Ent_Dados!$G$9:$G$254)</f>
        <v>0</v>
      </c>
      <c r="BX90" s="10">
        <v>80</v>
      </c>
      <c r="BY90" s="92" t="s">
        <v>112</v>
      </c>
      <c r="BZ90" s="13">
        <f>SUMIF(Ent_Dados!$C$269:$C$514,Tabulação_Prod_Municipios!D62,Ent_Dados!$P$269:$P$514)</f>
        <v>0</v>
      </c>
      <c r="CA90" s="16">
        <f>SUMIF(Ent_Dados!$C$269:$C$514,Tabulação_Prod_Municipios!D62,Ent_Dados!$Q$269:$Q$514)</f>
        <v>0</v>
      </c>
      <c r="CB90" s="9"/>
      <c r="CC90" s="10">
        <v>80</v>
      </c>
      <c r="CD90" s="92" t="s">
        <v>112</v>
      </c>
      <c r="CE90" s="13">
        <f>SUMIF(Ent_Dados!$C$9:$C$254,Tabulação_Prod_Municipios!D62,Ent_Dados!$P$9:$P$254)</f>
        <v>0</v>
      </c>
      <c r="CF90" s="16">
        <f>SUMIF(Ent_Dados!$C$9:$C$254,Tabulação_Prod_Municipios!D62,Ent_Dados!$Q$9:$Q$254)</f>
        <v>0</v>
      </c>
      <c r="CH90" s="10">
        <v>80</v>
      </c>
      <c r="CI90" s="92" t="s">
        <v>129</v>
      </c>
      <c r="CJ90" s="13">
        <f>SUMIF(Ent_Dados!$C$269:$C$514,Tabulação_Prod_Municipios!D83,Ent_Dados!$AB$269:$AB$514)</f>
        <v>0</v>
      </c>
      <c r="CK90" s="16">
        <f>SUMIF(Ent_Dados!$C$269:$C$514,Tabulação_Prod_Municipios!D83,Ent_Dados!$AC$269:$AC$514)</f>
        <v>0</v>
      </c>
      <c r="CL90" s="9"/>
      <c r="CM90" s="10">
        <v>80</v>
      </c>
      <c r="CN90" s="92" t="s">
        <v>129</v>
      </c>
      <c r="CO90" s="13">
        <f>SUMIF(Ent_Dados!$C$9:$C$254,Tabulação_Prod_Municipios!D83,Ent_Dados!$AB$9:$AB$254)</f>
        <v>0</v>
      </c>
      <c r="CP90" s="16">
        <f>SUMIF(Ent_Dados!$C$9:$C$254,Tabulação_Prod_Municipios!D83,Ent_Dados!$AC$9:$AC$254)</f>
        <v>0</v>
      </c>
      <c r="CR90" s="10">
        <v>80</v>
      </c>
      <c r="CS90" s="92" t="s">
        <v>85</v>
      </c>
      <c r="CT90" s="13">
        <f>SUMIF(Ent_Dados!$C$269:$C$514,Tabulação_Prod_Municipios!D33,Ent_Dados!$L$269:$L$514)</f>
        <v>43810</v>
      </c>
      <c r="CU90" s="16">
        <f>SUMIF(Ent_Dados!$C$269:$C$514,Tabulação_Prod_Municipios!D33,Ent_Dados!$M$269:$M$514)</f>
        <v>24264</v>
      </c>
      <c r="CV90" s="9"/>
      <c r="CW90" s="10">
        <v>80</v>
      </c>
      <c r="CX90" s="92" t="s">
        <v>49</v>
      </c>
      <c r="CY90" s="13">
        <f>SUMIF(Ent_Dados!$C$9:$C$254,Tabulação_Prod_Municipios!D184,Ent_Dados!$L$9:$L$254)</f>
        <v>300</v>
      </c>
      <c r="CZ90" s="16">
        <f>SUMIF(Ent_Dados!$C$9:$C$254,Tabulação_Prod_Municipios!D184,Ent_Dados!$M$9:$M$254)</f>
        <v>300</v>
      </c>
      <c r="DB90" s="10">
        <v>80</v>
      </c>
      <c r="DC90" s="92" t="s">
        <v>150</v>
      </c>
      <c r="DD90" s="13">
        <f>SUMIF(Ent_Dados!$C$269:$C$514,Tabulação_Prod_Municipios!D104,Ent_Dados!$R$269:$R$514)</f>
        <v>750</v>
      </c>
      <c r="DE90" s="16">
        <f>SUMIF(Ent_Dados!$C$269:$C$514,Tabulação_Prod_Municipios!D104,Ent_Dados!$S$269:$S$514)</f>
        <v>750</v>
      </c>
      <c r="DF90" s="9"/>
      <c r="DG90" s="10">
        <v>80</v>
      </c>
      <c r="DH90" s="92" t="s">
        <v>130</v>
      </c>
      <c r="DI90" s="13">
        <f>SUMIF(Ent_Dados!$C$9:$C$254,Tabulação_Prod_Municipios!D84,Ent_Dados!$R$9:$R$254)</f>
        <v>50</v>
      </c>
      <c r="DJ90" s="16">
        <f>SUMIF(Ent_Dados!$C$9:$C$254,Tabulação_Prod_Municipios!D84,Ent_Dados!$S$9:$S$254)</f>
        <v>50</v>
      </c>
      <c r="DL90" s="10">
        <v>80</v>
      </c>
      <c r="DM90" s="92" t="s">
        <v>153</v>
      </c>
      <c r="DN90" s="13">
        <f>SUMIF(Ent_Dados!$C$269:$C$514,Tabulação_Prod_Municipios!D108,Ent_Dados!$Z$269:$Z$514)</f>
        <v>0</v>
      </c>
      <c r="DO90" s="16">
        <f>SUMIF(Ent_Dados!$C$269:$C$514,Tabulação_Prod_Municipios!D108,Ent_Dados!$AA$269:$AA$514)</f>
        <v>0</v>
      </c>
      <c r="DP90" s="9"/>
      <c r="DQ90" s="10">
        <v>80</v>
      </c>
      <c r="DR90" s="92" t="s">
        <v>241</v>
      </c>
      <c r="DS90" s="13">
        <f>SUMIF(Ent_Dados!$C$9:$C$254,Tabulação_Prod_Municipios!D206,Ent_Dados!$Z$9:$Z$254)</f>
        <v>0</v>
      </c>
      <c r="DT90" s="16">
        <f>SUMIF(Ent_Dados!$C$9:$C$254,Tabulação_Prod_Municipios!D206,Ent_Dados!$AA$9:$AA$254)</f>
        <v>0</v>
      </c>
      <c r="DV90" s="10">
        <v>80</v>
      </c>
      <c r="DW90" s="92" t="s">
        <v>104</v>
      </c>
      <c r="DX90" s="13">
        <f>SUMIF(Ent_Dados!$C$269:$C$514,Tabulação_Prod_Municipios!D53,Ent_Dados!$D$269:$D$514)</f>
        <v>0</v>
      </c>
      <c r="DY90" s="16">
        <f>SUMIF(Ent_Dados!$C$269:$C$514,Tabulação_Prod_Municipios!D53,Ent_Dados!$E$269:$E$514)</f>
        <v>0</v>
      </c>
      <c r="DZ90" s="9"/>
      <c r="EA90" s="10">
        <v>80</v>
      </c>
      <c r="EB90" s="92" t="s">
        <v>104</v>
      </c>
      <c r="EC90" s="13">
        <f>SUMIF(Ent_Dados!$C$9:$C$254,Tabulação_Prod_Municipios!D53,Ent_Dados!$D$9:$D$254)</f>
        <v>0</v>
      </c>
      <c r="ED90" s="16">
        <f>SUMIF(Ent_Dados!$C$9:$C$254,Tabulação_Prod_Municipios!D53,Ent_Dados!$E$9:$E$254)</f>
        <v>0</v>
      </c>
      <c r="EF90" s="10">
        <v>80</v>
      </c>
      <c r="EG90" s="92" t="s">
        <v>136</v>
      </c>
      <c r="EH90" s="13"/>
      <c r="EI90" s="16"/>
      <c r="EJ90" s="9"/>
      <c r="EK90" s="10">
        <v>80</v>
      </c>
      <c r="EL90" s="92" t="s">
        <v>136</v>
      </c>
      <c r="EM90" s="13"/>
      <c r="EN90" s="16"/>
    </row>
    <row r="91" spans="1:144" ht="13.5" customHeight="1" x14ac:dyDescent="0.2">
      <c r="A91" s="14"/>
      <c r="B91" s="91">
        <v>83</v>
      </c>
      <c r="C91" s="92" t="s">
        <v>137</v>
      </c>
      <c r="D91" s="12" t="s">
        <v>411</v>
      </c>
      <c r="E91" s="14"/>
      <c r="F91" s="10">
        <v>81</v>
      </c>
      <c r="G91" s="92" t="s">
        <v>263</v>
      </c>
      <c r="H91" s="13">
        <f>SUMIF(Ent_Dados!$C$269:$C$514,Tabulação_Prod_Municipios!D230,Ent_Dados!$F$269:$F$514)+SUMIF(Ent_Dados!$C$269:$C$514,Tabulação_Prod_Municipios!D230,Ent_Dados!$H$269:$H$514)+SUMIF(Ent_Dados!$C$269:$C$514,Tabulação_Prod_Municipios!D230,Ent_Dados!$J$269:$J$514)+SUMIF(Ent_Dados!$C$269:$C$514,Tabulação_Prod_Municipios!D230,Ent_Dados!$N$269:$N$514)+SUMIF(Ent_Dados!$C$269:$C$514,Tabulação_Prod_Municipios!D230,Ent_Dados!$P$269:$P$514)+SUMIF(Ent_Dados!$C$269:$C$514,Tabulação_Prod_Municipios!D230,Ent_Dados!$T$269:$T$514)+SUMIF(Ent_Dados!$C$269:$C$514,Tabulação_Prod_Municipios!D230,Ent_Dados!$V$269:$V$514)+SUMIF(Ent_Dados!$C$269:$C$514,Tabulação_Prod_Municipios!D230,Ent_Dados!$X$269:$X$514)+SUMIF(Ent_Dados!$C$269:$C$514,Tabulação_Prod_Municipios!D230,Ent_Dados!$AB$269:$AB$514)</f>
        <v>19461</v>
      </c>
      <c r="I91" s="16">
        <f>SUMIF(Ent_Dados!$C$269:$C$514,Tabulação_Prod_Municipios!D230,Ent_Dados!$G$269:$G$514)+SUMIF(Ent_Dados!$C$269:$C$514,Tabulação_Prod_Municipios!D230,Ent_Dados!$I$269:$I$514)+SUMIF(Ent_Dados!$C$269:$C$514,Tabulação_Prod_Municipios!D230,Ent_Dados!$K$269:$K$514)+SUMIF(Ent_Dados!$C$269:$C$514,Tabulação_Prod_Municipios!D230,Ent_Dados!$O$269:$O$514)+SUMIF(Ent_Dados!$C$269:$C$514,Tabulação_Prod_Municipios!D230,Ent_Dados!$Q$269:$Q$514)+SUMIF(Ent_Dados!$C$269:$C$514,Tabulação_Prod_Municipios!D230,Ent_Dados!$U$269:$U$514)+SUMIF(Ent_Dados!$C$269:$C$514,Tabulação_Prod_Municipios!D230,Ent_Dados!$W$269:$W$514)+SUMIF(Ent_Dados!$C$269:$C$514,Tabulação_Prod_Municipios!D230,Ent_Dados!$Y$269:$Y$514)+SUMIF(Ent_Dados!$C$269:$C$514,Tabulação_Prod_Municipios!D230,Ent_Dados!$AC$269:$AC$514)</f>
        <v>20067</v>
      </c>
      <c r="J91" s="9"/>
      <c r="K91" s="10">
        <v>81</v>
      </c>
      <c r="L91" s="92" t="s">
        <v>95</v>
      </c>
      <c r="M91" s="13">
        <f>SUMIF(Ent_Dados!$C$9:$C$254,Tabulação_Prod_Municipios!D43,Ent_Dados!$F$9:$F$254)+SUMIF(Ent_Dados!$C$9:$C$254,Tabulação_Prod_Municipios!D43,Ent_Dados!$H$9:$H$254)+SUMIF(Ent_Dados!$C$9:$C$254,Tabulação_Prod_Municipios!D43,Ent_Dados!$J$9:$J$254)+SUMIF(Ent_Dados!$C$9:$C$254,Tabulação_Prod_Municipios!D43,Ent_Dados!$N$9:$N$254)+SUMIF(Ent_Dados!$C$9:$C$254,Tabulação_Prod_Municipios!D43,Ent_Dados!$P$9:$P$254)+SUMIF(Ent_Dados!$C$9:$C$254,Tabulação_Prod_Municipios!D43,Ent_Dados!$T$9:$T$254)+SUMIF(Ent_Dados!$C$9:$C$254,Tabulação_Prod_Municipios!D43,Ent_Dados!$V$9:$V$254)+SUMIF(Ent_Dados!$C$9:$C$254,Tabulação_Prod_Municipios!D43,Ent_Dados!$X$9:$X$254)+SUMIF(Ent_Dados!$C$9:$C$254,Tabulação_Prod_Municipios!D43,Ent_Dados!$AB$9:$AB$254)</f>
        <v>7400</v>
      </c>
      <c r="N91" s="16">
        <f>SUMIF(Ent_Dados!$C$9:$C$254,Tabulação_Prod_Municipios!D43,Ent_Dados!$G$9:$G$254)+SUMIF(Ent_Dados!$C$9:$C$254,Tabulação_Prod_Municipios!D43,Ent_Dados!$I$9:$I$254)+SUMIF(Ent_Dados!$C$9:$C$254,Tabulação_Prod_Municipios!D43,Ent_Dados!$K$9:$K$254)+SUMIF(Ent_Dados!$C$9:$C$254,Tabulação_Prod_Municipios!D43,Ent_Dados!$O$9:$O$254)+SUMIF(Ent_Dados!$C$9:$C$254,Tabulação_Prod_Municipios!D43,Ent_Dados!$Q$9:$Q$254)+SUMIF(Ent_Dados!$C$9:$C$254,Tabulação_Prod_Municipios!D43,Ent_Dados!$U$9:$U$254)+SUMIF(Ent_Dados!$C$9:$C$254,Tabulação_Prod_Municipios!D43,Ent_Dados!$W$9:$W$254)+SUMIF(Ent_Dados!$C$9:$C$254,Tabulação_Prod_Municipios!D43,Ent_Dados!$Y$9:$Y$254)+SUMIF(Ent_Dados!$C$9:$C$254,Tabulação_Prod_Municipios!D43,Ent_Dados!$AC$9:$AC$254)</f>
        <v>7430</v>
      </c>
      <c r="O91" s="14"/>
      <c r="P91" s="10">
        <v>81</v>
      </c>
      <c r="Q91" s="92" t="s">
        <v>78</v>
      </c>
      <c r="R91" s="13">
        <f>SUMIF(Ent_Dados!$C$269:$C$514,Tabulação_Prod_Municipios!D26,Ent_Dados!$V$269:$V$514)</f>
        <v>13700</v>
      </c>
      <c r="S91" s="16">
        <f>SUMIF(Ent_Dados!$C$269:$C$514,Tabulação_Prod_Municipios!D26,Ent_Dados!$W$269:$W$514)</f>
        <v>14580</v>
      </c>
      <c r="T91" s="9"/>
      <c r="U91" s="10">
        <v>81</v>
      </c>
      <c r="V91" s="92" t="s">
        <v>232</v>
      </c>
      <c r="W91" s="13">
        <f>SUMIF(Ent_Dados!$C$9:$C$254,Tabulação_Prod_Municipios!D196,Ent_Dados!$V$9:$V$254)</f>
        <v>5000</v>
      </c>
      <c r="X91" s="16">
        <f>SUMIF(Ent_Dados!$C$9:$C$254,Tabulação_Prod_Municipios!D196,Ent_Dados!$W$9:$W$254)</f>
        <v>5000</v>
      </c>
      <c r="Y91" s="2"/>
      <c r="Z91" s="10">
        <v>81</v>
      </c>
      <c r="AA91" s="92" t="s">
        <v>220</v>
      </c>
      <c r="AB91" s="13">
        <f>SUMIF(Ent_Dados!$C$269:$C$514,Tabulação_Prod_Municipios!D180,Ent_Dados!$T$269:$T$514)</f>
        <v>5100</v>
      </c>
      <c r="AC91" s="16">
        <f>SUMIF(Ent_Dados!$C$269:$C$514,Tabulação_Prod_Municipios!D180,Ent_Dados!$U$269:$U$514)</f>
        <v>6350</v>
      </c>
      <c r="AD91" s="9"/>
      <c r="AE91" s="10">
        <v>81</v>
      </c>
      <c r="AF91" s="92" t="s">
        <v>78</v>
      </c>
      <c r="AG91" s="13">
        <f>SUMIF(Ent_Dados!$C$9:$C$254,Tabulação_Prod_Municipios!D26,Ent_Dados!$T$9:$T$254)</f>
        <v>1200</v>
      </c>
      <c r="AH91" s="16">
        <f>SUMIF(Ent_Dados!$C$9:$C$254,Tabulação_Prod_Municipios!D26,Ent_Dados!$U$9:$U$254)</f>
        <v>1250</v>
      </c>
      <c r="AJ91" s="10">
        <v>81</v>
      </c>
      <c r="AK91" s="92" t="s">
        <v>155</v>
      </c>
      <c r="AL91" s="13">
        <f>SUMIF(Ent_Dados!$C$269:$C$514,Tabulação_Prod_Municipios!D110,Ent_Dados!$X$269:$X$514)</f>
        <v>110</v>
      </c>
      <c r="AM91" s="16">
        <f>SUMIF(Ent_Dados!$C$269:$C$514,Tabulação_Prod_Municipios!D110,Ent_Dados!$Y$269:$Y$514)</f>
        <v>132</v>
      </c>
      <c r="AN91" s="9"/>
      <c r="AO91" s="10">
        <v>81</v>
      </c>
      <c r="AP91" s="92" t="s">
        <v>282</v>
      </c>
      <c r="AQ91" s="13">
        <f>SUMIF(Ent_Dados!$C$9:$C$254,Tabulação_Prod_Municipios!D250,Ent_Dados!$X$9:$X$254)</f>
        <v>150</v>
      </c>
      <c r="AR91" s="16">
        <f>SUMIF(Ent_Dados!$C$9:$C$254,Tabulação_Prod_Municipios!D250,Ent_Dados!$Y$9:$Y$254)</f>
        <v>80</v>
      </c>
      <c r="AT91" s="10">
        <v>81</v>
      </c>
      <c r="AU91" s="92" t="s">
        <v>158</v>
      </c>
      <c r="AV91" s="13">
        <f>SUMIF(Ent_Dados!$C$269:$C$514,Tabulação_Prod_Municipios!D113,Ent_Dados!$J$269:$J$514)</f>
        <v>46</v>
      </c>
      <c r="AW91" s="16">
        <f>SUMIF(Ent_Dados!$C$269:$C$514,Tabulação_Prod_Municipios!D113,Ent_Dados!$K$269:$K$514)</f>
        <v>46</v>
      </c>
      <c r="AX91" s="9"/>
      <c r="AY91" s="10">
        <v>81</v>
      </c>
      <c r="AZ91" s="92" t="s">
        <v>86</v>
      </c>
      <c r="BA91" s="13">
        <f>SUMIF(Ent_Dados!$C$9:$C$254,Tabulação_Prod_Municipios!D34,Ent_Dados!$J$9:$J$254)</f>
        <v>10</v>
      </c>
      <c r="BB91" s="16">
        <f>SUMIF(Ent_Dados!$C$9:$C$254,Tabulação_Prod_Municipios!D34,Ent_Dados!$K$9:$K$254)</f>
        <v>30</v>
      </c>
      <c r="BD91" s="10">
        <v>81</v>
      </c>
      <c r="BE91" s="92" t="s">
        <v>163</v>
      </c>
      <c r="BF91" s="13">
        <f>SUMIF(Ent_Dados!$C$269:$C$514,Tabulação_Prod_Municipios!D118,Ent_Dados!$N$269:$N$514)</f>
        <v>0</v>
      </c>
      <c r="BG91" s="16">
        <f>SUMIF(Ent_Dados!$C$269:$C$514,Tabulação_Prod_Municipios!D118,Ent_Dados!$O$269:$O$514)</f>
        <v>0</v>
      </c>
      <c r="BH91" s="9"/>
      <c r="BI91" s="10">
        <v>81</v>
      </c>
      <c r="BJ91" s="92" t="s">
        <v>163</v>
      </c>
      <c r="BK91" s="13">
        <f>SUMIF(Ent_Dados!$C$9:$C$254,Tabulação_Prod_Municipios!D118,Ent_Dados!$N$9:$N$254)</f>
        <v>0</v>
      </c>
      <c r="BL91" s="16">
        <f>SUMIF(Ent_Dados!$C$9:$C$254,Tabulação_Prod_Municipios!D118,Ent_Dados!$O$9:$O$254)</f>
        <v>0</v>
      </c>
      <c r="BN91" s="10">
        <v>81</v>
      </c>
      <c r="BO91" s="92" t="s">
        <v>46</v>
      </c>
      <c r="BP91" s="13">
        <f>SUMIF(Ent_Dados!$C$269:$C$514,Tabulação_Prod_Municipios!D52,Ent_Dados!$F$269:$F$514)</f>
        <v>0</v>
      </c>
      <c r="BQ91" s="16">
        <f>SUMIF(Ent_Dados!$C$269:$C$514,Tabulação_Prod_Municipios!D52,Ent_Dados!$G$269:$G$514)</f>
        <v>0</v>
      </c>
      <c r="BR91" s="9"/>
      <c r="BS91" s="10">
        <v>81</v>
      </c>
      <c r="BT91" s="92" t="s">
        <v>46</v>
      </c>
      <c r="BU91" s="13">
        <f>SUMIF(Ent_Dados!$C$9:$C$254,Tabulação_Prod_Municipios!D52,Ent_Dados!$F$9:$F$254)</f>
        <v>0</v>
      </c>
      <c r="BV91" s="16">
        <f>SUMIF(Ent_Dados!$C$9:$C$254,Tabulação_Prod_Municipios!D52,Ent_Dados!$G$9:$G$254)</f>
        <v>0</v>
      </c>
      <c r="BX91" s="10">
        <v>81</v>
      </c>
      <c r="BY91" s="92" t="s">
        <v>19</v>
      </c>
      <c r="BZ91" s="13">
        <f>SUMIF(Ent_Dados!$C$269:$C$514,Tabulação_Prod_Municipios!D63,Ent_Dados!$P$269:$P$514)</f>
        <v>0</v>
      </c>
      <c r="CA91" s="16">
        <f>SUMIF(Ent_Dados!$C$269:$C$514,Tabulação_Prod_Municipios!D63,Ent_Dados!$Q$269:$Q$514)</f>
        <v>0</v>
      </c>
      <c r="CB91" s="9"/>
      <c r="CC91" s="10">
        <v>81</v>
      </c>
      <c r="CD91" s="92" t="s">
        <v>19</v>
      </c>
      <c r="CE91" s="13">
        <f>SUMIF(Ent_Dados!$C$9:$C$254,Tabulação_Prod_Municipios!D63,Ent_Dados!$P$9:$P$254)</f>
        <v>0</v>
      </c>
      <c r="CF91" s="16">
        <f>SUMIF(Ent_Dados!$C$9:$C$254,Tabulação_Prod_Municipios!D63,Ent_Dados!$Q$9:$Q$254)</f>
        <v>0</v>
      </c>
      <c r="CH91" s="10">
        <v>81</v>
      </c>
      <c r="CI91" s="92" t="s">
        <v>130</v>
      </c>
      <c r="CJ91" s="13">
        <f>SUMIF(Ent_Dados!$C$269:$C$514,Tabulação_Prod_Municipios!D84,Ent_Dados!$AB$269:$AB$514)</f>
        <v>0</v>
      </c>
      <c r="CK91" s="16">
        <f>SUMIF(Ent_Dados!$C$269:$C$514,Tabulação_Prod_Municipios!D84,Ent_Dados!$AC$269:$AC$514)</f>
        <v>0</v>
      </c>
      <c r="CL91" s="9"/>
      <c r="CM91" s="10">
        <v>81</v>
      </c>
      <c r="CN91" s="92" t="s">
        <v>130</v>
      </c>
      <c r="CO91" s="13">
        <f>SUMIF(Ent_Dados!$C$9:$C$254,Tabulação_Prod_Municipios!D84,Ent_Dados!$AB$9:$AB$254)</f>
        <v>0</v>
      </c>
      <c r="CP91" s="16">
        <f>SUMIF(Ent_Dados!$C$9:$C$254,Tabulação_Prod_Municipios!D84,Ent_Dados!$AC$9:$AC$254)</f>
        <v>0</v>
      </c>
      <c r="CR91" s="10">
        <v>81</v>
      </c>
      <c r="CS91" s="92" t="s">
        <v>181</v>
      </c>
      <c r="CT91" s="13">
        <f>SUMIF(Ent_Dados!$C$269:$C$514,Tabulação_Prod_Municipios!D137,Ent_Dados!$L$269:$L$514)</f>
        <v>19250</v>
      </c>
      <c r="CU91" s="16">
        <f>SUMIF(Ent_Dados!$C$269:$C$514,Tabulação_Prod_Municipios!D137,Ent_Dados!$M$269:$M$514)</f>
        <v>21025</v>
      </c>
      <c r="CV91" s="9"/>
      <c r="CW91" s="10">
        <v>81</v>
      </c>
      <c r="CX91" s="92" t="s">
        <v>275</v>
      </c>
      <c r="CY91" s="13">
        <f>SUMIF(Ent_Dados!$C$9:$C$254,Tabulação_Prod_Municipios!D243,Ent_Dados!$L$9:$L$254)</f>
        <v>300</v>
      </c>
      <c r="CZ91" s="16">
        <f>SUMIF(Ent_Dados!$C$9:$C$254,Tabulação_Prod_Municipios!D243,Ent_Dados!$M$9:$M$254)</f>
        <v>300</v>
      </c>
      <c r="DB91" s="10">
        <v>81</v>
      </c>
      <c r="DC91" s="92" t="s">
        <v>287</v>
      </c>
      <c r="DD91" s="13">
        <f>SUMIF(Ent_Dados!$C$269:$C$514,Tabulação_Prod_Municipios!D256,Ent_Dados!$R$269:$R$514)</f>
        <v>0</v>
      </c>
      <c r="DE91" s="16">
        <f>SUMIF(Ent_Dados!$C$269:$C$514,Tabulação_Prod_Municipios!D256,Ent_Dados!$S$269:$S$514)</f>
        <v>750</v>
      </c>
      <c r="DF91" s="9"/>
      <c r="DG91" s="10">
        <v>81</v>
      </c>
      <c r="DH91" s="92" t="s">
        <v>226</v>
      </c>
      <c r="DI91" s="13">
        <f>SUMIF(Ent_Dados!$C$9:$C$254,Tabulação_Prod_Municipios!D187,Ent_Dados!$R$9:$R$254)</f>
        <v>50</v>
      </c>
      <c r="DJ91" s="16">
        <f>SUMIF(Ent_Dados!$C$9:$C$254,Tabulação_Prod_Municipios!D187,Ent_Dados!$S$9:$S$254)</f>
        <v>50</v>
      </c>
      <c r="DL91" s="10">
        <v>81</v>
      </c>
      <c r="DM91" s="92" t="s">
        <v>177</v>
      </c>
      <c r="DN91" s="13">
        <f>SUMIF(Ent_Dados!$C$269:$C$514,Tabulação_Prod_Municipios!D133,Ent_Dados!$Z$269:$Z$514)</f>
        <v>0</v>
      </c>
      <c r="DO91" s="16">
        <f>SUMIF(Ent_Dados!$C$269:$C$514,Tabulação_Prod_Municipios!D133,Ent_Dados!$AA$269:$AA$514)</f>
        <v>0</v>
      </c>
      <c r="DP91" s="9"/>
      <c r="DQ91" s="10">
        <v>81</v>
      </c>
      <c r="DR91" s="92" t="s">
        <v>177</v>
      </c>
      <c r="DS91" s="13">
        <f>SUMIF(Ent_Dados!$C$9:$C$254,Tabulação_Prod_Municipios!D133,Ent_Dados!$Z$9:$Z$254)</f>
        <v>0</v>
      </c>
      <c r="DT91" s="16">
        <f>SUMIF(Ent_Dados!$C$9:$C$254,Tabulação_Prod_Municipios!D133,Ent_Dados!$AA$9:$AA$254)</f>
        <v>0</v>
      </c>
      <c r="DV91" s="10">
        <v>81</v>
      </c>
      <c r="DW91" s="92" t="s">
        <v>105</v>
      </c>
      <c r="DX91" s="13">
        <f>SUMIF(Ent_Dados!$C$269:$C$514,Tabulação_Prod_Municipios!D54,Ent_Dados!$D$269:$D$514)</f>
        <v>0</v>
      </c>
      <c r="DY91" s="16">
        <f>SUMIF(Ent_Dados!$C$269:$C$514,Tabulação_Prod_Municipios!D54,Ent_Dados!$E$269:$E$514)</f>
        <v>0</v>
      </c>
      <c r="DZ91" s="9"/>
      <c r="EA91" s="10">
        <v>81</v>
      </c>
      <c r="EB91" s="92" t="s">
        <v>105</v>
      </c>
      <c r="EC91" s="13">
        <f>SUMIF(Ent_Dados!$C$9:$C$254,Tabulação_Prod_Municipios!D54,Ent_Dados!$D$9:$D$254)</f>
        <v>0</v>
      </c>
      <c r="ED91" s="16">
        <f>SUMIF(Ent_Dados!$C$9:$C$254,Tabulação_Prod_Municipios!D54,Ent_Dados!$E$9:$E$254)</f>
        <v>0</v>
      </c>
      <c r="EF91" s="10">
        <v>81</v>
      </c>
      <c r="EG91" s="92" t="s">
        <v>137</v>
      </c>
      <c r="EH91" s="13"/>
      <c r="EI91" s="16"/>
      <c r="EJ91" s="9"/>
      <c r="EK91" s="10">
        <v>81</v>
      </c>
      <c r="EL91" s="92" t="s">
        <v>137</v>
      </c>
      <c r="EM91" s="13"/>
      <c r="EN91" s="16"/>
    </row>
    <row r="92" spans="1:144" ht="13.5" customHeight="1" x14ac:dyDescent="0.2">
      <c r="A92" s="14"/>
      <c r="B92" s="91">
        <v>84</v>
      </c>
      <c r="C92" s="92" t="s">
        <v>138</v>
      </c>
      <c r="D92" s="12" t="s">
        <v>412</v>
      </c>
      <c r="E92" s="14"/>
      <c r="F92" s="10">
        <v>82</v>
      </c>
      <c r="G92" s="92" t="s">
        <v>250</v>
      </c>
      <c r="H92" s="13">
        <f>SUMIF(Ent_Dados!$C$269:$C$514,Tabulação_Prod_Municipios!D217,Ent_Dados!$F$269:$F$514)+SUMIF(Ent_Dados!$C$269:$C$514,Tabulação_Prod_Municipios!D217,Ent_Dados!$H$269:$H$514)+SUMIF(Ent_Dados!$C$269:$C$514,Tabulação_Prod_Municipios!D217,Ent_Dados!$J$269:$J$514)+SUMIF(Ent_Dados!$C$269:$C$514,Tabulação_Prod_Municipios!D217,Ent_Dados!$N$269:$N$514)+SUMIF(Ent_Dados!$C$269:$C$514,Tabulação_Prod_Municipios!D217,Ent_Dados!$P$269:$P$514)+SUMIF(Ent_Dados!$C$269:$C$514,Tabulação_Prod_Municipios!D217,Ent_Dados!$T$269:$T$514)+SUMIF(Ent_Dados!$C$269:$C$514,Tabulação_Prod_Municipios!D217,Ent_Dados!$V$269:$V$514)+SUMIF(Ent_Dados!$C$269:$C$514,Tabulação_Prod_Municipios!D217,Ent_Dados!$X$269:$X$514)+SUMIF(Ent_Dados!$C$269:$C$514,Tabulação_Prod_Municipios!D217,Ent_Dados!$AB$269:$AB$514)</f>
        <v>22633</v>
      </c>
      <c r="I92" s="16">
        <f>SUMIF(Ent_Dados!$C$269:$C$514,Tabulação_Prod_Municipios!D217,Ent_Dados!$G$269:$G$514)+SUMIF(Ent_Dados!$C$269:$C$514,Tabulação_Prod_Municipios!D217,Ent_Dados!$I$269:$I$514)+SUMIF(Ent_Dados!$C$269:$C$514,Tabulação_Prod_Municipios!D217,Ent_Dados!$K$269:$K$514)+SUMIF(Ent_Dados!$C$269:$C$514,Tabulação_Prod_Municipios!D217,Ent_Dados!$O$269:$O$514)+SUMIF(Ent_Dados!$C$269:$C$514,Tabulação_Prod_Municipios!D217,Ent_Dados!$Q$269:$Q$514)+SUMIF(Ent_Dados!$C$269:$C$514,Tabulação_Prod_Municipios!D217,Ent_Dados!$U$269:$U$514)+SUMIF(Ent_Dados!$C$269:$C$514,Tabulação_Prod_Municipios!D217,Ent_Dados!$W$269:$W$514)+SUMIF(Ent_Dados!$C$269:$C$514,Tabulação_Prod_Municipios!D217,Ent_Dados!$Y$269:$Y$514)+SUMIF(Ent_Dados!$C$269:$C$514,Tabulação_Prod_Municipios!D217,Ent_Dados!$AC$269:$AC$514)</f>
        <v>20010</v>
      </c>
      <c r="J92" s="9"/>
      <c r="K92" s="10">
        <v>82</v>
      </c>
      <c r="L92" s="92" t="s">
        <v>80</v>
      </c>
      <c r="M92" s="13">
        <f>SUMIF(Ent_Dados!$C$9:$C$254,Tabulação_Prod_Municipios!D28,Ent_Dados!$F$9:$F$254)+SUMIF(Ent_Dados!$C$9:$C$254,Tabulação_Prod_Municipios!D28,Ent_Dados!$H$9:$H$254)+SUMIF(Ent_Dados!$C$9:$C$254,Tabulação_Prod_Municipios!D28,Ent_Dados!$J$9:$J$254)+SUMIF(Ent_Dados!$C$9:$C$254,Tabulação_Prod_Municipios!D28,Ent_Dados!$N$9:$N$254)+SUMIF(Ent_Dados!$C$9:$C$254,Tabulação_Prod_Municipios!D28,Ent_Dados!$P$9:$P$254)+SUMIF(Ent_Dados!$C$9:$C$254,Tabulação_Prod_Municipios!D28,Ent_Dados!$T$9:$T$254)+SUMIF(Ent_Dados!$C$9:$C$254,Tabulação_Prod_Municipios!D28,Ent_Dados!$V$9:$V$254)+SUMIF(Ent_Dados!$C$9:$C$254,Tabulação_Prod_Municipios!D28,Ent_Dados!$X$9:$X$254)+SUMIF(Ent_Dados!$C$9:$C$254,Tabulação_Prod_Municipios!D28,Ent_Dados!$AB$9:$AB$254)</f>
        <v>4400</v>
      </c>
      <c r="N92" s="16">
        <f>SUMIF(Ent_Dados!$C$9:$C$254,Tabulação_Prod_Municipios!D28,Ent_Dados!$G$9:$G$254)+SUMIF(Ent_Dados!$C$9:$C$254,Tabulação_Prod_Municipios!D28,Ent_Dados!$I$9:$I$254)+SUMIF(Ent_Dados!$C$9:$C$254,Tabulação_Prod_Municipios!D28,Ent_Dados!$K$9:$K$254)+SUMIF(Ent_Dados!$C$9:$C$254,Tabulação_Prod_Municipios!D28,Ent_Dados!$O$9:$O$254)+SUMIF(Ent_Dados!$C$9:$C$254,Tabulação_Prod_Municipios!D28,Ent_Dados!$Q$9:$Q$254)+SUMIF(Ent_Dados!$C$9:$C$254,Tabulação_Prod_Municipios!D28,Ent_Dados!$U$9:$U$254)+SUMIF(Ent_Dados!$C$9:$C$254,Tabulação_Prod_Municipios!D28,Ent_Dados!$W$9:$W$254)+SUMIF(Ent_Dados!$C$9:$C$254,Tabulação_Prod_Municipios!D28,Ent_Dados!$Y$9:$Y$254)+SUMIF(Ent_Dados!$C$9:$C$254,Tabulação_Prod_Municipios!D28,Ent_Dados!$AC$9:$AC$254)</f>
        <v>7182</v>
      </c>
      <c r="O92" s="14"/>
      <c r="P92" s="10">
        <v>82</v>
      </c>
      <c r="Q92" s="92" t="s">
        <v>117</v>
      </c>
      <c r="R92" s="13">
        <f>SUMIF(Ent_Dados!$C$269:$C$514,Tabulação_Prod_Municipios!D68,Ent_Dados!$V$269:$V$514)</f>
        <v>10000</v>
      </c>
      <c r="S92" s="16">
        <f>SUMIF(Ent_Dados!$C$269:$C$514,Tabulação_Prod_Municipios!D68,Ent_Dados!$W$269:$W$514)</f>
        <v>14000</v>
      </c>
      <c r="T92" s="9"/>
      <c r="U92" s="10">
        <v>82</v>
      </c>
      <c r="V92" s="92" t="s">
        <v>82</v>
      </c>
      <c r="W92" s="13">
        <f>SUMIF(Ent_Dados!$C$9:$C$254,Tabulação_Prod_Municipios!D30,Ent_Dados!$V$9:$V$254)</f>
        <v>1000</v>
      </c>
      <c r="X92" s="16">
        <f>SUMIF(Ent_Dados!$C$9:$C$254,Tabulação_Prod_Municipios!D30,Ent_Dados!$W$9:$W$254)</f>
        <v>5000</v>
      </c>
      <c r="Y92" s="2"/>
      <c r="Z92" s="10">
        <v>82</v>
      </c>
      <c r="AA92" s="92" t="s">
        <v>277</v>
      </c>
      <c r="AB92" s="13">
        <f>SUMIF(Ent_Dados!$C$269:$C$514,Tabulação_Prod_Municipios!D245,Ent_Dados!$T$269:$T$514)</f>
        <v>2250</v>
      </c>
      <c r="AC92" s="16">
        <f>SUMIF(Ent_Dados!$C$269:$C$514,Tabulação_Prod_Municipios!D245,Ent_Dados!$U$269:$U$514)</f>
        <v>6000</v>
      </c>
      <c r="AD92" s="9"/>
      <c r="AE92" s="10">
        <v>82</v>
      </c>
      <c r="AF92" s="92" t="s">
        <v>246</v>
      </c>
      <c r="AG92" s="13">
        <f>SUMIF(Ent_Dados!$C$9:$C$254,Tabulação_Prod_Municipios!D212,Ent_Dados!$T$9:$T$254)</f>
        <v>1100</v>
      </c>
      <c r="AH92" s="16">
        <f>SUMIF(Ent_Dados!$C$9:$C$254,Tabulação_Prod_Municipios!D212,Ent_Dados!$U$9:$U$254)</f>
        <v>1250</v>
      </c>
      <c r="AJ92" s="10">
        <v>82</v>
      </c>
      <c r="AK92" s="92" t="s">
        <v>234</v>
      </c>
      <c r="AL92" s="13">
        <f>SUMIF(Ent_Dados!$C$269:$C$514,Tabulação_Prod_Municipios!D198,Ent_Dados!$X$269:$X$514)</f>
        <v>5400</v>
      </c>
      <c r="AM92" s="16">
        <f>SUMIF(Ent_Dados!$C$269:$C$514,Tabulação_Prod_Municipios!D198,Ent_Dados!$Y$269:$Y$514)</f>
        <v>90</v>
      </c>
      <c r="AN92" s="9"/>
      <c r="AO92" s="10">
        <v>82</v>
      </c>
      <c r="AP92" s="92" t="s">
        <v>128</v>
      </c>
      <c r="AQ92" s="13">
        <f>SUMIF(Ent_Dados!$C$9:$C$254,Tabulação_Prod_Municipios!D82,Ent_Dados!$X$9:$X$254)</f>
        <v>150</v>
      </c>
      <c r="AR92" s="16">
        <f>SUMIF(Ent_Dados!$C$9:$C$254,Tabulação_Prod_Municipios!D82,Ent_Dados!$Y$9:$Y$254)</f>
        <v>75</v>
      </c>
      <c r="AT92" s="10">
        <v>82</v>
      </c>
      <c r="AU92" s="92" t="s">
        <v>108</v>
      </c>
      <c r="AV92" s="13">
        <f>SUMIF(Ent_Dados!$C$269:$C$514,Tabulação_Prod_Municipios!D58,Ent_Dados!$J$269:$J$514)</f>
        <v>40</v>
      </c>
      <c r="AW92" s="16">
        <f>SUMIF(Ent_Dados!$C$269:$C$514,Tabulação_Prod_Municipios!D58,Ent_Dados!$K$269:$K$514)</f>
        <v>44</v>
      </c>
      <c r="AX92" s="9"/>
      <c r="AY92" s="10">
        <v>82</v>
      </c>
      <c r="AZ92" s="92" t="s">
        <v>78</v>
      </c>
      <c r="BA92" s="13">
        <f>SUMIF(Ent_Dados!$C$9:$C$254,Tabulação_Prod_Municipios!D26,Ent_Dados!$J$9:$J$254)</f>
        <v>0</v>
      </c>
      <c r="BB92" s="16">
        <f>SUMIF(Ent_Dados!$C$9:$C$254,Tabulação_Prod_Municipios!D26,Ent_Dados!$K$9:$K$254)</f>
        <v>30</v>
      </c>
      <c r="BD92" s="10">
        <v>82</v>
      </c>
      <c r="BE92" s="92" t="s">
        <v>106</v>
      </c>
      <c r="BF92" s="13">
        <f>SUMIF(Ent_Dados!$C$269:$C$514,Tabulação_Prod_Municipios!D55,Ent_Dados!$N$269:$N$514)</f>
        <v>0</v>
      </c>
      <c r="BG92" s="16">
        <f>SUMIF(Ent_Dados!$C$269:$C$514,Tabulação_Prod_Municipios!D55,Ent_Dados!$O$269:$O$514)</f>
        <v>0</v>
      </c>
      <c r="BH92" s="9"/>
      <c r="BI92" s="10">
        <v>82</v>
      </c>
      <c r="BJ92" s="92" t="s">
        <v>124</v>
      </c>
      <c r="BK92" s="13">
        <f>SUMIF(Ent_Dados!$C$9:$C$254,Tabulação_Prod_Municipios!D77,Ent_Dados!$N$9:$N$254)</f>
        <v>0</v>
      </c>
      <c r="BL92" s="16">
        <f>SUMIF(Ent_Dados!$C$9:$C$254,Tabulação_Prod_Municipios!D77,Ent_Dados!$O$9:$O$254)</f>
        <v>0</v>
      </c>
      <c r="BN92" s="10">
        <v>82</v>
      </c>
      <c r="BO92" s="92" t="s">
        <v>104</v>
      </c>
      <c r="BP92" s="13">
        <f>SUMIF(Ent_Dados!$C$269:$C$514,Tabulação_Prod_Municipios!D53,Ent_Dados!$F$269:$F$514)</f>
        <v>0</v>
      </c>
      <c r="BQ92" s="16">
        <f>SUMIF(Ent_Dados!$C$269:$C$514,Tabulação_Prod_Municipios!D53,Ent_Dados!$G$269:$G$514)</f>
        <v>0</v>
      </c>
      <c r="BR92" s="9"/>
      <c r="BS92" s="10">
        <v>82</v>
      </c>
      <c r="BT92" s="92" t="s">
        <v>104</v>
      </c>
      <c r="BU92" s="13">
        <f>SUMIF(Ent_Dados!$C$9:$C$254,Tabulação_Prod_Municipios!D53,Ent_Dados!$F$9:$F$254)</f>
        <v>0</v>
      </c>
      <c r="BV92" s="16">
        <f>SUMIF(Ent_Dados!$C$9:$C$254,Tabulação_Prod_Municipios!D53,Ent_Dados!$G$9:$G$254)</f>
        <v>0</v>
      </c>
      <c r="BX92" s="10">
        <v>82</v>
      </c>
      <c r="BY92" s="92" t="s">
        <v>113</v>
      </c>
      <c r="BZ92" s="13">
        <f>SUMIF(Ent_Dados!$C$269:$C$514,Tabulação_Prod_Municipios!D64,Ent_Dados!$P$269:$P$514)</f>
        <v>0</v>
      </c>
      <c r="CA92" s="16">
        <f>SUMIF(Ent_Dados!$C$269:$C$514,Tabulação_Prod_Municipios!D64,Ent_Dados!$Q$269:$Q$514)</f>
        <v>0</v>
      </c>
      <c r="CB92" s="9"/>
      <c r="CC92" s="10">
        <v>82</v>
      </c>
      <c r="CD92" s="92" t="s">
        <v>113</v>
      </c>
      <c r="CE92" s="13">
        <f>SUMIF(Ent_Dados!$C$9:$C$254,Tabulação_Prod_Municipios!D64,Ent_Dados!$P$9:$P$254)</f>
        <v>0</v>
      </c>
      <c r="CF92" s="16">
        <f>SUMIF(Ent_Dados!$C$9:$C$254,Tabulação_Prod_Municipios!D64,Ent_Dados!$Q$9:$Q$254)</f>
        <v>0</v>
      </c>
      <c r="CH92" s="10">
        <v>82</v>
      </c>
      <c r="CI92" s="92" t="s">
        <v>131</v>
      </c>
      <c r="CJ92" s="13">
        <f>SUMIF(Ent_Dados!$C$269:$C$514,Tabulação_Prod_Municipios!D85,Ent_Dados!$AB$269:$AB$514)</f>
        <v>0</v>
      </c>
      <c r="CK92" s="16">
        <f>SUMIF(Ent_Dados!$C$269:$C$514,Tabulação_Prod_Municipios!D85,Ent_Dados!$AC$269:$AC$514)</f>
        <v>0</v>
      </c>
      <c r="CL92" s="9"/>
      <c r="CM92" s="10">
        <v>82</v>
      </c>
      <c r="CN92" s="92" t="s">
        <v>131</v>
      </c>
      <c r="CO92" s="13">
        <f>SUMIF(Ent_Dados!$C$9:$C$254,Tabulação_Prod_Municipios!D85,Ent_Dados!$AB$9:$AB$254)</f>
        <v>0</v>
      </c>
      <c r="CP92" s="16">
        <f>SUMIF(Ent_Dados!$C$9:$C$254,Tabulação_Prod_Municipios!D85,Ent_Dados!$AC$9:$AC$254)</f>
        <v>0</v>
      </c>
      <c r="CR92" s="10">
        <v>82</v>
      </c>
      <c r="CS92" s="92" t="s">
        <v>49</v>
      </c>
      <c r="CT92" s="13">
        <f>SUMIF(Ent_Dados!$C$269:$C$514,Tabulação_Prod_Municipios!D184,Ent_Dados!$L$269:$L$514)</f>
        <v>18000</v>
      </c>
      <c r="CU92" s="16">
        <f>SUMIF(Ent_Dados!$C$269:$C$514,Tabulação_Prod_Municipios!D184,Ent_Dados!$M$269:$M$514)</f>
        <v>18000</v>
      </c>
      <c r="CV92" s="9"/>
      <c r="CW92" s="10">
        <v>82</v>
      </c>
      <c r="CX92" s="92" t="s">
        <v>181</v>
      </c>
      <c r="CY92" s="13">
        <f>SUMIF(Ent_Dados!$C$9:$C$254,Tabulação_Prod_Municipios!D137,Ent_Dados!$L$9:$L$254)</f>
        <v>250</v>
      </c>
      <c r="CZ92" s="16">
        <f>SUMIF(Ent_Dados!$C$9:$C$254,Tabulação_Prod_Municipios!D137,Ent_Dados!$M$9:$M$254)</f>
        <v>290</v>
      </c>
      <c r="DB92" s="10">
        <v>82</v>
      </c>
      <c r="DC92" s="92" t="s">
        <v>25</v>
      </c>
      <c r="DD92" s="13">
        <f>SUMIF(Ent_Dados!$C$269:$C$514,Tabulação_Prod_Municipios!D253,Ent_Dados!$R$269:$R$514)</f>
        <v>740</v>
      </c>
      <c r="DE92" s="16">
        <f>SUMIF(Ent_Dados!$C$269:$C$514,Tabulação_Prod_Municipios!D253,Ent_Dados!$S$269:$S$514)</f>
        <v>740</v>
      </c>
      <c r="DF92" s="9"/>
      <c r="DG92" s="10">
        <v>82</v>
      </c>
      <c r="DH92" s="92" t="s">
        <v>254</v>
      </c>
      <c r="DI92" s="13">
        <f>SUMIF(Ent_Dados!$C$9:$C$254,Tabulação_Prod_Municipios!D221,Ent_Dados!$R$9:$R$254)</f>
        <v>50</v>
      </c>
      <c r="DJ92" s="16">
        <f>SUMIF(Ent_Dados!$C$9:$C$254,Tabulação_Prod_Municipios!D221,Ent_Dados!$S$9:$S$254)</f>
        <v>50</v>
      </c>
      <c r="DL92" s="10">
        <v>82</v>
      </c>
      <c r="DM92" s="92" t="s">
        <v>122</v>
      </c>
      <c r="DN92" s="13">
        <f>SUMIF(Ent_Dados!$C$269:$C$514,Tabulação_Prod_Municipios!D75,Ent_Dados!$Z$269:$Z$514)</f>
        <v>0</v>
      </c>
      <c r="DO92" s="16">
        <f>SUMIF(Ent_Dados!$C$269:$C$514,Tabulação_Prod_Municipios!D75,Ent_Dados!$AA$269:$AA$514)</f>
        <v>0</v>
      </c>
      <c r="DP92" s="9"/>
      <c r="DQ92" s="10">
        <v>82</v>
      </c>
      <c r="DR92" s="92" t="s">
        <v>122</v>
      </c>
      <c r="DS92" s="13">
        <f>SUMIF(Ent_Dados!$C$9:$C$254,Tabulação_Prod_Municipios!D75,Ent_Dados!$Z$9:$Z$254)</f>
        <v>0</v>
      </c>
      <c r="DT92" s="16">
        <f>SUMIF(Ent_Dados!$C$9:$C$254,Tabulação_Prod_Municipios!D75,Ent_Dados!$AA$9:$AA$254)</f>
        <v>0</v>
      </c>
      <c r="DV92" s="10">
        <v>82</v>
      </c>
      <c r="DW92" s="92" t="s">
        <v>106</v>
      </c>
      <c r="DX92" s="13">
        <f>SUMIF(Ent_Dados!$C$269:$C$514,Tabulação_Prod_Municipios!D55,Ent_Dados!$D$269:$D$514)</f>
        <v>0</v>
      </c>
      <c r="DY92" s="16">
        <f>SUMIF(Ent_Dados!$C$269:$C$514,Tabulação_Prod_Municipios!D55,Ent_Dados!$E$269:$E$514)</f>
        <v>0</v>
      </c>
      <c r="DZ92" s="9"/>
      <c r="EA92" s="10">
        <v>82</v>
      </c>
      <c r="EB92" s="92" t="s">
        <v>106</v>
      </c>
      <c r="EC92" s="13">
        <f>SUMIF(Ent_Dados!$C$9:$C$254,Tabulação_Prod_Municipios!D55,Ent_Dados!$D$9:$D$254)</f>
        <v>0</v>
      </c>
      <c r="ED92" s="16">
        <f>SUMIF(Ent_Dados!$C$9:$C$254,Tabulação_Prod_Municipios!D55,Ent_Dados!$E$9:$E$254)</f>
        <v>0</v>
      </c>
      <c r="EF92" s="10">
        <v>82</v>
      </c>
      <c r="EG92" s="92" t="s">
        <v>138</v>
      </c>
      <c r="EH92" s="13"/>
      <c r="EI92" s="16"/>
      <c r="EJ92" s="9"/>
      <c r="EK92" s="10">
        <v>82</v>
      </c>
      <c r="EL92" s="92" t="s">
        <v>138</v>
      </c>
      <c r="EM92" s="13"/>
      <c r="EN92" s="16"/>
    </row>
    <row r="93" spans="1:144" ht="13.5" customHeight="1" x14ac:dyDescent="0.2">
      <c r="A93" s="14"/>
      <c r="B93" s="91">
        <v>85</v>
      </c>
      <c r="C93" s="92" t="s">
        <v>139</v>
      </c>
      <c r="D93" s="12" t="s">
        <v>413</v>
      </c>
      <c r="E93" s="14"/>
      <c r="F93" s="10">
        <v>83</v>
      </c>
      <c r="G93" s="92" t="s">
        <v>83</v>
      </c>
      <c r="H93" s="13">
        <f>SUMIF(Ent_Dados!$C$269:$C$514,Tabulação_Prod_Municipios!D31,Ent_Dados!$F$269:$F$514)+SUMIF(Ent_Dados!$C$269:$C$514,Tabulação_Prod_Municipios!D31,Ent_Dados!$H$269:$H$514)+SUMIF(Ent_Dados!$C$269:$C$514,Tabulação_Prod_Municipios!D31,Ent_Dados!$J$269:$J$514)+SUMIF(Ent_Dados!$C$269:$C$514,Tabulação_Prod_Municipios!D31,Ent_Dados!$N$269:$N$514)+SUMIF(Ent_Dados!$C$269:$C$514,Tabulação_Prod_Municipios!D31,Ent_Dados!$P$269:$P$514)+SUMIF(Ent_Dados!$C$269:$C$514,Tabulação_Prod_Municipios!D31,Ent_Dados!$T$269:$T$514)+SUMIF(Ent_Dados!$C$269:$C$514,Tabulação_Prod_Municipios!D31,Ent_Dados!$V$269:$V$514)+SUMIF(Ent_Dados!$C$269:$C$514,Tabulação_Prod_Municipios!D31,Ent_Dados!$X$269:$X$514)+SUMIF(Ent_Dados!$C$269:$C$514,Tabulação_Prod_Municipios!D31,Ent_Dados!$AB$269:$AB$514)</f>
        <v>12500</v>
      </c>
      <c r="I93" s="16">
        <f>SUMIF(Ent_Dados!$C$269:$C$514,Tabulação_Prod_Municipios!D31,Ent_Dados!$G$269:$G$514)+SUMIF(Ent_Dados!$C$269:$C$514,Tabulação_Prod_Municipios!D31,Ent_Dados!$I$269:$I$514)+SUMIF(Ent_Dados!$C$269:$C$514,Tabulação_Prod_Municipios!D31,Ent_Dados!$K$269:$K$514)+SUMIF(Ent_Dados!$C$269:$C$514,Tabulação_Prod_Municipios!D31,Ent_Dados!$O$269:$O$514)+SUMIF(Ent_Dados!$C$269:$C$514,Tabulação_Prod_Municipios!D31,Ent_Dados!$Q$269:$Q$514)+SUMIF(Ent_Dados!$C$269:$C$514,Tabulação_Prod_Municipios!D31,Ent_Dados!$U$269:$U$514)+SUMIF(Ent_Dados!$C$269:$C$514,Tabulação_Prod_Municipios!D31,Ent_Dados!$W$269:$W$514)+SUMIF(Ent_Dados!$C$269:$C$514,Tabulação_Prod_Municipios!D31,Ent_Dados!$Y$269:$Y$514)+SUMIF(Ent_Dados!$C$269:$C$514,Tabulação_Prod_Municipios!D31,Ent_Dados!$AC$269:$AC$514)</f>
        <v>20000</v>
      </c>
      <c r="J93" s="9"/>
      <c r="K93" s="10">
        <v>83</v>
      </c>
      <c r="L93" s="92" t="s">
        <v>82</v>
      </c>
      <c r="M93" s="13">
        <f>SUMIF(Ent_Dados!$C$9:$C$254,Tabulação_Prod_Municipios!D30,Ent_Dados!$F$9:$F$254)+SUMIF(Ent_Dados!$C$9:$C$254,Tabulação_Prod_Municipios!D30,Ent_Dados!$H$9:$H$254)+SUMIF(Ent_Dados!$C$9:$C$254,Tabulação_Prod_Municipios!D30,Ent_Dados!$J$9:$J$254)+SUMIF(Ent_Dados!$C$9:$C$254,Tabulação_Prod_Municipios!D30,Ent_Dados!$N$9:$N$254)+SUMIF(Ent_Dados!$C$9:$C$254,Tabulação_Prod_Municipios!D30,Ent_Dados!$P$9:$P$254)+SUMIF(Ent_Dados!$C$9:$C$254,Tabulação_Prod_Municipios!D30,Ent_Dados!$T$9:$T$254)+SUMIF(Ent_Dados!$C$9:$C$254,Tabulação_Prod_Municipios!D30,Ent_Dados!$V$9:$V$254)+SUMIF(Ent_Dados!$C$9:$C$254,Tabulação_Prod_Municipios!D30,Ent_Dados!$X$9:$X$254)+SUMIF(Ent_Dados!$C$9:$C$254,Tabulação_Prod_Municipios!D30,Ent_Dados!$AB$9:$AB$254)</f>
        <v>1100</v>
      </c>
      <c r="N93" s="16">
        <f>SUMIF(Ent_Dados!$C$9:$C$254,Tabulação_Prod_Municipios!D30,Ent_Dados!$G$9:$G$254)+SUMIF(Ent_Dados!$C$9:$C$254,Tabulação_Prod_Municipios!D30,Ent_Dados!$I$9:$I$254)+SUMIF(Ent_Dados!$C$9:$C$254,Tabulação_Prod_Municipios!D30,Ent_Dados!$K$9:$K$254)+SUMIF(Ent_Dados!$C$9:$C$254,Tabulação_Prod_Municipios!D30,Ent_Dados!$O$9:$O$254)+SUMIF(Ent_Dados!$C$9:$C$254,Tabulação_Prod_Municipios!D30,Ent_Dados!$Q$9:$Q$254)+SUMIF(Ent_Dados!$C$9:$C$254,Tabulação_Prod_Municipios!D30,Ent_Dados!$U$9:$U$254)+SUMIF(Ent_Dados!$C$9:$C$254,Tabulação_Prod_Municipios!D30,Ent_Dados!$W$9:$W$254)+SUMIF(Ent_Dados!$C$9:$C$254,Tabulação_Prod_Municipios!D30,Ent_Dados!$Y$9:$Y$254)+SUMIF(Ent_Dados!$C$9:$C$254,Tabulação_Prod_Municipios!D30,Ent_Dados!$AC$9:$AC$254)</f>
        <v>7000</v>
      </c>
      <c r="O93" s="14"/>
      <c r="P93" s="10">
        <v>83</v>
      </c>
      <c r="Q93" s="92" t="s">
        <v>83</v>
      </c>
      <c r="R93" s="13">
        <f>SUMIF(Ent_Dados!$C$269:$C$514,Tabulação_Prod_Municipios!D31,Ent_Dados!$V$269:$V$514)</f>
        <v>11200</v>
      </c>
      <c r="S93" s="16">
        <f>SUMIF(Ent_Dados!$C$269:$C$514,Tabulação_Prod_Municipios!D31,Ent_Dados!$W$269:$W$514)</f>
        <v>13000</v>
      </c>
      <c r="T93" s="9"/>
      <c r="U93" s="10">
        <v>83</v>
      </c>
      <c r="V93" s="92" t="s">
        <v>80</v>
      </c>
      <c r="W93" s="13">
        <f>SUMIF(Ent_Dados!$C$9:$C$254,Tabulação_Prod_Municipios!D28,Ent_Dados!$V$9:$V$254)</f>
        <v>1100</v>
      </c>
      <c r="X93" s="16">
        <f>SUMIF(Ent_Dados!$C$9:$C$254,Tabulação_Prod_Municipios!D28,Ent_Dados!$W$9:$W$254)</f>
        <v>4632</v>
      </c>
      <c r="Y93" s="2"/>
      <c r="Z93" s="10">
        <v>83</v>
      </c>
      <c r="AA93" s="92" t="s">
        <v>123</v>
      </c>
      <c r="AB93" s="13">
        <f>SUMIF(Ent_Dados!$C$269:$C$514,Tabulação_Prod_Municipios!D76,Ent_Dados!$T$269:$T$514)</f>
        <v>7020</v>
      </c>
      <c r="AC93" s="16">
        <f>SUMIF(Ent_Dados!$C$269:$C$514,Tabulação_Prod_Municipios!D76,Ent_Dados!$U$269:$U$514)</f>
        <v>5970</v>
      </c>
      <c r="AD93" s="9"/>
      <c r="AE93" s="10">
        <v>83</v>
      </c>
      <c r="AF93" s="92" t="s">
        <v>270</v>
      </c>
      <c r="AG93" s="13">
        <f>SUMIF(Ent_Dados!$C$9:$C$254,Tabulação_Prod_Municipios!D238,Ent_Dados!$T$9:$T$254)</f>
        <v>1580</v>
      </c>
      <c r="AH93" s="16">
        <f>SUMIF(Ent_Dados!$C$9:$C$254,Tabulação_Prod_Municipios!D238,Ent_Dados!$U$9:$U$254)</f>
        <v>1214</v>
      </c>
      <c r="AJ93" s="10">
        <v>83</v>
      </c>
      <c r="AK93" s="92" t="s">
        <v>138</v>
      </c>
      <c r="AL93" s="13">
        <f>SUMIF(Ent_Dados!$C$269:$C$514,Tabulação_Prod_Municipios!D92,Ent_Dados!$X$269:$X$514)</f>
        <v>3630</v>
      </c>
      <c r="AM93" s="16">
        <f>SUMIF(Ent_Dados!$C$269:$C$514,Tabulação_Prod_Municipios!D92,Ent_Dados!$Y$269:$Y$514)</f>
        <v>0</v>
      </c>
      <c r="AN93" s="9"/>
      <c r="AO93" s="10">
        <v>83</v>
      </c>
      <c r="AP93" s="92" t="s">
        <v>138</v>
      </c>
      <c r="AQ93" s="13">
        <f>SUMIF(Ent_Dados!$C$9:$C$254,Tabulação_Prod_Municipios!D92,Ent_Dados!$X$9:$X$254)</f>
        <v>1452</v>
      </c>
      <c r="AR93" s="16">
        <f>SUMIF(Ent_Dados!$C$9:$C$254,Tabulação_Prod_Municipios!D92,Ent_Dados!$Y$9:$Y$254)</f>
        <v>0</v>
      </c>
      <c r="AT93" s="10">
        <v>83</v>
      </c>
      <c r="AU93" s="92" t="s">
        <v>46</v>
      </c>
      <c r="AV93" s="13">
        <f>SUMIF(Ent_Dados!$C$269:$C$514,Tabulação_Prod_Municipios!D52,Ent_Dados!$J$269:$J$514)</f>
        <v>42</v>
      </c>
      <c r="AW93" s="16">
        <f>SUMIF(Ent_Dados!$C$269:$C$514,Tabulação_Prod_Municipios!D52,Ent_Dados!$K$269:$K$514)</f>
        <v>43</v>
      </c>
      <c r="AX93" s="9"/>
      <c r="AY93" s="10">
        <v>83</v>
      </c>
      <c r="AZ93" s="92" t="s">
        <v>205</v>
      </c>
      <c r="BA93" s="13">
        <f>SUMIF(Ent_Dados!$C$9:$C$254,Tabulação_Prod_Municipios!D165,Ent_Dados!$J$9:$J$254)</f>
        <v>130</v>
      </c>
      <c r="BB93" s="16">
        <f>SUMIF(Ent_Dados!$C$9:$C$254,Tabulação_Prod_Municipios!D165,Ent_Dados!$K$9:$K$254)</f>
        <v>25</v>
      </c>
      <c r="BD93" s="10">
        <v>83</v>
      </c>
      <c r="BE93" s="92" t="s">
        <v>124</v>
      </c>
      <c r="BF93" s="13">
        <f>SUMIF(Ent_Dados!$C$269:$C$514,Tabulação_Prod_Municipios!D77,Ent_Dados!$N$269:$N$514)</f>
        <v>0</v>
      </c>
      <c r="BG93" s="16">
        <f>SUMIF(Ent_Dados!$C$269:$C$514,Tabulação_Prod_Municipios!D77,Ent_Dados!$O$269:$O$514)</f>
        <v>0</v>
      </c>
      <c r="BH93" s="9"/>
      <c r="BI93" s="10">
        <v>83</v>
      </c>
      <c r="BJ93" s="92" t="s">
        <v>106</v>
      </c>
      <c r="BK93" s="13">
        <f>SUMIF(Ent_Dados!$C$9:$C$254,Tabulação_Prod_Municipios!D55,Ent_Dados!$N$9:$N$254)</f>
        <v>0</v>
      </c>
      <c r="BL93" s="16">
        <f>SUMIF(Ent_Dados!$C$9:$C$254,Tabulação_Prod_Municipios!D55,Ent_Dados!$O$9:$O$254)</f>
        <v>0</v>
      </c>
      <c r="BN93" s="10">
        <v>83</v>
      </c>
      <c r="BO93" s="92" t="s">
        <v>105</v>
      </c>
      <c r="BP93" s="13">
        <f>SUMIF(Ent_Dados!$C$269:$C$514,Tabulação_Prod_Municipios!D54,Ent_Dados!$F$269:$F$514)</f>
        <v>0</v>
      </c>
      <c r="BQ93" s="16">
        <f>SUMIF(Ent_Dados!$C$269:$C$514,Tabulação_Prod_Municipios!D54,Ent_Dados!$G$269:$G$514)</f>
        <v>0</v>
      </c>
      <c r="BR93" s="9"/>
      <c r="BS93" s="10">
        <v>83</v>
      </c>
      <c r="BT93" s="92" t="s">
        <v>105</v>
      </c>
      <c r="BU93" s="13">
        <f>SUMIF(Ent_Dados!$C$9:$C$254,Tabulação_Prod_Municipios!D54,Ent_Dados!$F$9:$F$254)</f>
        <v>0</v>
      </c>
      <c r="BV93" s="16">
        <f>SUMIF(Ent_Dados!$C$9:$C$254,Tabulação_Prod_Municipios!D54,Ent_Dados!$G$9:$G$254)</f>
        <v>0</v>
      </c>
      <c r="BX93" s="10">
        <v>83</v>
      </c>
      <c r="BY93" s="92" t="s">
        <v>114</v>
      </c>
      <c r="BZ93" s="13">
        <f>SUMIF(Ent_Dados!$C$269:$C$514,Tabulação_Prod_Municipios!D65,Ent_Dados!$P$269:$P$514)</f>
        <v>0</v>
      </c>
      <c r="CA93" s="16">
        <f>SUMIF(Ent_Dados!$C$269:$C$514,Tabulação_Prod_Municipios!D65,Ent_Dados!$Q$269:$Q$514)</f>
        <v>0</v>
      </c>
      <c r="CB93" s="9"/>
      <c r="CC93" s="10">
        <v>83</v>
      </c>
      <c r="CD93" s="92" t="s">
        <v>114</v>
      </c>
      <c r="CE93" s="13">
        <f>SUMIF(Ent_Dados!$C$9:$C$254,Tabulação_Prod_Municipios!D65,Ent_Dados!$P$9:$P$254)</f>
        <v>0</v>
      </c>
      <c r="CF93" s="16">
        <f>SUMIF(Ent_Dados!$C$9:$C$254,Tabulação_Prod_Municipios!D65,Ent_Dados!$Q$9:$Q$254)</f>
        <v>0</v>
      </c>
      <c r="CH93" s="10">
        <v>83</v>
      </c>
      <c r="CI93" s="92" t="s">
        <v>132</v>
      </c>
      <c r="CJ93" s="13">
        <f>SUMIF(Ent_Dados!$C$269:$C$514,Tabulação_Prod_Municipios!D86,Ent_Dados!$AB$269:$AB$514)</f>
        <v>0</v>
      </c>
      <c r="CK93" s="16">
        <f>SUMIF(Ent_Dados!$C$269:$C$514,Tabulação_Prod_Municipios!D86,Ent_Dados!$AC$269:$AC$514)</f>
        <v>0</v>
      </c>
      <c r="CL93" s="9"/>
      <c r="CM93" s="10">
        <v>83</v>
      </c>
      <c r="CN93" s="92" t="s">
        <v>132</v>
      </c>
      <c r="CO93" s="13">
        <f>SUMIF(Ent_Dados!$C$9:$C$254,Tabulação_Prod_Municipios!D86,Ent_Dados!$AB$9:$AB$254)</f>
        <v>0</v>
      </c>
      <c r="CP93" s="16">
        <f>SUMIF(Ent_Dados!$C$9:$C$254,Tabulação_Prod_Municipios!D86,Ent_Dados!$AC$9:$AC$254)</f>
        <v>0</v>
      </c>
      <c r="CR93" s="10">
        <v>83</v>
      </c>
      <c r="CS93" s="92" t="s">
        <v>237</v>
      </c>
      <c r="CT93" s="13">
        <f>SUMIF(Ent_Dados!$C$269:$C$514,Tabulação_Prod_Municipios!D202,Ent_Dados!$L$269:$L$514)</f>
        <v>10000</v>
      </c>
      <c r="CU93" s="16">
        <f>SUMIF(Ent_Dados!$C$269:$C$514,Tabulação_Prod_Municipios!D202,Ent_Dados!$M$269:$M$514)</f>
        <v>10000</v>
      </c>
      <c r="CV93" s="9"/>
      <c r="CW93" s="10">
        <v>83</v>
      </c>
      <c r="CX93" s="92" t="s">
        <v>214</v>
      </c>
      <c r="CY93" s="13">
        <f>SUMIF(Ent_Dados!$C$9:$C$254,Tabulação_Prod_Municipios!D174,Ent_Dados!$L$9:$L$254)</f>
        <v>220</v>
      </c>
      <c r="CZ93" s="16">
        <f>SUMIF(Ent_Dados!$C$9:$C$254,Tabulação_Prod_Municipios!D174,Ent_Dados!$M$9:$M$254)</f>
        <v>220</v>
      </c>
      <c r="DB93" s="10">
        <v>83</v>
      </c>
      <c r="DC93" s="92" t="s">
        <v>21</v>
      </c>
      <c r="DD93" s="13">
        <f>SUMIF(Ent_Dados!$C$269:$C$514,Tabulação_Prod_Municipios!D158,Ent_Dados!$R$269:$R$514)</f>
        <v>930</v>
      </c>
      <c r="DE93" s="16">
        <f>SUMIF(Ent_Dados!$C$269:$C$514,Tabulação_Prod_Municipios!D158,Ent_Dados!$S$269:$S$514)</f>
        <v>728</v>
      </c>
      <c r="DF93" s="9"/>
      <c r="DG93" s="10">
        <v>83</v>
      </c>
      <c r="DH93" s="92" t="s">
        <v>287</v>
      </c>
      <c r="DI93" s="13">
        <f>SUMIF(Ent_Dados!$C$9:$C$254,Tabulação_Prod_Municipios!D256,Ent_Dados!$R$9:$R$254)</f>
        <v>0</v>
      </c>
      <c r="DJ93" s="16">
        <f>SUMIF(Ent_Dados!$C$9:$C$254,Tabulação_Prod_Municipios!D256,Ent_Dados!$S$9:$S$254)</f>
        <v>50</v>
      </c>
      <c r="DL93" s="10">
        <v>83</v>
      </c>
      <c r="DM93" s="92" t="s">
        <v>116</v>
      </c>
      <c r="DN93" s="13">
        <f>SUMIF(Ent_Dados!$C$269:$C$514,Tabulação_Prod_Municipios!D67,Ent_Dados!$Z$269:$Z$514)</f>
        <v>0</v>
      </c>
      <c r="DO93" s="16">
        <f>SUMIF(Ent_Dados!$C$269:$C$514,Tabulação_Prod_Municipios!D67,Ent_Dados!$AA$269:$AA$514)</f>
        <v>0</v>
      </c>
      <c r="DP93" s="9"/>
      <c r="DQ93" s="10">
        <v>83</v>
      </c>
      <c r="DR93" s="92" t="s">
        <v>116</v>
      </c>
      <c r="DS93" s="13">
        <f>SUMIF(Ent_Dados!$C$9:$C$254,Tabulação_Prod_Municipios!D67,Ent_Dados!$Z$9:$Z$254)</f>
        <v>0</v>
      </c>
      <c r="DT93" s="16">
        <f>SUMIF(Ent_Dados!$C$9:$C$254,Tabulação_Prod_Municipios!D67,Ent_Dados!$AA$9:$AA$254)</f>
        <v>0</v>
      </c>
      <c r="DV93" s="10">
        <v>83</v>
      </c>
      <c r="DW93" s="92" t="s">
        <v>107</v>
      </c>
      <c r="DX93" s="13">
        <f>SUMIF(Ent_Dados!$C$269:$C$514,Tabulação_Prod_Municipios!D56,Ent_Dados!$D$269:$D$514)</f>
        <v>0</v>
      </c>
      <c r="DY93" s="16">
        <f>SUMIF(Ent_Dados!$C$269:$C$514,Tabulação_Prod_Municipios!D56,Ent_Dados!$E$269:$E$514)</f>
        <v>0</v>
      </c>
      <c r="DZ93" s="9"/>
      <c r="EA93" s="10">
        <v>83</v>
      </c>
      <c r="EB93" s="92" t="s">
        <v>107</v>
      </c>
      <c r="EC93" s="13">
        <f>SUMIF(Ent_Dados!$C$9:$C$254,Tabulação_Prod_Municipios!D56,Ent_Dados!$D$9:$D$254)</f>
        <v>0</v>
      </c>
      <c r="ED93" s="16">
        <f>SUMIF(Ent_Dados!$C$9:$C$254,Tabulação_Prod_Municipios!D56,Ent_Dados!$E$9:$E$254)</f>
        <v>0</v>
      </c>
      <c r="EF93" s="10">
        <v>83</v>
      </c>
      <c r="EG93" s="92" t="s">
        <v>139</v>
      </c>
      <c r="EH93" s="13"/>
      <c r="EI93" s="16"/>
      <c r="EJ93" s="9"/>
      <c r="EK93" s="10">
        <v>83</v>
      </c>
      <c r="EL93" s="92" t="s">
        <v>139</v>
      </c>
      <c r="EM93" s="13"/>
      <c r="EN93" s="16"/>
    </row>
    <row r="94" spans="1:144" ht="13.5" customHeight="1" x14ac:dyDescent="0.2">
      <c r="A94" s="14"/>
      <c r="B94" s="91">
        <v>86</v>
      </c>
      <c r="C94" s="92" t="s">
        <v>140</v>
      </c>
      <c r="D94" s="12" t="s">
        <v>414</v>
      </c>
      <c r="E94" s="14"/>
      <c r="F94" s="10">
        <v>84</v>
      </c>
      <c r="G94" s="92" t="s">
        <v>143</v>
      </c>
      <c r="H94" s="13">
        <f>SUMIF(Ent_Dados!$C$269:$C$514,Tabulação_Prod_Municipios!D97,Ent_Dados!$F$269:$F$514)+SUMIF(Ent_Dados!$C$269:$C$514,Tabulação_Prod_Municipios!D97,Ent_Dados!$H$269:$H$514)+SUMIF(Ent_Dados!$C$269:$C$514,Tabulação_Prod_Municipios!D97,Ent_Dados!$J$269:$J$514)+SUMIF(Ent_Dados!$C$269:$C$514,Tabulação_Prod_Municipios!D97,Ent_Dados!$N$269:$N$514)+SUMIF(Ent_Dados!$C$269:$C$514,Tabulação_Prod_Municipios!D97,Ent_Dados!$P$269:$P$514)+SUMIF(Ent_Dados!$C$269:$C$514,Tabulação_Prod_Municipios!D97,Ent_Dados!$T$269:$T$514)+SUMIF(Ent_Dados!$C$269:$C$514,Tabulação_Prod_Municipios!D97,Ent_Dados!$V$269:$V$514)+SUMIF(Ent_Dados!$C$269:$C$514,Tabulação_Prod_Municipios!D97,Ent_Dados!$X$269:$X$514)+SUMIF(Ent_Dados!$C$269:$C$514,Tabulação_Prod_Municipios!D97,Ent_Dados!$AB$269:$AB$514)</f>
        <v>16200</v>
      </c>
      <c r="I94" s="16">
        <f>SUMIF(Ent_Dados!$C$269:$C$514,Tabulação_Prod_Municipios!D97,Ent_Dados!$G$269:$G$514)+SUMIF(Ent_Dados!$C$269:$C$514,Tabulação_Prod_Municipios!D97,Ent_Dados!$I$269:$I$514)+SUMIF(Ent_Dados!$C$269:$C$514,Tabulação_Prod_Municipios!D97,Ent_Dados!$K$269:$K$514)+SUMIF(Ent_Dados!$C$269:$C$514,Tabulação_Prod_Municipios!D97,Ent_Dados!$O$269:$O$514)+SUMIF(Ent_Dados!$C$269:$C$514,Tabulação_Prod_Municipios!D97,Ent_Dados!$Q$269:$Q$514)+SUMIF(Ent_Dados!$C$269:$C$514,Tabulação_Prod_Municipios!D97,Ent_Dados!$U$269:$U$514)+SUMIF(Ent_Dados!$C$269:$C$514,Tabulação_Prod_Municipios!D97,Ent_Dados!$W$269:$W$514)+SUMIF(Ent_Dados!$C$269:$C$514,Tabulação_Prod_Municipios!D97,Ent_Dados!$Y$269:$Y$514)+SUMIF(Ent_Dados!$C$269:$C$514,Tabulação_Prod_Municipios!D97,Ent_Dados!$AC$269:$AC$514)</f>
        <v>19800</v>
      </c>
      <c r="J94" s="9"/>
      <c r="K94" s="10">
        <v>84</v>
      </c>
      <c r="L94" s="92" t="s">
        <v>78</v>
      </c>
      <c r="M94" s="13">
        <f>SUMIF(Ent_Dados!$C$9:$C$254,Tabulação_Prod_Municipios!D26,Ent_Dados!$F$9:$F$254)+SUMIF(Ent_Dados!$C$9:$C$254,Tabulação_Prod_Municipios!D26,Ent_Dados!$H$9:$H$254)+SUMIF(Ent_Dados!$C$9:$C$254,Tabulação_Prod_Municipios!D26,Ent_Dados!$J$9:$J$254)+SUMIF(Ent_Dados!$C$9:$C$254,Tabulação_Prod_Municipios!D26,Ent_Dados!$N$9:$N$254)+SUMIF(Ent_Dados!$C$9:$C$254,Tabulação_Prod_Municipios!D26,Ent_Dados!$P$9:$P$254)+SUMIF(Ent_Dados!$C$9:$C$254,Tabulação_Prod_Municipios!D26,Ent_Dados!$T$9:$T$254)+SUMIF(Ent_Dados!$C$9:$C$254,Tabulação_Prod_Municipios!D26,Ent_Dados!$V$9:$V$254)+SUMIF(Ent_Dados!$C$9:$C$254,Tabulação_Prod_Municipios!D26,Ent_Dados!$X$9:$X$254)+SUMIF(Ent_Dados!$C$9:$C$254,Tabulação_Prod_Municipios!D26,Ent_Dados!$AB$9:$AB$254)</f>
        <v>7050</v>
      </c>
      <c r="N94" s="16">
        <f>SUMIF(Ent_Dados!$C$9:$C$254,Tabulação_Prod_Municipios!D26,Ent_Dados!$G$9:$G$254)+SUMIF(Ent_Dados!$C$9:$C$254,Tabulação_Prod_Municipios!D26,Ent_Dados!$I$9:$I$254)+SUMIF(Ent_Dados!$C$9:$C$254,Tabulação_Prod_Municipios!D26,Ent_Dados!$K$9:$K$254)+SUMIF(Ent_Dados!$C$9:$C$254,Tabulação_Prod_Municipios!D26,Ent_Dados!$O$9:$O$254)+SUMIF(Ent_Dados!$C$9:$C$254,Tabulação_Prod_Municipios!D26,Ent_Dados!$Q$9:$Q$254)+SUMIF(Ent_Dados!$C$9:$C$254,Tabulação_Prod_Municipios!D26,Ent_Dados!$U$9:$U$254)+SUMIF(Ent_Dados!$C$9:$C$254,Tabulação_Prod_Municipios!D26,Ent_Dados!$W$9:$W$254)+SUMIF(Ent_Dados!$C$9:$C$254,Tabulação_Prod_Municipios!D26,Ent_Dados!$Y$9:$Y$254)+SUMIF(Ent_Dados!$C$9:$C$254,Tabulação_Prod_Municipios!D26,Ent_Dados!$AC$9:$AC$254)</f>
        <v>6880</v>
      </c>
      <c r="O94" s="14"/>
      <c r="P94" s="10">
        <v>84</v>
      </c>
      <c r="Q94" s="92" t="s">
        <v>188</v>
      </c>
      <c r="R94" s="13">
        <f>SUMIF(Ent_Dados!$C$269:$C$514,Tabulação_Prod_Municipios!D146,Ent_Dados!$V$269:$V$514)</f>
        <v>5622</v>
      </c>
      <c r="S94" s="16">
        <f>SUMIF(Ent_Dados!$C$269:$C$514,Tabulação_Prod_Municipios!D146,Ent_Dados!$W$269:$W$514)</f>
        <v>12740</v>
      </c>
      <c r="T94" s="9"/>
      <c r="U94" s="10">
        <v>84</v>
      </c>
      <c r="V94" s="92" t="s">
        <v>117</v>
      </c>
      <c r="W94" s="13">
        <f>SUMIF(Ent_Dados!$C$9:$C$254,Tabulação_Prod_Municipios!D68,Ent_Dados!$V$9:$V$254)</f>
        <v>5000</v>
      </c>
      <c r="X94" s="16">
        <f>SUMIF(Ent_Dados!$C$9:$C$254,Tabulação_Prod_Municipios!D68,Ent_Dados!$W$9:$W$254)</f>
        <v>4500</v>
      </c>
      <c r="Y94" s="2"/>
      <c r="Z94" s="10">
        <v>84</v>
      </c>
      <c r="AA94" s="92" t="s">
        <v>93</v>
      </c>
      <c r="AB94" s="13">
        <f>SUMIF(Ent_Dados!$C$269:$C$514,Tabulação_Prod_Municipios!D41,Ent_Dados!$T$269:$T$514)</f>
        <v>5550</v>
      </c>
      <c r="AC94" s="16">
        <f>SUMIF(Ent_Dados!$C$269:$C$514,Tabulação_Prod_Municipios!D41,Ent_Dados!$U$269:$U$514)</f>
        <v>5920</v>
      </c>
      <c r="AD94" s="9"/>
      <c r="AE94" s="10">
        <v>84</v>
      </c>
      <c r="AF94" s="92" t="s">
        <v>116</v>
      </c>
      <c r="AG94" s="13">
        <f>SUMIF(Ent_Dados!$C$9:$C$254,Tabulação_Prod_Municipios!D67,Ent_Dados!$T$9:$T$254)</f>
        <v>1200</v>
      </c>
      <c r="AH94" s="16">
        <f>SUMIF(Ent_Dados!$C$9:$C$254,Tabulação_Prod_Municipios!D67,Ent_Dados!$U$9:$U$254)</f>
        <v>1200</v>
      </c>
      <c r="AJ94" s="10">
        <v>84</v>
      </c>
      <c r="AK94" s="92" t="s">
        <v>117</v>
      </c>
      <c r="AL94" s="13">
        <f>SUMIF(Ent_Dados!$C$269:$C$514,Tabulação_Prod_Municipios!D68,Ent_Dados!$X$269:$X$514)</f>
        <v>1860</v>
      </c>
      <c r="AM94" s="16">
        <f>SUMIF(Ent_Dados!$C$269:$C$514,Tabulação_Prod_Municipios!D68,Ent_Dados!$Y$269:$Y$514)</f>
        <v>0</v>
      </c>
      <c r="AN94" s="9"/>
      <c r="AO94" s="10">
        <v>84</v>
      </c>
      <c r="AP94" s="92" t="s">
        <v>112</v>
      </c>
      <c r="AQ94" s="13">
        <f>SUMIF(Ent_Dados!$C$9:$C$254,Tabulação_Prod_Municipios!D62,Ent_Dados!$X$9:$X$254)</f>
        <v>800</v>
      </c>
      <c r="AR94" s="16">
        <f>SUMIF(Ent_Dados!$C$9:$C$254,Tabulação_Prod_Municipios!D62,Ent_Dados!$Y$9:$Y$254)</f>
        <v>0</v>
      </c>
      <c r="AT94" s="10">
        <v>84</v>
      </c>
      <c r="AU94" s="92" t="s">
        <v>84</v>
      </c>
      <c r="AV94" s="13">
        <f>SUMIF(Ent_Dados!$C$269:$C$514,Tabulação_Prod_Municipios!D32,Ent_Dados!$J$269:$J$514)</f>
        <v>0</v>
      </c>
      <c r="AW94" s="16">
        <f>SUMIF(Ent_Dados!$C$269:$C$514,Tabulação_Prod_Municipios!D32,Ent_Dados!$K$269:$K$514)</f>
        <v>43</v>
      </c>
      <c r="AX94" s="9"/>
      <c r="AY94" s="10">
        <v>84</v>
      </c>
      <c r="AZ94" s="92" t="s">
        <v>99</v>
      </c>
      <c r="BA94" s="13">
        <f>SUMIF(Ent_Dados!$C$9:$C$254,Tabulação_Prod_Municipios!D47,Ent_Dados!$J$9:$J$254)</f>
        <v>24</v>
      </c>
      <c r="BB94" s="16">
        <f>SUMIF(Ent_Dados!$C$9:$C$254,Tabulação_Prod_Municipios!D47,Ent_Dados!$K$9:$K$254)</f>
        <v>24</v>
      </c>
      <c r="BD94" s="10">
        <v>84</v>
      </c>
      <c r="BE94" s="92" t="s">
        <v>36</v>
      </c>
      <c r="BF94" s="13">
        <f>SUMIF(Ent_Dados!$C$269:$C$514,Tabulação_Prod_Municipios!D193,Ent_Dados!$N$269:$N$514)</f>
        <v>0</v>
      </c>
      <c r="BG94" s="16">
        <f>SUMIF(Ent_Dados!$C$269:$C$514,Tabulação_Prod_Municipios!D193,Ent_Dados!$O$269:$O$514)</f>
        <v>0</v>
      </c>
      <c r="BH94" s="9"/>
      <c r="BI94" s="10">
        <v>84</v>
      </c>
      <c r="BJ94" s="92" t="s">
        <v>36</v>
      </c>
      <c r="BK94" s="13">
        <f>SUMIF(Ent_Dados!$C$9:$C$254,Tabulação_Prod_Municipios!D193,Ent_Dados!$N$9:$N$254)</f>
        <v>0</v>
      </c>
      <c r="BL94" s="16">
        <f>SUMIF(Ent_Dados!$C$9:$C$254,Tabulação_Prod_Municipios!D193,Ent_Dados!$O$9:$O$254)</f>
        <v>0</v>
      </c>
      <c r="BN94" s="10">
        <v>84</v>
      </c>
      <c r="BO94" s="92" t="s">
        <v>107</v>
      </c>
      <c r="BP94" s="13">
        <f>SUMIF(Ent_Dados!$C$269:$C$514,Tabulação_Prod_Municipios!D56,Ent_Dados!$F$269:$F$514)</f>
        <v>0</v>
      </c>
      <c r="BQ94" s="16">
        <f>SUMIF(Ent_Dados!$C$269:$C$514,Tabulação_Prod_Municipios!D56,Ent_Dados!$G$269:$G$514)</f>
        <v>0</v>
      </c>
      <c r="BR94" s="9"/>
      <c r="BS94" s="10">
        <v>84</v>
      </c>
      <c r="BT94" s="92" t="s">
        <v>107</v>
      </c>
      <c r="BU94" s="13">
        <f>SUMIF(Ent_Dados!$C$9:$C$254,Tabulação_Prod_Municipios!D56,Ent_Dados!$F$9:$F$254)</f>
        <v>0</v>
      </c>
      <c r="BV94" s="16">
        <f>SUMIF(Ent_Dados!$C$9:$C$254,Tabulação_Prod_Municipios!D56,Ent_Dados!$G$9:$G$254)</f>
        <v>0</v>
      </c>
      <c r="BX94" s="10">
        <v>84</v>
      </c>
      <c r="BY94" s="92" t="s">
        <v>115</v>
      </c>
      <c r="BZ94" s="13">
        <f>SUMIF(Ent_Dados!$C$269:$C$514,Tabulação_Prod_Municipios!D66,Ent_Dados!$P$269:$P$514)</f>
        <v>0</v>
      </c>
      <c r="CA94" s="16">
        <f>SUMIF(Ent_Dados!$C$269:$C$514,Tabulação_Prod_Municipios!D66,Ent_Dados!$Q$269:$Q$514)</f>
        <v>0</v>
      </c>
      <c r="CB94" s="9"/>
      <c r="CC94" s="10">
        <v>84</v>
      </c>
      <c r="CD94" s="92" t="s">
        <v>115</v>
      </c>
      <c r="CE94" s="13">
        <f>SUMIF(Ent_Dados!$C$9:$C$254,Tabulação_Prod_Municipios!D66,Ent_Dados!$P$9:$P$254)</f>
        <v>0</v>
      </c>
      <c r="CF94" s="16">
        <f>SUMIF(Ent_Dados!$C$9:$C$254,Tabulação_Prod_Municipios!D66,Ent_Dados!$Q$9:$Q$254)</f>
        <v>0</v>
      </c>
      <c r="CH94" s="10">
        <v>84</v>
      </c>
      <c r="CI94" s="92" t="s">
        <v>133</v>
      </c>
      <c r="CJ94" s="13">
        <f>SUMIF(Ent_Dados!$C$269:$C$514,Tabulação_Prod_Municipios!D87,Ent_Dados!$AB$269:$AB$514)</f>
        <v>0</v>
      </c>
      <c r="CK94" s="16">
        <f>SUMIF(Ent_Dados!$C$269:$C$514,Tabulação_Prod_Municipios!D87,Ent_Dados!$AC$269:$AC$514)</f>
        <v>0</v>
      </c>
      <c r="CL94" s="9"/>
      <c r="CM94" s="10">
        <v>84</v>
      </c>
      <c r="CN94" s="92" t="s">
        <v>133</v>
      </c>
      <c r="CO94" s="13">
        <f>SUMIF(Ent_Dados!$C$9:$C$254,Tabulação_Prod_Municipios!D87,Ent_Dados!$AB$9:$AB$254)</f>
        <v>0</v>
      </c>
      <c r="CP94" s="16">
        <f>SUMIF(Ent_Dados!$C$9:$C$254,Tabulação_Prod_Municipios!D87,Ent_Dados!$AC$9:$AC$254)</f>
        <v>0</v>
      </c>
      <c r="CR94" s="10">
        <v>84</v>
      </c>
      <c r="CS94" s="92" t="s">
        <v>214</v>
      </c>
      <c r="CT94" s="13">
        <f>SUMIF(Ent_Dados!$C$269:$C$514,Tabulação_Prod_Municipios!D174,Ent_Dados!$L$269:$L$514)</f>
        <v>8800</v>
      </c>
      <c r="CU94" s="16">
        <f>SUMIF(Ent_Dados!$C$269:$C$514,Tabulação_Prod_Municipios!D174,Ent_Dados!$M$269:$M$514)</f>
        <v>8800</v>
      </c>
      <c r="CV94" s="9"/>
      <c r="CW94" s="10">
        <v>84</v>
      </c>
      <c r="CX94" s="92" t="s">
        <v>237</v>
      </c>
      <c r="CY94" s="13">
        <f>SUMIF(Ent_Dados!$C$9:$C$254,Tabulação_Prod_Municipios!D202,Ent_Dados!$L$9:$L$254)</f>
        <v>200</v>
      </c>
      <c r="CZ94" s="16">
        <f>SUMIF(Ent_Dados!$C$9:$C$254,Tabulação_Prod_Municipios!D202,Ent_Dados!$M$9:$M$254)</f>
        <v>200</v>
      </c>
      <c r="DB94" s="10">
        <v>84</v>
      </c>
      <c r="DC94" s="92" t="s">
        <v>114</v>
      </c>
      <c r="DD94" s="13">
        <f>SUMIF(Ent_Dados!$C$269:$C$514,Tabulação_Prod_Municipios!D65,Ent_Dados!$R$269:$R$514)</f>
        <v>725</v>
      </c>
      <c r="DE94" s="16">
        <f>SUMIF(Ent_Dados!$C$269:$C$514,Tabulação_Prod_Municipios!D65,Ent_Dados!$S$269:$S$514)</f>
        <v>725</v>
      </c>
      <c r="DF94" s="9"/>
      <c r="DG94" s="10">
        <v>84</v>
      </c>
      <c r="DH94" s="92" t="s">
        <v>84</v>
      </c>
      <c r="DI94" s="13">
        <f>SUMIF(Ent_Dados!$C$9:$C$254,Tabulação_Prod_Municipios!D32,Ent_Dados!$R$9:$R$254)</f>
        <v>0</v>
      </c>
      <c r="DJ94" s="16">
        <f>SUMIF(Ent_Dados!$C$9:$C$254,Tabulação_Prod_Municipios!D32,Ent_Dados!$S$9:$S$254)</f>
        <v>50</v>
      </c>
      <c r="DL94" s="10">
        <v>84</v>
      </c>
      <c r="DM94" s="92" t="s">
        <v>84</v>
      </c>
      <c r="DN94" s="13">
        <f>SUMIF(Ent_Dados!$C$269:$C$514,Tabulação_Prod_Municipios!D32,Ent_Dados!$Z$269:$Z$514)</f>
        <v>0</v>
      </c>
      <c r="DO94" s="16">
        <f>SUMIF(Ent_Dados!$C$269:$C$514,Tabulação_Prod_Municipios!D32,Ent_Dados!$AA$269:$AA$514)</f>
        <v>0</v>
      </c>
      <c r="DP94" s="9"/>
      <c r="DQ94" s="10">
        <v>84</v>
      </c>
      <c r="DR94" s="92" t="s">
        <v>221</v>
      </c>
      <c r="DS94" s="13">
        <f>SUMIF(Ent_Dados!$C$9:$C$254,Tabulação_Prod_Municipios!D181,Ent_Dados!$Z$9:$Z$254)</f>
        <v>0</v>
      </c>
      <c r="DT94" s="16">
        <f>SUMIF(Ent_Dados!$C$9:$C$254,Tabulação_Prod_Municipios!D181,Ent_Dados!$AA$9:$AA$254)</f>
        <v>0</v>
      </c>
      <c r="DV94" s="10">
        <v>84</v>
      </c>
      <c r="DW94" s="92" t="s">
        <v>109</v>
      </c>
      <c r="DX94" s="13">
        <f>SUMIF(Ent_Dados!$C$269:$C$514,Tabulação_Prod_Municipios!D59,Ent_Dados!$D$269:$D$514)</f>
        <v>0</v>
      </c>
      <c r="DY94" s="16">
        <f>SUMIF(Ent_Dados!$C$269:$C$514,Tabulação_Prod_Municipios!D59,Ent_Dados!$E$269:$E$514)</f>
        <v>0</v>
      </c>
      <c r="DZ94" s="9"/>
      <c r="EA94" s="10">
        <v>84</v>
      </c>
      <c r="EB94" s="92" t="s">
        <v>109</v>
      </c>
      <c r="EC94" s="13">
        <f>SUMIF(Ent_Dados!$C$9:$C$254,Tabulação_Prod_Municipios!D59,Ent_Dados!$D$9:$D$254)</f>
        <v>0</v>
      </c>
      <c r="ED94" s="16">
        <f>SUMIF(Ent_Dados!$C$9:$C$254,Tabulação_Prod_Municipios!D59,Ent_Dados!$E$9:$E$254)</f>
        <v>0</v>
      </c>
      <c r="EF94" s="10">
        <v>84</v>
      </c>
      <c r="EG94" s="92" t="s">
        <v>140</v>
      </c>
      <c r="EH94" s="13"/>
      <c r="EI94" s="16"/>
      <c r="EJ94" s="9"/>
      <c r="EK94" s="10">
        <v>84</v>
      </c>
      <c r="EL94" s="92" t="s">
        <v>140</v>
      </c>
      <c r="EM94" s="13"/>
      <c r="EN94" s="16"/>
    </row>
    <row r="95" spans="1:144" ht="13.5" customHeight="1" x14ac:dyDescent="0.2">
      <c r="A95" s="14"/>
      <c r="B95" s="91">
        <v>87</v>
      </c>
      <c r="C95" s="92" t="s">
        <v>141</v>
      </c>
      <c r="D95" s="12" t="s">
        <v>415</v>
      </c>
      <c r="E95" s="14"/>
      <c r="F95" s="10">
        <v>85</v>
      </c>
      <c r="G95" s="92" t="s">
        <v>112</v>
      </c>
      <c r="H95" s="13">
        <f>SUMIF(Ent_Dados!$C$269:$C$514,Tabulação_Prod_Municipios!D62,Ent_Dados!$F$269:$F$514)+SUMIF(Ent_Dados!$C$269:$C$514,Tabulação_Prod_Municipios!D62,Ent_Dados!$H$269:$H$514)+SUMIF(Ent_Dados!$C$269:$C$514,Tabulação_Prod_Municipios!D62,Ent_Dados!$J$269:$J$514)+SUMIF(Ent_Dados!$C$269:$C$514,Tabulação_Prod_Municipios!D62,Ent_Dados!$N$269:$N$514)+SUMIF(Ent_Dados!$C$269:$C$514,Tabulação_Prod_Municipios!D62,Ent_Dados!$P$269:$P$514)+SUMIF(Ent_Dados!$C$269:$C$514,Tabulação_Prod_Municipios!D62,Ent_Dados!$T$269:$T$514)+SUMIF(Ent_Dados!$C$269:$C$514,Tabulação_Prod_Municipios!D62,Ent_Dados!$V$269:$V$514)+SUMIF(Ent_Dados!$C$269:$C$514,Tabulação_Prod_Municipios!D62,Ent_Dados!$X$269:$X$514)+SUMIF(Ent_Dados!$C$269:$C$514,Tabulação_Prod_Municipios!D62,Ent_Dados!$AB$269:$AB$514)</f>
        <v>33220</v>
      </c>
      <c r="I95" s="16">
        <f>SUMIF(Ent_Dados!$C$269:$C$514,Tabulação_Prod_Municipios!D62,Ent_Dados!$G$269:$G$514)+SUMIF(Ent_Dados!$C$269:$C$514,Tabulação_Prod_Municipios!D62,Ent_Dados!$I$269:$I$514)+SUMIF(Ent_Dados!$C$269:$C$514,Tabulação_Prod_Municipios!D62,Ent_Dados!$K$269:$K$514)+SUMIF(Ent_Dados!$C$269:$C$514,Tabulação_Prod_Municipios!D62,Ent_Dados!$O$269:$O$514)+SUMIF(Ent_Dados!$C$269:$C$514,Tabulação_Prod_Municipios!D62,Ent_Dados!$Q$269:$Q$514)+SUMIF(Ent_Dados!$C$269:$C$514,Tabulação_Prod_Municipios!D62,Ent_Dados!$U$269:$U$514)+SUMIF(Ent_Dados!$C$269:$C$514,Tabulação_Prod_Municipios!D62,Ent_Dados!$W$269:$W$514)+SUMIF(Ent_Dados!$C$269:$C$514,Tabulação_Prod_Municipios!D62,Ent_Dados!$Y$269:$Y$514)+SUMIF(Ent_Dados!$C$269:$C$514,Tabulação_Prod_Municipios!D62,Ent_Dados!$AC$269:$AC$514)</f>
        <v>19300</v>
      </c>
      <c r="J95" s="9"/>
      <c r="K95" s="10">
        <v>85</v>
      </c>
      <c r="L95" s="92" t="s">
        <v>250</v>
      </c>
      <c r="M95" s="13">
        <f>SUMIF(Ent_Dados!$C$9:$C$254,Tabulação_Prod_Municipios!D217,Ent_Dados!$F$9:$F$254)+SUMIF(Ent_Dados!$C$9:$C$254,Tabulação_Prod_Municipios!D217,Ent_Dados!$H$9:$H$254)+SUMIF(Ent_Dados!$C$9:$C$254,Tabulação_Prod_Municipios!D217,Ent_Dados!$J$9:$J$254)+SUMIF(Ent_Dados!$C$9:$C$254,Tabulação_Prod_Municipios!D217,Ent_Dados!$N$9:$N$254)+SUMIF(Ent_Dados!$C$9:$C$254,Tabulação_Prod_Municipios!D217,Ent_Dados!$P$9:$P$254)+SUMIF(Ent_Dados!$C$9:$C$254,Tabulação_Prod_Municipios!D217,Ent_Dados!$T$9:$T$254)+SUMIF(Ent_Dados!$C$9:$C$254,Tabulação_Prod_Municipios!D217,Ent_Dados!$V$9:$V$254)+SUMIF(Ent_Dados!$C$9:$C$254,Tabulação_Prod_Municipios!D217,Ent_Dados!$X$9:$X$254)+SUMIF(Ent_Dados!$C$9:$C$254,Tabulação_Prod_Municipios!D217,Ent_Dados!$AB$9:$AB$254)</f>
        <v>7710</v>
      </c>
      <c r="N95" s="16">
        <f>SUMIF(Ent_Dados!$C$9:$C$254,Tabulação_Prod_Municipios!D217,Ent_Dados!$G$9:$G$254)+SUMIF(Ent_Dados!$C$9:$C$254,Tabulação_Prod_Municipios!D217,Ent_Dados!$I$9:$I$254)+SUMIF(Ent_Dados!$C$9:$C$254,Tabulação_Prod_Municipios!D217,Ent_Dados!$K$9:$K$254)+SUMIF(Ent_Dados!$C$9:$C$254,Tabulação_Prod_Municipios!D217,Ent_Dados!$O$9:$O$254)+SUMIF(Ent_Dados!$C$9:$C$254,Tabulação_Prod_Municipios!D217,Ent_Dados!$Q$9:$Q$254)+SUMIF(Ent_Dados!$C$9:$C$254,Tabulação_Prod_Municipios!D217,Ent_Dados!$U$9:$U$254)+SUMIF(Ent_Dados!$C$9:$C$254,Tabulação_Prod_Municipios!D217,Ent_Dados!$W$9:$W$254)+SUMIF(Ent_Dados!$C$9:$C$254,Tabulação_Prod_Municipios!D217,Ent_Dados!$Y$9:$Y$254)+SUMIF(Ent_Dados!$C$9:$C$254,Tabulação_Prod_Municipios!D217,Ent_Dados!$AC$9:$AC$254)</f>
        <v>6730</v>
      </c>
      <c r="O95" s="14"/>
      <c r="P95" s="10">
        <v>85</v>
      </c>
      <c r="Q95" s="92" t="s">
        <v>144</v>
      </c>
      <c r="R95" s="13">
        <f>SUMIF(Ent_Dados!$C$269:$C$514,Tabulação_Prod_Municipios!D98,Ent_Dados!$V$269:$V$514)</f>
        <v>12600</v>
      </c>
      <c r="S95" s="16">
        <f>SUMIF(Ent_Dados!$C$269:$C$514,Tabulação_Prod_Municipios!D98,Ent_Dados!$W$269:$W$514)</f>
        <v>12600</v>
      </c>
      <c r="T95" s="9"/>
      <c r="U95" s="10">
        <v>85</v>
      </c>
      <c r="V95" s="92" t="s">
        <v>78</v>
      </c>
      <c r="W95" s="13">
        <f>SUMIF(Ent_Dados!$C$9:$C$254,Tabulação_Prod_Municipios!D26,Ent_Dados!$V$9:$V$254)</f>
        <v>4700</v>
      </c>
      <c r="X95" s="16">
        <f>SUMIF(Ent_Dados!$C$9:$C$254,Tabulação_Prod_Municipios!D26,Ent_Dados!$W$9:$W$254)</f>
        <v>4500</v>
      </c>
      <c r="Y95" s="2"/>
      <c r="Z95" s="10">
        <v>85</v>
      </c>
      <c r="AA95" s="92" t="s">
        <v>259</v>
      </c>
      <c r="AB95" s="13">
        <f>SUMIF(Ent_Dados!$C$269:$C$514,Tabulação_Prod_Municipios!D226,Ent_Dados!$T$269:$T$514)</f>
        <v>5200</v>
      </c>
      <c r="AC95" s="16">
        <f>SUMIF(Ent_Dados!$C$269:$C$514,Tabulação_Prod_Municipios!D226,Ent_Dados!$U$269:$U$514)</f>
        <v>5800</v>
      </c>
      <c r="AD95" s="9"/>
      <c r="AE95" s="10">
        <v>85</v>
      </c>
      <c r="AF95" s="92" t="s">
        <v>84</v>
      </c>
      <c r="AG95" s="13">
        <f>SUMIF(Ent_Dados!$C$9:$C$254,Tabulação_Prod_Municipios!D32,Ent_Dados!$T$9:$T$254)</f>
        <v>1200</v>
      </c>
      <c r="AH95" s="16">
        <f>SUMIF(Ent_Dados!$C$9:$C$254,Tabulação_Prod_Municipios!D32,Ent_Dados!$U$9:$U$254)</f>
        <v>1200</v>
      </c>
      <c r="AJ95" s="10">
        <v>85</v>
      </c>
      <c r="AK95" s="92" t="s">
        <v>176</v>
      </c>
      <c r="AL95" s="13">
        <f>SUMIF(Ent_Dados!$C$269:$C$514,Tabulação_Prod_Municipios!D132,Ent_Dados!$X$269:$X$514)</f>
        <v>1840</v>
      </c>
      <c r="AM95" s="16">
        <f>SUMIF(Ent_Dados!$C$269:$C$514,Tabulação_Prod_Municipios!D132,Ent_Dados!$Y$269:$Y$514)</f>
        <v>0</v>
      </c>
      <c r="AN95" s="9"/>
      <c r="AO95" s="10">
        <v>85</v>
      </c>
      <c r="AP95" s="92" t="s">
        <v>176</v>
      </c>
      <c r="AQ95" s="13">
        <f>SUMIF(Ent_Dados!$C$9:$C$254,Tabulação_Prod_Municipios!D132,Ent_Dados!$X$9:$X$254)</f>
        <v>800</v>
      </c>
      <c r="AR95" s="16">
        <f>SUMIF(Ent_Dados!$C$9:$C$254,Tabulação_Prod_Municipios!D132,Ent_Dados!$Y$9:$Y$254)</f>
        <v>0</v>
      </c>
      <c r="AT95" s="10">
        <v>85</v>
      </c>
      <c r="AU95" s="92" t="s">
        <v>218</v>
      </c>
      <c r="AV95" s="13">
        <f>SUMIF(Ent_Dados!$C$269:$C$514,Tabulação_Prod_Municipios!D178,Ent_Dados!$J$269:$J$514)</f>
        <v>196</v>
      </c>
      <c r="AW95" s="16">
        <f>SUMIF(Ent_Dados!$C$269:$C$514,Tabulação_Prod_Municipios!D178,Ent_Dados!$K$269:$K$514)</f>
        <v>42</v>
      </c>
      <c r="AX95" s="9"/>
      <c r="AY95" s="10">
        <v>85</v>
      </c>
      <c r="AZ95" s="92" t="s">
        <v>218</v>
      </c>
      <c r="BA95" s="13">
        <f>SUMIF(Ent_Dados!$C$9:$C$254,Tabulação_Prod_Municipios!D178,Ent_Dados!$J$9:$J$254)</f>
        <v>90</v>
      </c>
      <c r="BB95" s="16">
        <f>SUMIF(Ent_Dados!$C$9:$C$254,Tabulação_Prod_Municipios!D178,Ent_Dados!$K$9:$K$254)</f>
        <v>20</v>
      </c>
      <c r="BD95" s="10">
        <v>85</v>
      </c>
      <c r="BE95" s="92" t="s">
        <v>138</v>
      </c>
      <c r="BF95" s="13">
        <f>SUMIF(Ent_Dados!$C$269:$C$514,Tabulação_Prod_Municipios!D92,Ent_Dados!$N$269:$N$514)</f>
        <v>0</v>
      </c>
      <c r="BG95" s="16">
        <f>SUMIF(Ent_Dados!$C$269:$C$514,Tabulação_Prod_Municipios!D92,Ent_Dados!$O$269:$O$514)</f>
        <v>0</v>
      </c>
      <c r="BH95" s="9"/>
      <c r="BI95" s="10">
        <v>85</v>
      </c>
      <c r="BJ95" s="92" t="s">
        <v>138</v>
      </c>
      <c r="BK95" s="13">
        <f>SUMIF(Ent_Dados!$C$9:$C$254,Tabulação_Prod_Municipios!D92,Ent_Dados!$N$9:$N$254)</f>
        <v>0</v>
      </c>
      <c r="BL95" s="16">
        <f>SUMIF(Ent_Dados!$C$9:$C$254,Tabulação_Prod_Municipios!D92,Ent_Dados!$O$9:$O$254)</f>
        <v>0</v>
      </c>
      <c r="BN95" s="10">
        <v>85</v>
      </c>
      <c r="BO95" s="92" t="s">
        <v>108</v>
      </c>
      <c r="BP95" s="13">
        <f>SUMIF(Ent_Dados!$C$269:$C$514,Tabulação_Prod_Municipios!D58,Ent_Dados!$F$269:$F$514)</f>
        <v>0</v>
      </c>
      <c r="BQ95" s="16">
        <f>SUMIF(Ent_Dados!$C$269:$C$514,Tabulação_Prod_Municipios!D58,Ent_Dados!$G$269:$G$514)</f>
        <v>0</v>
      </c>
      <c r="BR95" s="9"/>
      <c r="BS95" s="10">
        <v>85</v>
      </c>
      <c r="BT95" s="92" t="s">
        <v>108</v>
      </c>
      <c r="BU95" s="13">
        <f>SUMIF(Ent_Dados!$C$9:$C$254,Tabulação_Prod_Municipios!D58,Ent_Dados!$F$9:$F$254)</f>
        <v>0</v>
      </c>
      <c r="BV95" s="16">
        <f>SUMIF(Ent_Dados!$C$9:$C$254,Tabulação_Prod_Municipios!D58,Ent_Dados!$G$9:$G$254)</f>
        <v>0</v>
      </c>
      <c r="BX95" s="10">
        <v>85</v>
      </c>
      <c r="BY95" s="92" t="s">
        <v>116</v>
      </c>
      <c r="BZ95" s="13">
        <f>SUMIF(Ent_Dados!$C$269:$C$514,Tabulação_Prod_Municipios!D67,Ent_Dados!$P$269:$P$514)</f>
        <v>0</v>
      </c>
      <c r="CA95" s="16">
        <f>SUMIF(Ent_Dados!$C$269:$C$514,Tabulação_Prod_Municipios!D67,Ent_Dados!$Q$269:$Q$514)</f>
        <v>0</v>
      </c>
      <c r="CB95" s="9"/>
      <c r="CC95" s="10">
        <v>85</v>
      </c>
      <c r="CD95" s="92" t="s">
        <v>116</v>
      </c>
      <c r="CE95" s="13">
        <f>SUMIF(Ent_Dados!$C$9:$C$254,Tabulação_Prod_Municipios!D67,Ent_Dados!$P$9:$P$254)</f>
        <v>0</v>
      </c>
      <c r="CF95" s="16">
        <f>SUMIF(Ent_Dados!$C$9:$C$254,Tabulação_Prod_Municipios!D67,Ent_Dados!$Q$9:$Q$254)</f>
        <v>0</v>
      </c>
      <c r="CH95" s="10">
        <v>85</v>
      </c>
      <c r="CI95" s="92" t="s">
        <v>134</v>
      </c>
      <c r="CJ95" s="13">
        <f>SUMIF(Ent_Dados!$C$269:$C$514,Tabulação_Prod_Municipios!D88,Ent_Dados!$AB$269:$AB$514)</f>
        <v>0</v>
      </c>
      <c r="CK95" s="16">
        <f>SUMIF(Ent_Dados!$C$269:$C$514,Tabulação_Prod_Municipios!D88,Ent_Dados!$AC$269:$AC$514)</f>
        <v>0</v>
      </c>
      <c r="CL95" s="9"/>
      <c r="CM95" s="10">
        <v>85</v>
      </c>
      <c r="CN95" s="92" t="s">
        <v>134</v>
      </c>
      <c r="CO95" s="13">
        <f>SUMIF(Ent_Dados!$C$9:$C$254,Tabulação_Prod_Municipios!D88,Ent_Dados!$AB$9:$AB$254)</f>
        <v>0</v>
      </c>
      <c r="CP95" s="16">
        <f>SUMIF(Ent_Dados!$C$9:$C$254,Tabulação_Prod_Municipios!D88,Ent_Dados!$AC$9:$AC$254)</f>
        <v>0</v>
      </c>
      <c r="CR95" s="10">
        <v>85</v>
      </c>
      <c r="CS95" s="92" t="s">
        <v>136</v>
      </c>
      <c r="CT95" s="13">
        <f>SUMIF(Ent_Dados!$C$269:$C$514,Tabulação_Prod_Municipios!D90,Ent_Dados!$L$269:$L$514)</f>
        <v>7200</v>
      </c>
      <c r="CU95" s="16">
        <f>SUMIF(Ent_Dados!$C$269:$C$514,Tabulação_Prod_Municipios!D90,Ent_Dados!$M$269:$M$514)</f>
        <v>7200</v>
      </c>
      <c r="CV95" s="9"/>
      <c r="CW95" s="10">
        <v>85</v>
      </c>
      <c r="CX95" s="92" t="s">
        <v>136</v>
      </c>
      <c r="CY95" s="13">
        <f>SUMIF(Ent_Dados!$C$9:$C$254,Tabulação_Prod_Municipios!D90,Ent_Dados!$L$9:$L$254)</f>
        <v>180</v>
      </c>
      <c r="CZ95" s="16">
        <f>SUMIF(Ent_Dados!$C$9:$C$254,Tabulação_Prod_Municipios!D90,Ent_Dados!$M$9:$M$254)</f>
        <v>180</v>
      </c>
      <c r="DB95" s="10">
        <v>85</v>
      </c>
      <c r="DC95" s="92" t="s">
        <v>179</v>
      </c>
      <c r="DD95" s="13">
        <f>SUMIF(Ent_Dados!$C$269:$C$514,Tabulação_Prod_Municipios!D135,Ent_Dados!$R$269:$R$514)</f>
        <v>700</v>
      </c>
      <c r="DE95" s="16">
        <f>SUMIF(Ent_Dados!$C$269:$C$514,Tabulação_Prod_Municipios!D135,Ent_Dados!$S$269:$S$514)</f>
        <v>720</v>
      </c>
      <c r="DF95" s="9"/>
      <c r="DG95" s="10">
        <v>85</v>
      </c>
      <c r="DH95" s="92" t="s">
        <v>286</v>
      </c>
      <c r="DI95" s="13">
        <f>SUMIF(Ent_Dados!$C$9:$C$254,Tabulação_Prod_Municipios!D255,Ent_Dados!$R$9:$R$254)</f>
        <v>45</v>
      </c>
      <c r="DJ95" s="16">
        <f>SUMIF(Ent_Dados!$C$9:$C$254,Tabulação_Prod_Municipios!D255,Ent_Dados!$S$9:$S$254)</f>
        <v>47</v>
      </c>
      <c r="DL95" s="10">
        <v>85</v>
      </c>
      <c r="DM95" s="92" t="s">
        <v>221</v>
      </c>
      <c r="DN95" s="13">
        <f>SUMIF(Ent_Dados!$C$269:$C$514,Tabulação_Prod_Municipios!D181,Ent_Dados!$Z$269:$Z$514)</f>
        <v>0</v>
      </c>
      <c r="DO95" s="16">
        <f>SUMIF(Ent_Dados!$C$269:$C$514,Tabulação_Prod_Municipios!D181,Ent_Dados!$AA$269:$AA$514)</f>
        <v>0</v>
      </c>
      <c r="DP95" s="9"/>
      <c r="DQ95" s="10">
        <v>85</v>
      </c>
      <c r="DR95" s="92" t="s">
        <v>310</v>
      </c>
      <c r="DS95" s="13">
        <f>SUMIF(Ent_Dados!$C$9:$C$254,Tabulação_Prod_Municipios!D17,Ent_Dados!$Z$9:$Z$254)</f>
        <v>0</v>
      </c>
      <c r="DT95" s="16">
        <f>SUMIF(Ent_Dados!$C$9:$C$254,Tabulação_Prod_Municipios!D17,Ent_Dados!$AA$9:$AA$254)</f>
        <v>0</v>
      </c>
      <c r="DV95" s="10">
        <v>85</v>
      </c>
      <c r="DW95" s="92" t="s">
        <v>110</v>
      </c>
      <c r="DX95" s="13">
        <f>SUMIF(Ent_Dados!$C$269:$C$514,Tabulação_Prod_Municipios!D60,Ent_Dados!$D$269:$D$514)</f>
        <v>0</v>
      </c>
      <c r="DY95" s="16">
        <f>SUMIF(Ent_Dados!$C$269:$C$514,Tabulação_Prod_Municipios!D60,Ent_Dados!$E$269:$E$514)</f>
        <v>0</v>
      </c>
      <c r="DZ95" s="9"/>
      <c r="EA95" s="10">
        <v>85</v>
      </c>
      <c r="EB95" s="92" t="s">
        <v>110</v>
      </c>
      <c r="EC95" s="13">
        <f>SUMIF(Ent_Dados!$C$9:$C$254,Tabulação_Prod_Municipios!D60,Ent_Dados!$D$9:$D$254)</f>
        <v>0</v>
      </c>
      <c r="ED95" s="16">
        <f>SUMIF(Ent_Dados!$C$9:$C$254,Tabulação_Prod_Municipios!D60,Ent_Dados!$E$9:$E$254)</f>
        <v>0</v>
      </c>
      <c r="EF95" s="10">
        <v>85</v>
      </c>
      <c r="EG95" s="92" t="s">
        <v>141</v>
      </c>
      <c r="EH95" s="13"/>
      <c r="EI95" s="16"/>
      <c r="EJ95" s="9"/>
      <c r="EK95" s="10">
        <v>85</v>
      </c>
      <c r="EL95" s="92" t="s">
        <v>141</v>
      </c>
      <c r="EM95" s="13"/>
      <c r="EN95" s="16"/>
    </row>
    <row r="96" spans="1:144" ht="13.5" customHeight="1" x14ac:dyDescent="0.2">
      <c r="A96" s="14"/>
      <c r="B96" s="91">
        <v>88</v>
      </c>
      <c r="C96" s="92" t="s">
        <v>142</v>
      </c>
      <c r="D96" s="12" t="s">
        <v>416</v>
      </c>
      <c r="E96" s="14"/>
      <c r="F96" s="10">
        <v>86</v>
      </c>
      <c r="G96" s="92" t="s">
        <v>286</v>
      </c>
      <c r="H96" s="13">
        <f>SUMIF(Ent_Dados!$C$269:$C$514,Tabulação_Prod_Municipios!D255,Ent_Dados!$F$269:$F$514)+SUMIF(Ent_Dados!$C$269:$C$514,Tabulação_Prod_Municipios!D255,Ent_Dados!$H$269:$H$514)+SUMIF(Ent_Dados!$C$269:$C$514,Tabulação_Prod_Municipios!D255,Ent_Dados!$J$269:$J$514)+SUMIF(Ent_Dados!$C$269:$C$514,Tabulação_Prod_Municipios!D255,Ent_Dados!$N$269:$N$514)+SUMIF(Ent_Dados!$C$269:$C$514,Tabulação_Prod_Municipios!D255,Ent_Dados!$P$269:$P$514)+SUMIF(Ent_Dados!$C$269:$C$514,Tabulação_Prod_Municipios!D255,Ent_Dados!$T$269:$T$514)+SUMIF(Ent_Dados!$C$269:$C$514,Tabulação_Prod_Municipios!D255,Ent_Dados!$V$269:$V$514)+SUMIF(Ent_Dados!$C$269:$C$514,Tabulação_Prod_Municipios!D255,Ent_Dados!$X$269:$X$514)+SUMIF(Ent_Dados!$C$269:$C$514,Tabulação_Prod_Municipios!D255,Ent_Dados!$AB$269:$AB$514)</f>
        <v>19571</v>
      </c>
      <c r="I96" s="16">
        <f>SUMIF(Ent_Dados!$C$269:$C$514,Tabulação_Prod_Municipios!D255,Ent_Dados!$G$269:$G$514)+SUMIF(Ent_Dados!$C$269:$C$514,Tabulação_Prod_Municipios!D255,Ent_Dados!$I$269:$I$514)+SUMIF(Ent_Dados!$C$269:$C$514,Tabulação_Prod_Municipios!D255,Ent_Dados!$K$269:$K$514)+SUMIF(Ent_Dados!$C$269:$C$514,Tabulação_Prod_Municipios!D255,Ent_Dados!$O$269:$O$514)+SUMIF(Ent_Dados!$C$269:$C$514,Tabulação_Prod_Municipios!D255,Ent_Dados!$Q$269:$Q$514)+SUMIF(Ent_Dados!$C$269:$C$514,Tabulação_Prod_Municipios!D255,Ent_Dados!$U$269:$U$514)+SUMIF(Ent_Dados!$C$269:$C$514,Tabulação_Prod_Municipios!D255,Ent_Dados!$W$269:$W$514)+SUMIF(Ent_Dados!$C$269:$C$514,Tabulação_Prod_Municipios!D255,Ent_Dados!$Y$269:$Y$514)+SUMIF(Ent_Dados!$C$269:$C$514,Tabulação_Prod_Municipios!D255,Ent_Dados!$AC$269:$AC$514)</f>
        <v>19131</v>
      </c>
      <c r="J96" s="9"/>
      <c r="K96" s="10">
        <v>86</v>
      </c>
      <c r="L96" s="92" t="s">
        <v>143</v>
      </c>
      <c r="M96" s="13">
        <f>SUMIF(Ent_Dados!$C$9:$C$254,Tabulação_Prod_Municipios!D97,Ent_Dados!$F$9:$F$254)+SUMIF(Ent_Dados!$C$9:$C$254,Tabulação_Prod_Municipios!D97,Ent_Dados!$H$9:$H$254)+SUMIF(Ent_Dados!$C$9:$C$254,Tabulação_Prod_Municipios!D97,Ent_Dados!$J$9:$J$254)+SUMIF(Ent_Dados!$C$9:$C$254,Tabulação_Prod_Municipios!D97,Ent_Dados!$N$9:$N$254)+SUMIF(Ent_Dados!$C$9:$C$254,Tabulação_Prod_Municipios!D97,Ent_Dados!$P$9:$P$254)+SUMIF(Ent_Dados!$C$9:$C$254,Tabulação_Prod_Municipios!D97,Ent_Dados!$T$9:$T$254)+SUMIF(Ent_Dados!$C$9:$C$254,Tabulação_Prod_Municipios!D97,Ent_Dados!$V$9:$V$254)+SUMIF(Ent_Dados!$C$9:$C$254,Tabulação_Prod_Municipios!D97,Ent_Dados!$X$9:$X$254)+SUMIF(Ent_Dados!$C$9:$C$254,Tabulação_Prod_Municipios!D97,Ent_Dados!$AB$9:$AB$254)</f>
        <v>6450</v>
      </c>
      <c r="N96" s="16">
        <f>SUMIF(Ent_Dados!$C$9:$C$254,Tabulação_Prod_Municipios!D97,Ent_Dados!$G$9:$G$254)+SUMIF(Ent_Dados!$C$9:$C$254,Tabulação_Prod_Municipios!D97,Ent_Dados!$I$9:$I$254)+SUMIF(Ent_Dados!$C$9:$C$254,Tabulação_Prod_Municipios!D97,Ent_Dados!$K$9:$K$254)+SUMIF(Ent_Dados!$C$9:$C$254,Tabulação_Prod_Municipios!D97,Ent_Dados!$O$9:$O$254)+SUMIF(Ent_Dados!$C$9:$C$254,Tabulação_Prod_Municipios!D97,Ent_Dados!$Q$9:$Q$254)+SUMIF(Ent_Dados!$C$9:$C$254,Tabulação_Prod_Municipios!D97,Ent_Dados!$U$9:$U$254)+SUMIF(Ent_Dados!$C$9:$C$254,Tabulação_Prod_Municipios!D97,Ent_Dados!$W$9:$W$254)+SUMIF(Ent_Dados!$C$9:$C$254,Tabulação_Prod_Municipios!D97,Ent_Dados!$Y$9:$Y$254)+SUMIF(Ent_Dados!$C$9:$C$254,Tabulação_Prod_Municipios!D97,Ent_Dados!$AC$9:$AC$254)</f>
        <v>6450</v>
      </c>
      <c r="O96" s="14"/>
      <c r="P96" s="10">
        <v>86</v>
      </c>
      <c r="Q96" s="92" t="s">
        <v>259</v>
      </c>
      <c r="R96" s="13">
        <f>SUMIF(Ent_Dados!$C$269:$C$514,Tabulação_Prod_Municipios!D226,Ent_Dados!$V$269:$V$514)</f>
        <v>12150</v>
      </c>
      <c r="S96" s="16">
        <f>SUMIF(Ent_Dados!$C$269:$C$514,Tabulação_Prod_Municipios!D226,Ent_Dados!$W$269:$W$514)</f>
        <v>12150</v>
      </c>
      <c r="T96" s="9"/>
      <c r="U96" s="10">
        <v>86</v>
      </c>
      <c r="V96" s="92" t="s">
        <v>144</v>
      </c>
      <c r="W96" s="13">
        <f>SUMIF(Ent_Dados!$C$9:$C$254,Tabulação_Prod_Municipios!D98,Ent_Dados!$V$9:$V$254)</f>
        <v>4500</v>
      </c>
      <c r="X96" s="16">
        <f>SUMIF(Ent_Dados!$C$9:$C$254,Tabulação_Prod_Municipios!D98,Ent_Dados!$W$9:$W$254)</f>
        <v>4500</v>
      </c>
      <c r="Y96" s="2"/>
      <c r="Z96" s="10">
        <v>86</v>
      </c>
      <c r="AA96" s="92" t="s">
        <v>173</v>
      </c>
      <c r="AB96" s="13">
        <f>SUMIF(Ent_Dados!$C$269:$C$514,Tabulação_Prod_Municipios!D129,Ent_Dados!$T$269:$T$514)</f>
        <v>2400</v>
      </c>
      <c r="AC96" s="16">
        <f>SUMIF(Ent_Dados!$C$269:$C$514,Tabulação_Prod_Municipios!D129,Ent_Dados!$U$269:$U$514)</f>
        <v>5600</v>
      </c>
      <c r="AD96" s="9"/>
      <c r="AE96" s="10">
        <v>86</v>
      </c>
      <c r="AF96" s="92" t="s">
        <v>269</v>
      </c>
      <c r="AG96" s="13">
        <f>SUMIF(Ent_Dados!$C$9:$C$254,Tabulação_Prod_Municipios!D237,Ent_Dados!$T$9:$T$254)</f>
        <v>300</v>
      </c>
      <c r="AH96" s="16">
        <f>SUMIF(Ent_Dados!$C$9:$C$254,Tabulação_Prod_Municipios!D237,Ent_Dados!$U$9:$U$254)</f>
        <v>1200</v>
      </c>
      <c r="AJ96" s="10">
        <v>86</v>
      </c>
      <c r="AK96" s="92" t="s">
        <v>221</v>
      </c>
      <c r="AL96" s="13">
        <f>SUMIF(Ent_Dados!$C$269:$C$514,Tabulação_Prod_Municipios!D181,Ent_Dados!$X$269:$X$514)</f>
        <v>1700</v>
      </c>
      <c r="AM96" s="16">
        <f>SUMIF(Ent_Dados!$C$269:$C$514,Tabulação_Prod_Municipios!D181,Ent_Dados!$Y$269:$Y$514)</f>
        <v>0</v>
      </c>
      <c r="AN96" s="9"/>
      <c r="AO96" s="10">
        <v>86</v>
      </c>
      <c r="AP96" s="92" t="s">
        <v>117</v>
      </c>
      <c r="AQ96" s="13">
        <f>SUMIF(Ent_Dados!$C$9:$C$254,Tabulação_Prod_Municipios!D68,Ent_Dados!$X$9:$X$254)</f>
        <v>600</v>
      </c>
      <c r="AR96" s="16">
        <f>SUMIF(Ent_Dados!$C$9:$C$254,Tabulação_Prod_Municipios!D68,Ent_Dados!$Y$9:$Y$254)</f>
        <v>0</v>
      </c>
      <c r="AT96" s="10">
        <v>86</v>
      </c>
      <c r="AU96" s="92" t="s">
        <v>121</v>
      </c>
      <c r="AV96" s="13">
        <f>SUMIF(Ent_Dados!$C$269:$C$514,Tabulação_Prod_Municipios!D73,Ent_Dados!$J$269:$J$514)</f>
        <v>72</v>
      </c>
      <c r="AW96" s="16">
        <f>SUMIF(Ent_Dados!$C$269:$C$514,Tabulação_Prod_Municipios!D73,Ent_Dados!$K$269:$K$514)</f>
        <v>40</v>
      </c>
      <c r="AX96" s="9"/>
      <c r="AY96" s="10">
        <v>86</v>
      </c>
      <c r="AZ96" s="92" t="s">
        <v>184</v>
      </c>
      <c r="BA96" s="13">
        <f>SUMIF(Ent_Dados!$C$9:$C$254,Tabulação_Prod_Municipios!D141,Ent_Dados!$J$9:$J$254)</f>
        <v>50</v>
      </c>
      <c r="BB96" s="16">
        <f>SUMIF(Ent_Dados!$C$9:$C$254,Tabulação_Prod_Municipios!D141,Ent_Dados!$K$9:$K$254)</f>
        <v>20</v>
      </c>
      <c r="BD96" s="10">
        <v>86</v>
      </c>
      <c r="BE96" s="92" t="s">
        <v>234</v>
      </c>
      <c r="BF96" s="13">
        <f>SUMIF(Ent_Dados!$C$269:$C$514,Tabulação_Prod_Municipios!D198,Ent_Dados!$N$269:$N$514)</f>
        <v>0</v>
      </c>
      <c r="BG96" s="16">
        <f>SUMIF(Ent_Dados!$C$269:$C$514,Tabulação_Prod_Municipios!D198,Ent_Dados!$O$269:$O$514)</f>
        <v>0</v>
      </c>
      <c r="BH96" s="9"/>
      <c r="BI96" s="10">
        <v>86</v>
      </c>
      <c r="BJ96" s="92" t="s">
        <v>234</v>
      </c>
      <c r="BK96" s="13">
        <f>SUMIF(Ent_Dados!$C$9:$C$254,Tabulação_Prod_Municipios!D198,Ent_Dados!$N$9:$N$254)</f>
        <v>0</v>
      </c>
      <c r="BL96" s="16">
        <f>SUMIF(Ent_Dados!$C$9:$C$254,Tabulação_Prod_Municipios!D198,Ent_Dados!$O$9:$O$254)</f>
        <v>0</v>
      </c>
      <c r="BN96" s="10">
        <v>86</v>
      </c>
      <c r="BO96" s="92" t="s">
        <v>109</v>
      </c>
      <c r="BP96" s="13">
        <f>SUMIF(Ent_Dados!$C$269:$C$514,Tabulação_Prod_Municipios!D59,Ent_Dados!$F$269:$F$514)</f>
        <v>0</v>
      </c>
      <c r="BQ96" s="16">
        <f>SUMIF(Ent_Dados!$C$269:$C$514,Tabulação_Prod_Municipios!D59,Ent_Dados!$G$269:$G$514)</f>
        <v>0</v>
      </c>
      <c r="BR96" s="9"/>
      <c r="BS96" s="10">
        <v>86</v>
      </c>
      <c r="BT96" s="92" t="s">
        <v>109</v>
      </c>
      <c r="BU96" s="13">
        <f>SUMIF(Ent_Dados!$C$9:$C$254,Tabulação_Prod_Municipios!D59,Ent_Dados!$F$9:$F$254)</f>
        <v>0</v>
      </c>
      <c r="BV96" s="16">
        <f>SUMIF(Ent_Dados!$C$9:$C$254,Tabulação_Prod_Municipios!D59,Ent_Dados!$G$9:$G$254)</f>
        <v>0</v>
      </c>
      <c r="BX96" s="10">
        <v>86</v>
      </c>
      <c r="BY96" s="92" t="s">
        <v>117</v>
      </c>
      <c r="BZ96" s="13">
        <f>SUMIF(Ent_Dados!$C$269:$C$514,Tabulação_Prod_Municipios!D68,Ent_Dados!$P$269:$P$514)</f>
        <v>0</v>
      </c>
      <c r="CA96" s="16">
        <f>SUMIF(Ent_Dados!$C$269:$C$514,Tabulação_Prod_Municipios!D68,Ent_Dados!$Q$269:$Q$514)</f>
        <v>0</v>
      </c>
      <c r="CB96" s="9"/>
      <c r="CC96" s="10">
        <v>86</v>
      </c>
      <c r="CD96" s="92" t="s">
        <v>117</v>
      </c>
      <c r="CE96" s="13">
        <f>SUMIF(Ent_Dados!$C$9:$C$254,Tabulação_Prod_Municipios!D68,Ent_Dados!$P$9:$P$254)</f>
        <v>0</v>
      </c>
      <c r="CF96" s="16">
        <f>SUMIF(Ent_Dados!$C$9:$C$254,Tabulação_Prod_Municipios!D68,Ent_Dados!$Q$9:$Q$254)</f>
        <v>0</v>
      </c>
      <c r="CH96" s="10">
        <v>86</v>
      </c>
      <c r="CI96" s="92" t="s">
        <v>135</v>
      </c>
      <c r="CJ96" s="13">
        <f>SUMIF(Ent_Dados!$C$269:$C$514,Tabulação_Prod_Municipios!D89,Ent_Dados!$AB$269:$AB$514)</f>
        <v>0</v>
      </c>
      <c r="CK96" s="16">
        <f>SUMIF(Ent_Dados!$C$269:$C$514,Tabulação_Prod_Municipios!D89,Ent_Dados!$AC$269:$AC$514)</f>
        <v>0</v>
      </c>
      <c r="CL96" s="9"/>
      <c r="CM96" s="10">
        <v>86</v>
      </c>
      <c r="CN96" s="92" t="s">
        <v>135</v>
      </c>
      <c r="CO96" s="13">
        <f>SUMIF(Ent_Dados!$C$9:$C$254,Tabulação_Prod_Municipios!D89,Ent_Dados!$AB$9:$AB$254)</f>
        <v>0</v>
      </c>
      <c r="CP96" s="16">
        <f>SUMIF(Ent_Dados!$C$9:$C$254,Tabulação_Prod_Municipios!D89,Ent_Dados!$AC$9:$AC$254)</f>
        <v>0</v>
      </c>
      <c r="CR96" s="10">
        <v>86</v>
      </c>
      <c r="CS96" s="92" t="s">
        <v>143</v>
      </c>
      <c r="CT96" s="13">
        <f>SUMIF(Ent_Dados!$C$269:$C$514,Tabulação_Prod_Municipios!D97,Ent_Dados!$L$269:$L$514)</f>
        <v>6000</v>
      </c>
      <c r="CU96" s="16">
        <f>SUMIF(Ent_Dados!$C$269:$C$514,Tabulação_Prod_Municipios!D97,Ent_Dados!$M$269:$M$514)</f>
        <v>7000</v>
      </c>
      <c r="CV96" s="9"/>
      <c r="CW96" s="10">
        <v>86</v>
      </c>
      <c r="CX96" s="92" t="s">
        <v>132</v>
      </c>
      <c r="CY96" s="13">
        <f>SUMIF(Ent_Dados!$C$9:$C$254,Tabulação_Prod_Municipios!D86,Ent_Dados!$L$9:$L$254)</f>
        <v>120</v>
      </c>
      <c r="CZ96" s="16">
        <f>SUMIF(Ent_Dados!$C$9:$C$254,Tabulação_Prod_Municipios!D86,Ent_Dados!$M$9:$M$254)</f>
        <v>120</v>
      </c>
      <c r="DB96" s="10">
        <v>86</v>
      </c>
      <c r="DC96" s="92" t="s">
        <v>250</v>
      </c>
      <c r="DD96" s="13">
        <f>SUMIF(Ent_Dados!$C$269:$C$514,Tabulação_Prod_Municipios!D217,Ent_Dados!$R$269:$R$514)</f>
        <v>648</v>
      </c>
      <c r="DE96" s="16">
        <f>SUMIF(Ent_Dados!$C$269:$C$514,Tabulação_Prod_Municipios!D217,Ent_Dados!$S$269:$S$514)</f>
        <v>720</v>
      </c>
      <c r="DF96" s="9"/>
      <c r="DG96" s="10">
        <v>86</v>
      </c>
      <c r="DH96" s="92" t="s">
        <v>218</v>
      </c>
      <c r="DI96" s="13">
        <f>SUMIF(Ent_Dados!$C$9:$C$254,Tabulação_Prod_Municipios!D178,Ent_Dados!$R$9:$R$254)</f>
        <v>60</v>
      </c>
      <c r="DJ96" s="16">
        <f>SUMIF(Ent_Dados!$C$9:$C$254,Tabulação_Prod_Municipios!D178,Ent_Dados!$S$9:$S$254)</f>
        <v>45</v>
      </c>
      <c r="DL96" s="10">
        <v>86</v>
      </c>
      <c r="DM96" s="92" t="s">
        <v>310</v>
      </c>
      <c r="DN96" s="13">
        <f>SUMIF(Ent_Dados!$C$269:$C$514,Tabulação_Prod_Municipios!D17,Ent_Dados!$Z$269:$Z$514)</f>
        <v>0</v>
      </c>
      <c r="DO96" s="16">
        <f>SUMIF(Ent_Dados!$C$269:$C$514,Tabulação_Prod_Municipios!D17,Ent_Dados!$AA$269:$AA$514)</f>
        <v>0</v>
      </c>
      <c r="DP96" s="9"/>
      <c r="DQ96" s="10">
        <v>86</v>
      </c>
      <c r="DR96" s="92" t="s">
        <v>84</v>
      </c>
      <c r="DS96" s="13">
        <f>SUMIF(Ent_Dados!$C$9:$C$254,Tabulação_Prod_Municipios!D32,Ent_Dados!$Z$9:$Z$254)</f>
        <v>0</v>
      </c>
      <c r="DT96" s="16">
        <f>SUMIF(Ent_Dados!$C$9:$C$254,Tabulação_Prod_Municipios!D32,Ent_Dados!$AA$9:$AA$254)</f>
        <v>0</v>
      </c>
      <c r="DV96" s="10">
        <v>86</v>
      </c>
      <c r="DW96" s="92" t="s">
        <v>111</v>
      </c>
      <c r="DX96" s="13">
        <f>SUMIF(Ent_Dados!$C$269:$C$514,Tabulação_Prod_Municipios!D61,Ent_Dados!$D$269:$D$514)</f>
        <v>0</v>
      </c>
      <c r="DY96" s="16">
        <f>SUMIF(Ent_Dados!$C$269:$C$514,Tabulação_Prod_Municipios!D61,Ent_Dados!$E$269:$E$514)</f>
        <v>0</v>
      </c>
      <c r="DZ96" s="9"/>
      <c r="EA96" s="10">
        <v>86</v>
      </c>
      <c r="EB96" s="92" t="s">
        <v>111</v>
      </c>
      <c r="EC96" s="13">
        <f>SUMIF(Ent_Dados!$C$9:$C$254,Tabulação_Prod_Municipios!D61,Ent_Dados!$D$9:$D$254)</f>
        <v>0</v>
      </c>
      <c r="ED96" s="16">
        <f>SUMIF(Ent_Dados!$C$9:$C$254,Tabulação_Prod_Municipios!D61,Ent_Dados!$E$9:$E$254)</f>
        <v>0</v>
      </c>
      <c r="EF96" s="10">
        <v>86</v>
      </c>
      <c r="EG96" s="92" t="s">
        <v>142</v>
      </c>
      <c r="EH96" s="13"/>
      <c r="EI96" s="16"/>
      <c r="EJ96" s="9"/>
      <c r="EK96" s="10">
        <v>86</v>
      </c>
      <c r="EL96" s="92" t="s">
        <v>142</v>
      </c>
      <c r="EM96" s="13"/>
      <c r="EN96" s="16"/>
    </row>
    <row r="97" spans="1:144" ht="13.5" customHeight="1" x14ac:dyDescent="0.2">
      <c r="A97" s="14"/>
      <c r="B97" s="91">
        <v>89</v>
      </c>
      <c r="C97" s="92" t="s">
        <v>143</v>
      </c>
      <c r="D97" s="12" t="s">
        <v>417</v>
      </c>
      <c r="E97" s="14"/>
      <c r="F97" s="10">
        <v>87</v>
      </c>
      <c r="G97" s="92" t="s">
        <v>122</v>
      </c>
      <c r="H97" s="13">
        <f>SUMIF(Ent_Dados!$C$269:$C$514,Tabulação_Prod_Municipios!D75,Ent_Dados!$F$269:$F$514)+SUMIF(Ent_Dados!$C$269:$C$514,Tabulação_Prod_Municipios!D75,Ent_Dados!$H$269:$H$514)+SUMIF(Ent_Dados!$C$269:$C$514,Tabulação_Prod_Municipios!D75,Ent_Dados!$J$269:$J$514)+SUMIF(Ent_Dados!$C$269:$C$514,Tabulação_Prod_Municipios!D75,Ent_Dados!$N$269:$N$514)+SUMIF(Ent_Dados!$C$269:$C$514,Tabulação_Prod_Municipios!D75,Ent_Dados!$P$269:$P$514)+SUMIF(Ent_Dados!$C$269:$C$514,Tabulação_Prod_Municipios!D75,Ent_Dados!$T$269:$T$514)+SUMIF(Ent_Dados!$C$269:$C$514,Tabulação_Prod_Municipios!D75,Ent_Dados!$V$269:$V$514)+SUMIF(Ent_Dados!$C$269:$C$514,Tabulação_Prod_Municipios!D75,Ent_Dados!$X$269:$X$514)+SUMIF(Ent_Dados!$C$269:$C$514,Tabulação_Prod_Municipios!D75,Ent_Dados!$AB$269:$AB$514)</f>
        <v>14105</v>
      </c>
      <c r="I97" s="16">
        <f>SUMIF(Ent_Dados!$C$269:$C$514,Tabulação_Prod_Municipios!D75,Ent_Dados!$G$269:$G$514)+SUMIF(Ent_Dados!$C$269:$C$514,Tabulação_Prod_Municipios!D75,Ent_Dados!$I$269:$I$514)+SUMIF(Ent_Dados!$C$269:$C$514,Tabulação_Prod_Municipios!D75,Ent_Dados!$K$269:$K$514)+SUMIF(Ent_Dados!$C$269:$C$514,Tabulação_Prod_Municipios!D75,Ent_Dados!$O$269:$O$514)+SUMIF(Ent_Dados!$C$269:$C$514,Tabulação_Prod_Municipios!D75,Ent_Dados!$Q$269:$Q$514)+SUMIF(Ent_Dados!$C$269:$C$514,Tabulação_Prod_Municipios!D75,Ent_Dados!$U$269:$U$514)+SUMIF(Ent_Dados!$C$269:$C$514,Tabulação_Prod_Municipios!D75,Ent_Dados!$W$269:$W$514)+SUMIF(Ent_Dados!$C$269:$C$514,Tabulação_Prod_Municipios!D75,Ent_Dados!$Y$269:$Y$514)+SUMIF(Ent_Dados!$C$269:$C$514,Tabulação_Prod_Municipios!D75,Ent_Dados!$AC$269:$AC$514)</f>
        <v>19120</v>
      </c>
      <c r="J97" s="9"/>
      <c r="K97" s="10">
        <v>87</v>
      </c>
      <c r="L97" s="92" t="s">
        <v>270</v>
      </c>
      <c r="M97" s="13">
        <f>SUMIF(Ent_Dados!$C$9:$C$254,Tabulação_Prod_Municipios!D238,Ent_Dados!$F$9:$F$254)+SUMIF(Ent_Dados!$C$9:$C$254,Tabulação_Prod_Municipios!D238,Ent_Dados!$H$9:$H$254)+SUMIF(Ent_Dados!$C$9:$C$254,Tabulação_Prod_Municipios!D238,Ent_Dados!$J$9:$J$254)+SUMIF(Ent_Dados!$C$9:$C$254,Tabulação_Prod_Municipios!D238,Ent_Dados!$N$9:$N$254)+SUMIF(Ent_Dados!$C$9:$C$254,Tabulação_Prod_Municipios!D238,Ent_Dados!$P$9:$P$254)+SUMIF(Ent_Dados!$C$9:$C$254,Tabulação_Prod_Municipios!D238,Ent_Dados!$T$9:$T$254)+SUMIF(Ent_Dados!$C$9:$C$254,Tabulação_Prod_Municipios!D238,Ent_Dados!$V$9:$V$254)+SUMIF(Ent_Dados!$C$9:$C$254,Tabulação_Prod_Municipios!D238,Ent_Dados!$X$9:$X$254)+SUMIF(Ent_Dados!$C$9:$C$254,Tabulação_Prod_Municipios!D238,Ent_Dados!$AB$9:$AB$254)</f>
        <v>8432</v>
      </c>
      <c r="N97" s="16">
        <f>SUMIF(Ent_Dados!$C$9:$C$254,Tabulação_Prod_Municipios!D238,Ent_Dados!$G$9:$G$254)+SUMIF(Ent_Dados!$C$9:$C$254,Tabulação_Prod_Municipios!D238,Ent_Dados!$I$9:$I$254)+SUMIF(Ent_Dados!$C$9:$C$254,Tabulação_Prod_Municipios!D238,Ent_Dados!$K$9:$K$254)+SUMIF(Ent_Dados!$C$9:$C$254,Tabulação_Prod_Municipios!D238,Ent_Dados!$O$9:$O$254)+SUMIF(Ent_Dados!$C$9:$C$254,Tabulação_Prod_Municipios!D238,Ent_Dados!$Q$9:$Q$254)+SUMIF(Ent_Dados!$C$9:$C$254,Tabulação_Prod_Municipios!D238,Ent_Dados!$U$9:$U$254)+SUMIF(Ent_Dados!$C$9:$C$254,Tabulação_Prod_Municipios!D238,Ent_Dados!$W$9:$W$254)+SUMIF(Ent_Dados!$C$9:$C$254,Tabulação_Prod_Municipios!D238,Ent_Dados!$Y$9:$Y$254)+SUMIF(Ent_Dados!$C$9:$C$254,Tabulação_Prod_Municipios!D238,Ent_Dados!$AC$9:$AC$254)</f>
        <v>6316</v>
      </c>
      <c r="O97" s="14"/>
      <c r="P97" s="10">
        <v>87</v>
      </c>
      <c r="Q97" s="92" t="s">
        <v>80</v>
      </c>
      <c r="R97" s="13">
        <f>SUMIF(Ent_Dados!$C$269:$C$514,Tabulação_Prod_Municipios!D28,Ent_Dados!$V$269:$V$514)</f>
        <v>2800</v>
      </c>
      <c r="S97" s="16">
        <f>SUMIF(Ent_Dados!$C$269:$C$514,Tabulação_Prod_Municipios!D28,Ent_Dados!$W$269:$W$514)</f>
        <v>12050</v>
      </c>
      <c r="T97" s="9"/>
      <c r="U97" s="10">
        <v>87</v>
      </c>
      <c r="V97" s="92" t="s">
        <v>259</v>
      </c>
      <c r="W97" s="13">
        <f>SUMIF(Ent_Dados!$C$9:$C$254,Tabulação_Prod_Municipios!D226,Ent_Dados!$V$9:$V$254)</f>
        <v>4500</v>
      </c>
      <c r="X97" s="16">
        <f>SUMIF(Ent_Dados!$C$9:$C$254,Tabulação_Prod_Municipios!D226,Ent_Dados!$W$9:$W$254)</f>
        <v>4500</v>
      </c>
      <c r="Y97" s="2"/>
      <c r="Z97" s="10">
        <v>87</v>
      </c>
      <c r="AA97" s="92" t="s">
        <v>163</v>
      </c>
      <c r="AB97" s="13">
        <f>SUMIF(Ent_Dados!$C$269:$C$514,Tabulação_Prod_Municipios!D118,Ent_Dados!$T$269:$T$514)</f>
        <v>16035</v>
      </c>
      <c r="AC97" s="16">
        <f>SUMIF(Ent_Dados!$C$269:$C$514,Tabulação_Prod_Municipios!D118,Ent_Dados!$U$269:$U$514)</f>
        <v>5570</v>
      </c>
      <c r="AD97" s="9"/>
      <c r="AE97" s="10">
        <v>87</v>
      </c>
      <c r="AF97" s="92" t="s">
        <v>126</v>
      </c>
      <c r="AG97" s="13">
        <f>SUMIF(Ent_Dados!$C$9:$C$254,Tabulação_Prod_Municipios!D79,Ent_Dados!$T$9:$T$254)</f>
        <v>1800</v>
      </c>
      <c r="AH97" s="16">
        <f>SUMIF(Ent_Dados!$C$9:$C$254,Tabulação_Prod_Municipios!D79,Ent_Dados!$U$9:$U$254)</f>
        <v>1190</v>
      </c>
      <c r="AJ97" s="10">
        <v>87</v>
      </c>
      <c r="AK97" s="92" t="s">
        <v>112</v>
      </c>
      <c r="AL97" s="13">
        <f>SUMIF(Ent_Dados!$C$269:$C$514,Tabulação_Prod_Municipios!D62,Ent_Dados!$X$269:$X$514)</f>
        <v>1600</v>
      </c>
      <c r="AM97" s="16">
        <f>SUMIF(Ent_Dados!$C$269:$C$514,Tabulação_Prod_Municipios!D62,Ent_Dados!$Y$269:$Y$514)</f>
        <v>0</v>
      </c>
      <c r="AN97" s="9"/>
      <c r="AO97" s="10">
        <v>87</v>
      </c>
      <c r="AP97" s="92" t="s">
        <v>161</v>
      </c>
      <c r="AQ97" s="13">
        <f>SUMIF(Ent_Dados!$C$9:$C$254,Tabulação_Prod_Municipios!D116,Ent_Dados!$X$9:$X$254)</f>
        <v>500</v>
      </c>
      <c r="AR97" s="16">
        <f>SUMIF(Ent_Dados!$C$9:$C$254,Tabulação_Prod_Municipios!D116,Ent_Dados!$Y$9:$Y$254)</f>
        <v>0</v>
      </c>
      <c r="AT97" s="10">
        <v>87</v>
      </c>
      <c r="AU97" s="92" t="s">
        <v>284</v>
      </c>
      <c r="AV97" s="13">
        <f>SUMIF(Ent_Dados!$C$269:$C$514,Tabulação_Prod_Municipios!D252,Ent_Dados!$J$269:$J$514)</f>
        <v>54</v>
      </c>
      <c r="AW97" s="16">
        <f>SUMIF(Ent_Dados!$C$269:$C$514,Tabulação_Prod_Municipios!D252,Ent_Dados!$K$269:$K$514)</f>
        <v>40</v>
      </c>
      <c r="AX97" s="9"/>
      <c r="AY97" s="10">
        <v>87</v>
      </c>
      <c r="AZ97" s="92" t="s">
        <v>155</v>
      </c>
      <c r="BA97" s="13">
        <f>SUMIF(Ent_Dados!$C$9:$C$254,Tabulação_Prod_Municipios!D110,Ent_Dados!$J$9:$J$254)</f>
        <v>40</v>
      </c>
      <c r="BB97" s="16">
        <f>SUMIF(Ent_Dados!$C$9:$C$254,Tabulação_Prod_Municipios!D110,Ent_Dados!$K$9:$K$254)</f>
        <v>20</v>
      </c>
      <c r="BD97" s="10">
        <v>87</v>
      </c>
      <c r="BE97" s="92" t="s">
        <v>202</v>
      </c>
      <c r="BF97" s="13">
        <f>SUMIF(Ent_Dados!$C$269:$C$514,Tabulação_Prod_Municipios!D162,Ent_Dados!$N$269:$N$514)</f>
        <v>0</v>
      </c>
      <c r="BG97" s="16">
        <f>SUMIF(Ent_Dados!$C$269:$C$514,Tabulação_Prod_Municipios!D162,Ent_Dados!$O$269:$O$514)</f>
        <v>0</v>
      </c>
      <c r="BH97" s="9"/>
      <c r="BI97" s="10">
        <v>87</v>
      </c>
      <c r="BJ97" s="92" t="s">
        <v>282</v>
      </c>
      <c r="BK97" s="13">
        <f>SUMIF(Ent_Dados!$C$9:$C$254,Tabulação_Prod_Municipios!D250,Ent_Dados!$N$9:$N$254)</f>
        <v>0</v>
      </c>
      <c r="BL97" s="16">
        <f>SUMIF(Ent_Dados!$C$9:$C$254,Tabulação_Prod_Municipios!D250,Ent_Dados!$O$9:$O$254)</f>
        <v>0</v>
      </c>
      <c r="BN97" s="10">
        <v>87</v>
      </c>
      <c r="BO97" s="92" t="s">
        <v>110</v>
      </c>
      <c r="BP97" s="13">
        <f>SUMIF(Ent_Dados!$C$269:$C$514,Tabulação_Prod_Municipios!D60,Ent_Dados!$F$269:$F$514)</f>
        <v>0</v>
      </c>
      <c r="BQ97" s="16">
        <f>SUMIF(Ent_Dados!$C$269:$C$514,Tabulação_Prod_Municipios!D60,Ent_Dados!$G$269:$G$514)</f>
        <v>0</v>
      </c>
      <c r="BR97" s="9"/>
      <c r="BS97" s="10">
        <v>87</v>
      </c>
      <c r="BT97" s="92" t="s">
        <v>110</v>
      </c>
      <c r="BU97" s="13">
        <f>SUMIF(Ent_Dados!$C$9:$C$254,Tabulação_Prod_Municipios!D60,Ent_Dados!$F$9:$F$254)</f>
        <v>0</v>
      </c>
      <c r="BV97" s="16">
        <f>SUMIF(Ent_Dados!$C$9:$C$254,Tabulação_Prod_Municipios!D60,Ent_Dados!$G$9:$G$254)</f>
        <v>0</v>
      </c>
      <c r="BX97" s="10">
        <v>87</v>
      </c>
      <c r="BY97" s="92" t="s">
        <v>6</v>
      </c>
      <c r="BZ97" s="13">
        <f>SUMIF(Ent_Dados!$C$269:$C$514,Tabulação_Prod_Municipios!D69,Ent_Dados!$P$269:$P$514)</f>
        <v>0</v>
      </c>
      <c r="CA97" s="16">
        <f>SUMIF(Ent_Dados!$C$269:$C$514,Tabulação_Prod_Municipios!D69,Ent_Dados!$Q$269:$Q$514)</f>
        <v>0</v>
      </c>
      <c r="CB97" s="9"/>
      <c r="CC97" s="10">
        <v>87</v>
      </c>
      <c r="CD97" s="92" t="s">
        <v>6</v>
      </c>
      <c r="CE97" s="13">
        <f>SUMIF(Ent_Dados!$C$9:$C$254,Tabulação_Prod_Municipios!D69,Ent_Dados!$P$9:$P$254)</f>
        <v>0</v>
      </c>
      <c r="CF97" s="16">
        <f>SUMIF(Ent_Dados!$C$9:$C$254,Tabulação_Prod_Municipios!D69,Ent_Dados!$Q$9:$Q$254)</f>
        <v>0</v>
      </c>
      <c r="CH97" s="10">
        <v>87</v>
      </c>
      <c r="CI97" s="92" t="s">
        <v>136</v>
      </c>
      <c r="CJ97" s="13">
        <f>SUMIF(Ent_Dados!$C$269:$C$514,Tabulação_Prod_Municipios!D90,Ent_Dados!$AB$269:$AB$514)</f>
        <v>0</v>
      </c>
      <c r="CK97" s="16">
        <f>SUMIF(Ent_Dados!$C$269:$C$514,Tabulação_Prod_Municipios!D90,Ent_Dados!$AC$269:$AC$514)</f>
        <v>0</v>
      </c>
      <c r="CL97" s="9"/>
      <c r="CM97" s="10">
        <v>87</v>
      </c>
      <c r="CN97" s="92" t="s">
        <v>136</v>
      </c>
      <c r="CO97" s="13">
        <f>SUMIF(Ent_Dados!$C$9:$C$254,Tabulação_Prod_Municipios!D90,Ent_Dados!$AB$9:$AB$254)</f>
        <v>0</v>
      </c>
      <c r="CP97" s="16">
        <f>SUMIF(Ent_Dados!$C$9:$C$254,Tabulação_Prod_Municipios!D90,Ent_Dados!$AC$9:$AC$254)</f>
        <v>0</v>
      </c>
      <c r="CR97" s="10">
        <v>87</v>
      </c>
      <c r="CS97" s="92" t="s">
        <v>132</v>
      </c>
      <c r="CT97" s="13">
        <f>SUMIF(Ent_Dados!$C$269:$C$514,Tabulação_Prod_Municipios!D86,Ent_Dados!$L$269:$L$514)</f>
        <v>3600</v>
      </c>
      <c r="CU97" s="16">
        <f>SUMIF(Ent_Dados!$C$269:$C$514,Tabulação_Prod_Municipios!D86,Ent_Dados!$M$269:$M$514)</f>
        <v>3600</v>
      </c>
      <c r="CV97" s="9"/>
      <c r="CW97" s="10">
        <v>87</v>
      </c>
      <c r="CX97" s="92" t="s">
        <v>114</v>
      </c>
      <c r="CY97" s="13">
        <f>SUMIF(Ent_Dados!$C$9:$C$254,Tabulação_Prod_Municipios!D65,Ent_Dados!$L$9:$L$254)</f>
        <v>100</v>
      </c>
      <c r="CZ97" s="16">
        <f>SUMIF(Ent_Dados!$C$9:$C$254,Tabulação_Prod_Municipios!D65,Ent_Dados!$M$9:$M$254)</f>
        <v>100</v>
      </c>
      <c r="DB97" s="10">
        <v>87</v>
      </c>
      <c r="DC97" s="92" t="s">
        <v>280</v>
      </c>
      <c r="DD97" s="13">
        <f>SUMIF(Ent_Dados!$C$269:$C$514,Tabulação_Prod_Municipios!D248,Ent_Dados!$R$269:$R$514)</f>
        <v>600</v>
      </c>
      <c r="DE97" s="16">
        <f>SUMIF(Ent_Dados!$C$269:$C$514,Tabulação_Prod_Municipios!D248,Ent_Dados!$S$269:$S$514)</f>
        <v>720</v>
      </c>
      <c r="DF97" s="9"/>
      <c r="DG97" s="10">
        <v>87</v>
      </c>
      <c r="DH97" s="92" t="s">
        <v>136</v>
      </c>
      <c r="DI97" s="13">
        <f>SUMIF(Ent_Dados!$C$9:$C$254,Tabulação_Prod_Municipios!D90,Ent_Dados!$R$9:$R$254)</f>
        <v>45</v>
      </c>
      <c r="DJ97" s="16">
        <f>SUMIF(Ent_Dados!$C$9:$C$254,Tabulação_Prod_Municipios!D90,Ent_Dados!$S$9:$S$254)</f>
        <v>45</v>
      </c>
      <c r="DL97" s="10">
        <v>87</v>
      </c>
      <c r="DM97" s="92" t="s">
        <v>171</v>
      </c>
      <c r="DN97" s="13">
        <f>SUMIF(Ent_Dados!$C$269:$C$514,Tabulação_Prod_Municipios!D127,Ent_Dados!$Z$269:$Z$514)</f>
        <v>0</v>
      </c>
      <c r="DO97" s="16">
        <f>SUMIF(Ent_Dados!$C$269:$C$514,Tabulação_Prod_Municipios!D127,Ent_Dados!$AA$269:$AA$514)</f>
        <v>0</v>
      </c>
      <c r="DP97" s="9"/>
      <c r="DQ97" s="10">
        <v>87</v>
      </c>
      <c r="DR97" s="92" t="s">
        <v>171</v>
      </c>
      <c r="DS97" s="13">
        <f>SUMIF(Ent_Dados!$C$9:$C$254,Tabulação_Prod_Municipios!D127,Ent_Dados!$Z$9:$Z$254)</f>
        <v>0</v>
      </c>
      <c r="DT97" s="16">
        <f>SUMIF(Ent_Dados!$C$9:$C$254,Tabulação_Prod_Municipios!D127,Ent_Dados!$AA$9:$AA$254)</f>
        <v>0</v>
      </c>
      <c r="DV97" s="10">
        <v>87</v>
      </c>
      <c r="DW97" s="92" t="s">
        <v>112</v>
      </c>
      <c r="DX97" s="13">
        <f>SUMIF(Ent_Dados!$C$269:$C$514,Tabulação_Prod_Municipios!D62,Ent_Dados!$D$269:$D$514)</f>
        <v>0</v>
      </c>
      <c r="DY97" s="16">
        <f>SUMIF(Ent_Dados!$C$269:$C$514,Tabulação_Prod_Municipios!D62,Ent_Dados!$E$269:$E$514)</f>
        <v>0</v>
      </c>
      <c r="DZ97" s="9"/>
      <c r="EA97" s="10">
        <v>87</v>
      </c>
      <c r="EB97" s="92" t="s">
        <v>112</v>
      </c>
      <c r="EC97" s="13">
        <f>SUMIF(Ent_Dados!$C$9:$C$254,Tabulação_Prod_Municipios!D62,Ent_Dados!$D$9:$D$254)</f>
        <v>0</v>
      </c>
      <c r="ED97" s="16">
        <f>SUMIF(Ent_Dados!$C$9:$C$254,Tabulação_Prod_Municipios!D62,Ent_Dados!$E$9:$E$254)</f>
        <v>0</v>
      </c>
      <c r="EF97" s="10">
        <v>87</v>
      </c>
      <c r="EG97" s="92" t="s">
        <v>143</v>
      </c>
      <c r="EH97" s="13"/>
      <c r="EI97" s="16"/>
      <c r="EJ97" s="9"/>
      <c r="EK97" s="10">
        <v>87</v>
      </c>
      <c r="EL97" s="92" t="s">
        <v>143</v>
      </c>
      <c r="EM97" s="13"/>
      <c r="EN97" s="16"/>
    </row>
    <row r="98" spans="1:144" ht="13.5" customHeight="1" x14ac:dyDescent="0.2">
      <c r="A98" s="14"/>
      <c r="B98" s="91">
        <v>90</v>
      </c>
      <c r="C98" s="92" t="s">
        <v>144</v>
      </c>
      <c r="D98" s="12" t="s">
        <v>418</v>
      </c>
      <c r="E98" s="14"/>
      <c r="F98" s="10">
        <v>88</v>
      </c>
      <c r="G98" s="92" t="s">
        <v>235</v>
      </c>
      <c r="H98" s="13">
        <f>SUMIF(Ent_Dados!$C$269:$C$514,Tabulação_Prod_Municipios!D199,Ent_Dados!$F$269:$F$514)+SUMIF(Ent_Dados!$C$269:$C$514,Tabulação_Prod_Municipios!D199,Ent_Dados!$H$269:$H$514)+SUMIF(Ent_Dados!$C$269:$C$514,Tabulação_Prod_Municipios!D199,Ent_Dados!$J$269:$J$514)+SUMIF(Ent_Dados!$C$269:$C$514,Tabulação_Prod_Municipios!D199,Ent_Dados!$N$269:$N$514)+SUMIF(Ent_Dados!$C$269:$C$514,Tabulação_Prod_Municipios!D199,Ent_Dados!$P$269:$P$514)+SUMIF(Ent_Dados!$C$269:$C$514,Tabulação_Prod_Municipios!D199,Ent_Dados!$T$269:$T$514)+SUMIF(Ent_Dados!$C$269:$C$514,Tabulação_Prod_Municipios!D199,Ent_Dados!$V$269:$V$514)+SUMIF(Ent_Dados!$C$269:$C$514,Tabulação_Prod_Municipios!D199,Ent_Dados!$X$269:$X$514)+SUMIF(Ent_Dados!$C$269:$C$514,Tabulação_Prod_Municipios!D199,Ent_Dados!$AB$269:$AB$514)</f>
        <v>34100</v>
      </c>
      <c r="I98" s="16">
        <f>SUMIF(Ent_Dados!$C$269:$C$514,Tabulação_Prod_Municipios!D199,Ent_Dados!$G$269:$G$514)+SUMIF(Ent_Dados!$C$269:$C$514,Tabulação_Prod_Municipios!D199,Ent_Dados!$I$269:$I$514)+SUMIF(Ent_Dados!$C$269:$C$514,Tabulação_Prod_Municipios!D199,Ent_Dados!$K$269:$K$514)+SUMIF(Ent_Dados!$C$269:$C$514,Tabulação_Prod_Municipios!D199,Ent_Dados!$O$269:$O$514)+SUMIF(Ent_Dados!$C$269:$C$514,Tabulação_Prod_Municipios!D199,Ent_Dados!$Q$269:$Q$514)+SUMIF(Ent_Dados!$C$269:$C$514,Tabulação_Prod_Municipios!D199,Ent_Dados!$U$269:$U$514)+SUMIF(Ent_Dados!$C$269:$C$514,Tabulação_Prod_Municipios!D199,Ent_Dados!$W$269:$W$514)+SUMIF(Ent_Dados!$C$269:$C$514,Tabulação_Prod_Municipios!D199,Ent_Dados!$Y$269:$Y$514)+SUMIF(Ent_Dados!$C$269:$C$514,Tabulação_Prod_Municipios!D199,Ent_Dados!$AC$269:$AC$514)</f>
        <v>18675</v>
      </c>
      <c r="J98" s="9"/>
      <c r="K98" s="10">
        <v>88</v>
      </c>
      <c r="L98" s="92" t="s">
        <v>232</v>
      </c>
      <c r="M98" s="13">
        <f>SUMIF(Ent_Dados!$C$9:$C$254,Tabulação_Prod_Municipios!D196,Ent_Dados!$F$9:$F$254)+SUMIF(Ent_Dados!$C$9:$C$254,Tabulação_Prod_Municipios!D196,Ent_Dados!$H$9:$H$254)+SUMIF(Ent_Dados!$C$9:$C$254,Tabulação_Prod_Municipios!D196,Ent_Dados!$J$9:$J$254)+SUMIF(Ent_Dados!$C$9:$C$254,Tabulação_Prod_Municipios!D196,Ent_Dados!$N$9:$N$254)+SUMIF(Ent_Dados!$C$9:$C$254,Tabulação_Prod_Municipios!D196,Ent_Dados!$P$9:$P$254)+SUMIF(Ent_Dados!$C$9:$C$254,Tabulação_Prod_Municipios!D196,Ent_Dados!$T$9:$T$254)+SUMIF(Ent_Dados!$C$9:$C$254,Tabulação_Prod_Municipios!D196,Ent_Dados!$V$9:$V$254)+SUMIF(Ent_Dados!$C$9:$C$254,Tabulação_Prod_Municipios!D196,Ent_Dados!$X$9:$X$254)+SUMIF(Ent_Dados!$C$9:$C$254,Tabulação_Prod_Municipios!D196,Ent_Dados!$AB$9:$AB$254)</f>
        <v>6150</v>
      </c>
      <c r="N98" s="16">
        <f>SUMIF(Ent_Dados!$C$9:$C$254,Tabulação_Prod_Municipios!D196,Ent_Dados!$G$9:$G$254)+SUMIF(Ent_Dados!$C$9:$C$254,Tabulação_Prod_Municipios!D196,Ent_Dados!$I$9:$I$254)+SUMIF(Ent_Dados!$C$9:$C$254,Tabulação_Prod_Municipios!D196,Ent_Dados!$K$9:$K$254)+SUMIF(Ent_Dados!$C$9:$C$254,Tabulação_Prod_Municipios!D196,Ent_Dados!$O$9:$O$254)+SUMIF(Ent_Dados!$C$9:$C$254,Tabulação_Prod_Municipios!D196,Ent_Dados!$Q$9:$Q$254)+SUMIF(Ent_Dados!$C$9:$C$254,Tabulação_Prod_Municipios!D196,Ent_Dados!$U$9:$U$254)+SUMIF(Ent_Dados!$C$9:$C$254,Tabulação_Prod_Municipios!D196,Ent_Dados!$W$9:$W$254)+SUMIF(Ent_Dados!$C$9:$C$254,Tabulação_Prod_Municipios!D196,Ent_Dados!$Y$9:$Y$254)+SUMIF(Ent_Dados!$C$9:$C$254,Tabulação_Prod_Municipios!D196,Ent_Dados!$AC$9:$AC$254)</f>
        <v>6090</v>
      </c>
      <c r="O98" s="14"/>
      <c r="P98" s="10">
        <v>88</v>
      </c>
      <c r="Q98" s="92" t="s">
        <v>218</v>
      </c>
      <c r="R98" s="13">
        <f>SUMIF(Ent_Dados!$C$269:$C$514,Tabulação_Prod_Municipios!D178,Ent_Dados!$V$269:$V$514)</f>
        <v>18000</v>
      </c>
      <c r="S98" s="16">
        <f>SUMIF(Ent_Dados!$C$269:$C$514,Tabulação_Prod_Municipios!D178,Ent_Dados!$W$269:$W$514)</f>
        <v>11895</v>
      </c>
      <c r="T98" s="9"/>
      <c r="U98" s="10">
        <v>88</v>
      </c>
      <c r="V98" s="92" t="s">
        <v>263</v>
      </c>
      <c r="W98" s="13">
        <f>SUMIF(Ent_Dados!$C$9:$C$254,Tabulação_Prod_Municipios!D230,Ent_Dados!$V$9:$V$254)</f>
        <v>1500</v>
      </c>
      <c r="X98" s="16">
        <f>SUMIF(Ent_Dados!$C$9:$C$254,Tabulação_Prod_Municipios!D230,Ent_Dados!$W$9:$W$254)</f>
        <v>4425</v>
      </c>
      <c r="Y98" s="2"/>
      <c r="Z98" s="10">
        <v>88</v>
      </c>
      <c r="AA98" s="92" t="s">
        <v>245</v>
      </c>
      <c r="AB98" s="13">
        <f>SUMIF(Ent_Dados!$C$269:$C$514,Tabulação_Prod_Municipios!D211,Ent_Dados!$T$269:$T$514)</f>
        <v>5500</v>
      </c>
      <c r="AC98" s="16">
        <f>SUMIF(Ent_Dados!$C$269:$C$514,Tabulação_Prod_Municipios!D211,Ent_Dados!$U$269:$U$514)</f>
        <v>5500</v>
      </c>
      <c r="AD98" s="9"/>
      <c r="AE98" s="10">
        <v>88</v>
      </c>
      <c r="AF98" s="92" t="s">
        <v>226</v>
      </c>
      <c r="AG98" s="13">
        <f>SUMIF(Ent_Dados!$C$9:$C$254,Tabulação_Prod_Municipios!D187,Ent_Dados!$T$9:$T$254)</f>
        <v>1100</v>
      </c>
      <c r="AH98" s="16">
        <f>SUMIF(Ent_Dados!$C$9:$C$254,Tabulação_Prod_Municipios!D187,Ent_Dados!$U$9:$U$254)</f>
        <v>1140</v>
      </c>
      <c r="AJ98" s="10">
        <v>88</v>
      </c>
      <c r="AK98" s="92" t="s">
        <v>134</v>
      </c>
      <c r="AL98" s="13">
        <f>SUMIF(Ent_Dados!$C$269:$C$514,Tabulação_Prod_Municipios!D88,Ent_Dados!$X$269:$X$514)</f>
        <v>1600</v>
      </c>
      <c r="AM98" s="16">
        <f>SUMIF(Ent_Dados!$C$269:$C$514,Tabulação_Prod_Municipios!D88,Ent_Dados!$Y$269:$Y$514)</f>
        <v>0</v>
      </c>
      <c r="AN98" s="9"/>
      <c r="AO98" s="10">
        <v>88</v>
      </c>
      <c r="AP98" s="92" t="s">
        <v>134</v>
      </c>
      <c r="AQ98" s="13">
        <f>SUMIF(Ent_Dados!$C$9:$C$254,Tabulação_Prod_Municipios!D88,Ent_Dados!$X$9:$X$254)</f>
        <v>400</v>
      </c>
      <c r="AR98" s="16">
        <f>SUMIF(Ent_Dados!$C$9:$C$254,Tabulação_Prod_Municipios!D88,Ent_Dados!$Y$9:$Y$254)</f>
        <v>0</v>
      </c>
      <c r="AT98" s="10">
        <v>88</v>
      </c>
      <c r="AU98" s="92" t="s">
        <v>180</v>
      </c>
      <c r="AV98" s="13">
        <f>SUMIF(Ent_Dados!$C$269:$C$514,Tabulação_Prod_Municipios!D136,Ent_Dados!$J$269:$J$514)</f>
        <v>36</v>
      </c>
      <c r="AW98" s="16">
        <f>SUMIF(Ent_Dados!$C$269:$C$514,Tabulação_Prod_Municipios!D136,Ent_Dados!$K$269:$K$514)</f>
        <v>40</v>
      </c>
      <c r="AX98" s="9"/>
      <c r="AY98" s="10">
        <v>88</v>
      </c>
      <c r="AZ98" s="92" t="s">
        <v>178</v>
      </c>
      <c r="BA98" s="13">
        <f>SUMIF(Ent_Dados!$C$9:$C$254,Tabulação_Prod_Municipios!D134,Ent_Dados!$J$9:$J$254)</f>
        <v>30</v>
      </c>
      <c r="BB98" s="16">
        <f>SUMIF(Ent_Dados!$C$9:$C$254,Tabulação_Prod_Municipios!D134,Ent_Dados!$K$9:$K$254)</f>
        <v>20</v>
      </c>
      <c r="BD98" s="10">
        <v>88</v>
      </c>
      <c r="BE98" s="92" t="s">
        <v>282</v>
      </c>
      <c r="BF98" s="13">
        <f>SUMIF(Ent_Dados!$C$269:$C$514,Tabulação_Prod_Municipios!D250,Ent_Dados!$N$269:$N$514)</f>
        <v>0</v>
      </c>
      <c r="BG98" s="16">
        <f>SUMIF(Ent_Dados!$C$269:$C$514,Tabulação_Prod_Municipios!D250,Ent_Dados!$O$269:$O$514)</f>
        <v>0</v>
      </c>
      <c r="BH98" s="9"/>
      <c r="BI98" s="10">
        <v>88</v>
      </c>
      <c r="BJ98" s="92" t="s">
        <v>202</v>
      </c>
      <c r="BK98" s="13">
        <f>SUMIF(Ent_Dados!$C$9:$C$254,Tabulação_Prod_Municipios!D162,Ent_Dados!$N$9:$N$254)</f>
        <v>0</v>
      </c>
      <c r="BL98" s="16">
        <f>SUMIF(Ent_Dados!$C$9:$C$254,Tabulação_Prod_Municipios!D162,Ent_Dados!$O$9:$O$254)</f>
        <v>0</v>
      </c>
      <c r="BN98" s="10">
        <v>88</v>
      </c>
      <c r="BO98" s="92" t="s">
        <v>111</v>
      </c>
      <c r="BP98" s="13">
        <f>SUMIF(Ent_Dados!$C$269:$C$514,Tabulação_Prod_Municipios!D61,Ent_Dados!$F$269:$F$514)</f>
        <v>0</v>
      </c>
      <c r="BQ98" s="16">
        <f>SUMIF(Ent_Dados!$C$269:$C$514,Tabulação_Prod_Municipios!D61,Ent_Dados!$G$269:$G$514)</f>
        <v>0</v>
      </c>
      <c r="BR98" s="9"/>
      <c r="BS98" s="10">
        <v>88</v>
      </c>
      <c r="BT98" s="92" t="s">
        <v>111</v>
      </c>
      <c r="BU98" s="13">
        <f>SUMIF(Ent_Dados!$C$9:$C$254,Tabulação_Prod_Municipios!D61,Ent_Dados!$F$9:$F$254)</f>
        <v>0</v>
      </c>
      <c r="BV98" s="16">
        <f>SUMIF(Ent_Dados!$C$9:$C$254,Tabulação_Prod_Municipios!D61,Ent_Dados!$G$9:$G$254)</f>
        <v>0</v>
      </c>
      <c r="BX98" s="10">
        <v>88</v>
      </c>
      <c r="BY98" s="92" t="s">
        <v>118</v>
      </c>
      <c r="BZ98" s="13">
        <f>SUMIF(Ent_Dados!$C$269:$C$514,Tabulação_Prod_Municipios!D70,Ent_Dados!$P$269:$P$514)</f>
        <v>0</v>
      </c>
      <c r="CA98" s="16">
        <f>SUMIF(Ent_Dados!$C$269:$C$514,Tabulação_Prod_Municipios!D70,Ent_Dados!$Q$269:$Q$514)</f>
        <v>0</v>
      </c>
      <c r="CB98" s="9"/>
      <c r="CC98" s="10">
        <v>88</v>
      </c>
      <c r="CD98" s="92" t="s">
        <v>118</v>
      </c>
      <c r="CE98" s="13">
        <f>SUMIF(Ent_Dados!$C$9:$C$254,Tabulação_Prod_Municipios!D70,Ent_Dados!$P$9:$P$254)</f>
        <v>0</v>
      </c>
      <c r="CF98" s="16">
        <f>SUMIF(Ent_Dados!$C$9:$C$254,Tabulação_Prod_Municipios!D70,Ent_Dados!$Q$9:$Q$254)</f>
        <v>0</v>
      </c>
      <c r="CH98" s="10">
        <v>88</v>
      </c>
      <c r="CI98" s="92" t="s">
        <v>137</v>
      </c>
      <c r="CJ98" s="13">
        <f>SUMIF(Ent_Dados!$C$269:$C$514,Tabulação_Prod_Municipios!D91,Ent_Dados!$AB$269:$AB$514)</f>
        <v>0</v>
      </c>
      <c r="CK98" s="16">
        <f>SUMIF(Ent_Dados!$C$269:$C$514,Tabulação_Prod_Municipios!D91,Ent_Dados!$AC$269:$AC$514)</f>
        <v>0</v>
      </c>
      <c r="CL98" s="9"/>
      <c r="CM98" s="10">
        <v>88</v>
      </c>
      <c r="CN98" s="92" t="s">
        <v>137</v>
      </c>
      <c r="CO98" s="13">
        <f>SUMIF(Ent_Dados!$C$9:$C$254,Tabulação_Prod_Municipios!D91,Ent_Dados!$AB$9:$AB$254)</f>
        <v>0</v>
      </c>
      <c r="CP98" s="16">
        <f>SUMIF(Ent_Dados!$C$9:$C$254,Tabulação_Prod_Municipios!D91,Ent_Dados!$AC$9:$AC$254)</f>
        <v>0</v>
      </c>
      <c r="CR98" s="10">
        <v>88</v>
      </c>
      <c r="CS98" s="92" t="s">
        <v>114</v>
      </c>
      <c r="CT98" s="13">
        <f>SUMIF(Ent_Dados!$C$269:$C$514,Tabulação_Prod_Municipios!D65,Ent_Dados!$L$269:$L$514)</f>
        <v>3500</v>
      </c>
      <c r="CU98" s="16">
        <f>SUMIF(Ent_Dados!$C$269:$C$514,Tabulação_Prod_Municipios!D65,Ent_Dados!$M$269:$M$514)</f>
        <v>3500</v>
      </c>
      <c r="CV98" s="9"/>
      <c r="CW98" s="10">
        <v>88</v>
      </c>
      <c r="CX98" s="92" t="s">
        <v>143</v>
      </c>
      <c r="CY98" s="13">
        <f>SUMIF(Ent_Dados!$C$9:$C$254,Tabulação_Prod_Municipios!D97,Ent_Dados!$L$9:$L$254)</f>
        <v>100</v>
      </c>
      <c r="CZ98" s="16">
        <f>SUMIF(Ent_Dados!$C$9:$C$254,Tabulação_Prod_Municipios!D97,Ent_Dados!$M$9:$M$254)</f>
        <v>100</v>
      </c>
      <c r="DB98" s="10">
        <v>88</v>
      </c>
      <c r="DC98" s="92" t="s">
        <v>252</v>
      </c>
      <c r="DD98" s="13">
        <f>SUMIF(Ent_Dados!$C$269:$C$514,Tabulação_Prod_Municipios!D219,Ent_Dados!$R$269:$R$514)</f>
        <v>945</v>
      </c>
      <c r="DE98" s="16">
        <f>SUMIF(Ent_Dados!$C$269:$C$514,Tabulação_Prod_Municipios!D219,Ent_Dados!$S$269:$S$514)</f>
        <v>700</v>
      </c>
      <c r="DF98" s="9"/>
      <c r="DG98" s="10">
        <v>88</v>
      </c>
      <c r="DH98" s="92" t="s">
        <v>49</v>
      </c>
      <c r="DI98" s="13">
        <f>SUMIF(Ent_Dados!$C$9:$C$254,Tabulação_Prod_Municipios!D184,Ent_Dados!$R$9:$R$254)</f>
        <v>45</v>
      </c>
      <c r="DJ98" s="16">
        <f>SUMIF(Ent_Dados!$C$9:$C$254,Tabulação_Prod_Municipios!D184,Ent_Dados!$S$9:$S$254)</f>
        <v>45</v>
      </c>
      <c r="DL98" s="10">
        <v>88</v>
      </c>
      <c r="DM98" s="92" t="s">
        <v>245</v>
      </c>
      <c r="DN98" s="13">
        <f>SUMIF(Ent_Dados!$C$269:$C$514,Tabulação_Prod_Municipios!D211,Ent_Dados!$Z$269:$Z$514)</f>
        <v>0</v>
      </c>
      <c r="DO98" s="16">
        <f>SUMIF(Ent_Dados!$C$269:$C$514,Tabulação_Prod_Municipios!D211,Ent_Dados!$AA$269:$AA$514)</f>
        <v>0</v>
      </c>
      <c r="DP98" s="9"/>
      <c r="DQ98" s="10">
        <v>88</v>
      </c>
      <c r="DR98" s="92" t="s">
        <v>149</v>
      </c>
      <c r="DS98" s="13">
        <f>SUMIF(Ent_Dados!$C$9:$C$254,Tabulação_Prod_Municipios!D103,Ent_Dados!$Z$9:$Z$254)</f>
        <v>0</v>
      </c>
      <c r="DT98" s="16">
        <f>SUMIF(Ent_Dados!$C$9:$C$254,Tabulação_Prod_Municipios!D103,Ent_Dados!$AA$9:$AA$254)</f>
        <v>0</v>
      </c>
      <c r="DV98" s="10">
        <v>88</v>
      </c>
      <c r="DW98" s="92" t="s">
        <v>19</v>
      </c>
      <c r="DX98" s="13">
        <f>SUMIF(Ent_Dados!$C$269:$C$514,Tabulação_Prod_Municipios!D63,Ent_Dados!$D$269:$D$514)</f>
        <v>0</v>
      </c>
      <c r="DY98" s="16">
        <f>SUMIF(Ent_Dados!$C$269:$C$514,Tabulação_Prod_Municipios!D63,Ent_Dados!$E$269:$E$514)</f>
        <v>0</v>
      </c>
      <c r="DZ98" s="9"/>
      <c r="EA98" s="10">
        <v>88</v>
      </c>
      <c r="EB98" s="92" t="s">
        <v>19</v>
      </c>
      <c r="EC98" s="13">
        <f>SUMIF(Ent_Dados!$C$9:$C$254,Tabulação_Prod_Municipios!D63,Ent_Dados!$D$9:$D$254)</f>
        <v>0</v>
      </c>
      <c r="ED98" s="16">
        <f>SUMIF(Ent_Dados!$C$9:$C$254,Tabulação_Prod_Municipios!D63,Ent_Dados!$E$9:$E$254)</f>
        <v>0</v>
      </c>
      <c r="EF98" s="10">
        <v>88</v>
      </c>
      <c r="EG98" s="92" t="s">
        <v>144</v>
      </c>
      <c r="EH98" s="13"/>
      <c r="EI98" s="16"/>
      <c r="EJ98" s="9"/>
      <c r="EK98" s="10">
        <v>88</v>
      </c>
      <c r="EL98" s="92" t="s">
        <v>144</v>
      </c>
      <c r="EM98" s="13"/>
      <c r="EN98" s="16"/>
    </row>
    <row r="99" spans="1:144" ht="13.5" customHeight="1" x14ac:dyDescent="0.2">
      <c r="A99" s="14"/>
      <c r="B99" s="91">
        <v>91</v>
      </c>
      <c r="C99" s="92" t="s">
        <v>145</v>
      </c>
      <c r="D99" s="12" t="s">
        <v>419</v>
      </c>
      <c r="E99" s="14"/>
      <c r="F99" s="10">
        <v>89</v>
      </c>
      <c r="G99" s="92" t="s">
        <v>95</v>
      </c>
      <c r="H99" s="13">
        <f>SUMIF(Ent_Dados!$C$269:$C$514,Tabulação_Prod_Municipios!D43,Ent_Dados!$F$269:$F$514)+SUMIF(Ent_Dados!$C$269:$C$514,Tabulação_Prod_Municipios!D43,Ent_Dados!$H$269:$H$514)+SUMIF(Ent_Dados!$C$269:$C$514,Tabulação_Prod_Municipios!D43,Ent_Dados!$J$269:$J$514)+SUMIF(Ent_Dados!$C$269:$C$514,Tabulação_Prod_Municipios!D43,Ent_Dados!$N$269:$N$514)+SUMIF(Ent_Dados!$C$269:$C$514,Tabulação_Prod_Municipios!D43,Ent_Dados!$P$269:$P$514)+SUMIF(Ent_Dados!$C$269:$C$514,Tabulação_Prod_Municipios!D43,Ent_Dados!$T$269:$T$514)+SUMIF(Ent_Dados!$C$269:$C$514,Tabulação_Prod_Municipios!D43,Ent_Dados!$V$269:$V$514)+SUMIF(Ent_Dados!$C$269:$C$514,Tabulação_Prod_Municipios!D43,Ent_Dados!$X$269:$X$514)+SUMIF(Ent_Dados!$C$269:$C$514,Tabulação_Prod_Municipios!D43,Ent_Dados!$AB$269:$AB$514)</f>
        <v>18200</v>
      </c>
      <c r="I99" s="16">
        <f>SUMIF(Ent_Dados!$C$269:$C$514,Tabulação_Prod_Municipios!D43,Ent_Dados!$G$269:$G$514)+SUMIF(Ent_Dados!$C$269:$C$514,Tabulação_Prod_Municipios!D43,Ent_Dados!$I$269:$I$514)+SUMIF(Ent_Dados!$C$269:$C$514,Tabulação_Prod_Municipios!D43,Ent_Dados!$K$269:$K$514)+SUMIF(Ent_Dados!$C$269:$C$514,Tabulação_Prod_Municipios!D43,Ent_Dados!$O$269:$O$514)+SUMIF(Ent_Dados!$C$269:$C$514,Tabulação_Prod_Municipios!D43,Ent_Dados!$Q$269:$Q$514)+SUMIF(Ent_Dados!$C$269:$C$514,Tabulação_Prod_Municipios!D43,Ent_Dados!$U$269:$U$514)+SUMIF(Ent_Dados!$C$269:$C$514,Tabulação_Prod_Municipios!D43,Ent_Dados!$W$269:$W$514)+SUMIF(Ent_Dados!$C$269:$C$514,Tabulação_Prod_Municipios!D43,Ent_Dados!$Y$269:$Y$514)+SUMIF(Ent_Dados!$C$269:$C$514,Tabulação_Prod_Municipios!D43,Ent_Dados!$AC$269:$AC$514)</f>
        <v>18595</v>
      </c>
      <c r="J99" s="9"/>
      <c r="K99" s="10">
        <v>89</v>
      </c>
      <c r="L99" s="92" t="s">
        <v>259</v>
      </c>
      <c r="M99" s="13">
        <f>SUMIF(Ent_Dados!$C$9:$C$254,Tabulação_Prod_Municipios!D226,Ent_Dados!$F$9:$F$254)+SUMIF(Ent_Dados!$C$9:$C$254,Tabulação_Prod_Municipios!D226,Ent_Dados!$H$9:$H$254)+SUMIF(Ent_Dados!$C$9:$C$254,Tabulação_Prod_Municipios!D226,Ent_Dados!$J$9:$J$254)+SUMIF(Ent_Dados!$C$9:$C$254,Tabulação_Prod_Municipios!D226,Ent_Dados!$N$9:$N$254)+SUMIF(Ent_Dados!$C$9:$C$254,Tabulação_Prod_Municipios!D226,Ent_Dados!$P$9:$P$254)+SUMIF(Ent_Dados!$C$9:$C$254,Tabulação_Prod_Municipios!D226,Ent_Dados!$T$9:$T$254)+SUMIF(Ent_Dados!$C$9:$C$254,Tabulação_Prod_Municipios!D226,Ent_Dados!$V$9:$V$254)+SUMIF(Ent_Dados!$C$9:$C$254,Tabulação_Prod_Municipios!D226,Ent_Dados!$X$9:$X$254)+SUMIF(Ent_Dados!$C$9:$C$254,Tabulação_Prod_Municipios!D226,Ent_Dados!$AB$9:$AB$254)</f>
        <v>5330</v>
      </c>
      <c r="N99" s="16">
        <f>SUMIF(Ent_Dados!$C$9:$C$254,Tabulação_Prod_Municipios!D226,Ent_Dados!$G$9:$G$254)+SUMIF(Ent_Dados!$C$9:$C$254,Tabulação_Prod_Municipios!D226,Ent_Dados!$I$9:$I$254)+SUMIF(Ent_Dados!$C$9:$C$254,Tabulação_Prod_Municipios!D226,Ent_Dados!$K$9:$K$254)+SUMIF(Ent_Dados!$C$9:$C$254,Tabulação_Prod_Municipios!D226,Ent_Dados!$O$9:$O$254)+SUMIF(Ent_Dados!$C$9:$C$254,Tabulação_Prod_Municipios!D226,Ent_Dados!$Q$9:$Q$254)+SUMIF(Ent_Dados!$C$9:$C$254,Tabulação_Prod_Municipios!D226,Ent_Dados!$U$9:$U$254)+SUMIF(Ent_Dados!$C$9:$C$254,Tabulação_Prod_Municipios!D226,Ent_Dados!$W$9:$W$254)+SUMIF(Ent_Dados!$C$9:$C$254,Tabulação_Prod_Municipios!D226,Ent_Dados!$Y$9:$Y$254)+SUMIF(Ent_Dados!$C$9:$C$254,Tabulação_Prod_Municipios!D226,Ent_Dados!$AC$9:$AC$254)</f>
        <v>5930</v>
      </c>
      <c r="O99" s="14"/>
      <c r="P99" s="10">
        <v>89</v>
      </c>
      <c r="Q99" s="92" t="s">
        <v>167</v>
      </c>
      <c r="R99" s="13">
        <f>SUMIF(Ent_Dados!$C$269:$C$514,Tabulação_Prod_Municipios!D123,Ent_Dados!$V$269:$V$514)</f>
        <v>9000</v>
      </c>
      <c r="S99" s="16">
        <f>SUMIF(Ent_Dados!$C$269:$C$514,Tabulação_Prod_Municipios!D123,Ent_Dados!$W$269:$W$514)</f>
        <v>10800</v>
      </c>
      <c r="T99" s="9"/>
      <c r="U99" s="10">
        <v>89</v>
      </c>
      <c r="V99" s="92" t="s">
        <v>270</v>
      </c>
      <c r="W99" s="13">
        <f>SUMIF(Ent_Dados!$C$9:$C$254,Tabulação_Prod_Municipios!D238,Ent_Dados!$V$9:$V$254)</f>
        <v>6200</v>
      </c>
      <c r="X99" s="16">
        <f>SUMIF(Ent_Dados!$C$9:$C$254,Tabulação_Prod_Municipios!D238,Ent_Dados!$W$9:$W$254)</f>
        <v>4165</v>
      </c>
      <c r="Y99" s="2"/>
      <c r="Z99" s="10">
        <v>89</v>
      </c>
      <c r="AA99" s="92" t="s">
        <v>99</v>
      </c>
      <c r="AB99" s="13">
        <f>SUMIF(Ent_Dados!$C$269:$C$514,Tabulação_Prod_Municipios!D47,Ent_Dados!$T$269:$T$514)</f>
        <v>5500</v>
      </c>
      <c r="AC99" s="16">
        <f>SUMIF(Ent_Dados!$C$269:$C$514,Tabulação_Prod_Municipios!D47,Ent_Dados!$U$269:$U$514)</f>
        <v>5500</v>
      </c>
      <c r="AD99" s="9"/>
      <c r="AE99" s="10">
        <v>89</v>
      </c>
      <c r="AF99" s="92" t="s">
        <v>74</v>
      </c>
      <c r="AG99" s="13">
        <f>SUMIF(Ent_Dados!$C$9:$C$254,Tabulação_Prod_Municipios!D22,Ent_Dados!$T$9:$T$254)</f>
        <v>1150</v>
      </c>
      <c r="AH99" s="16">
        <f>SUMIF(Ent_Dados!$C$9:$C$254,Tabulação_Prod_Municipios!D22,Ent_Dados!$U$9:$U$254)</f>
        <v>1105</v>
      </c>
      <c r="AJ99" s="10">
        <v>89</v>
      </c>
      <c r="AK99" s="92" t="s">
        <v>161</v>
      </c>
      <c r="AL99" s="13">
        <f>SUMIF(Ent_Dados!$C$269:$C$514,Tabulação_Prod_Municipios!D116,Ent_Dados!$X$269:$X$514)</f>
        <v>1000</v>
      </c>
      <c r="AM99" s="16">
        <f>SUMIF(Ent_Dados!$C$269:$C$514,Tabulação_Prod_Municipios!D116,Ent_Dados!$Y$269:$Y$514)</f>
        <v>0</v>
      </c>
      <c r="AN99" s="9"/>
      <c r="AO99" s="10">
        <v>89</v>
      </c>
      <c r="AP99" s="92" t="s">
        <v>262</v>
      </c>
      <c r="AQ99" s="13">
        <f>SUMIF(Ent_Dados!$C$9:$C$254,Tabulação_Prod_Municipios!D229,Ent_Dados!$X$9:$X$254)</f>
        <v>0</v>
      </c>
      <c r="AR99" s="16">
        <f>SUMIF(Ent_Dados!$C$9:$C$254,Tabulação_Prod_Municipios!D229,Ent_Dados!$Y$9:$Y$254)</f>
        <v>0</v>
      </c>
      <c r="AT99" s="10">
        <v>89</v>
      </c>
      <c r="AU99" s="92" t="s">
        <v>246</v>
      </c>
      <c r="AV99" s="13">
        <f>SUMIF(Ent_Dados!$C$269:$C$514,Tabulação_Prod_Municipios!D212,Ent_Dados!$J$269:$J$514)</f>
        <v>35</v>
      </c>
      <c r="AW99" s="16">
        <f>SUMIF(Ent_Dados!$C$269:$C$514,Tabulação_Prod_Municipios!D212,Ent_Dados!$K$269:$K$514)</f>
        <v>40</v>
      </c>
      <c r="AX99" s="9"/>
      <c r="AY99" s="10">
        <v>89</v>
      </c>
      <c r="AZ99" s="92" t="s">
        <v>175</v>
      </c>
      <c r="BA99" s="13">
        <f>SUMIF(Ent_Dados!$C$9:$C$254,Tabulação_Prod_Municipios!D131,Ent_Dados!$J$9:$J$254)</f>
        <v>30</v>
      </c>
      <c r="BB99" s="16">
        <f>SUMIF(Ent_Dados!$C$9:$C$254,Tabulação_Prod_Municipios!D131,Ent_Dados!$K$9:$K$254)</f>
        <v>20</v>
      </c>
      <c r="BD99" s="10">
        <v>89</v>
      </c>
      <c r="BE99" s="92" t="s">
        <v>235</v>
      </c>
      <c r="BF99" s="13">
        <f>SUMIF(Ent_Dados!$C$269:$C$514,Tabulação_Prod_Municipios!D199,Ent_Dados!$N$269:$N$514)</f>
        <v>0</v>
      </c>
      <c r="BG99" s="16">
        <f>SUMIF(Ent_Dados!$C$269:$C$514,Tabulação_Prod_Municipios!D199,Ent_Dados!$O$269:$O$514)</f>
        <v>0</v>
      </c>
      <c r="BH99" s="9"/>
      <c r="BI99" s="10">
        <v>89</v>
      </c>
      <c r="BJ99" s="92" t="s">
        <v>235</v>
      </c>
      <c r="BK99" s="13">
        <f>SUMIF(Ent_Dados!$C$9:$C$254,Tabulação_Prod_Municipios!D199,Ent_Dados!$N$9:$N$254)</f>
        <v>0</v>
      </c>
      <c r="BL99" s="16">
        <f>SUMIF(Ent_Dados!$C$9:$C$254,Tabulação_Prod_Municipios!D199,Ent_Dados!$O$9:$O$254)</f>
        <v>0</v>
      </c>
      <c r="BN99" s="10">
        <v>89</v>
      </c>
      <c r="BO99" s="92" t="s">
        <v>112</v>
      </c>
      <c r="BP99" s="13">
        <f>SUMIF(Ent_Dados!$C$269:$C$514,Tabulação_Prod_Municipios!D62,Ent_Dados!$F$269:$F$514)</f>
        <v>0</v>
      </c>
      <c r="BQ99" s="16">
        <f>SUMIF(Ent_Dados!$C$269:$C$514,Tabulação_Prod_Municipios!D62,Ent_Dados!$G$269:$G$514)</f>
        <v>0</v>
      </c>
      <c r="BR99" s="9"/>
      <c r="BS99" s="10">
        <v>89</v>
      </c>
      <c r="BT99" s="92" t="s">
        <v>112</v>
      </c>
      <c r="BU99" s="13">
        <f>SUMIF(Ent_Dados!$C$9:$C$254,Tabulação_Prod_Municipios!D62,Ent_Dados!$F$9:$F$254)</f>
        <v>0</v>
      </c>
      <c r="BV99" s="16">
        <f>SUMIF(Ent_Dados!$C$9:$C$254,Tabulação_Prod_Municipios!D62,Ent_Dados!$G$9:$G$254)</f>
        <v>0</v>
      </c>
      <c r="BX99" s="10">
        <v>89</v>
      </c>
      <c r="BY99" s="92" t="s">
        <v>119</v>
      </c>
      <c r="BZ99" s="13">
        <f>SUMIF(Ent_Dados!$C$269:$C$514,Tabulação_Prod_Municipios!D71,Ent_Dados!$P$269:$P$514)</f>
        <v>0</v>
      </c>
      <c r="CA99" s="16">
        <f>SUMIF(Ent_Dados!$C$269:$C$514,Tabulação_Prod_Municipios!D71,Ent_Dados!$Q$269:$Q$514)</f>
        <v>0</v>
      </c>
      <c r="CB99" s="9"/>
      <c r="CC99" s="10">
        <v>89</v>
      </c>
      <c r="CD99" s="92" t="s">
        <v>119</v>
      </c>
      <c r="CE99" s="13">
        <f>SUMIF(Ent_Dados!$C$9:$C$254,Tabulação_Prod_Municipios!D71,Ent_Dados!$P$9:$P$254)</f>
        <v>0</v>
      </c>
      <c r="CF99" s="16">
        <f>SUMIF(Ent_Dados!$C$9:$C$254,Tabulação_Prod_Municipios!D71,Ent_Dados!$Q$9:$Q$254)</f>
        <v>0</v>
      </c>
      <c r="CH99" s="10">
        <v>89</v>
      </c>
      <c r="CI99" s="92" t="s">
        <v>138</v>
      </c>
      <c r="CJ99" s="13">
        <f>SUMIF(Ent_Dados!$C$269:$C$514,Tabulação_Prod_Municipios!D92,Ent_Dados!$AB$269:$AB$514)</f>
        <v>0</v>
      </c>
      <c r="CK99" s="16">
        <f>SUMIF(Ent_Dados!$C$269:$C$514,Tabulação_Prod_Municipios!D92,Ent_Dados!$AC$269:$AC$514)</f>
        <v>0</v>
      </c>
      <c r="CL99" s="9"/>
      <c r="CM99" s="10">
        <v>89</v>
      </c>
      <c r="CN99" s="92" t="s">
        <v>138</v>
      </c>
      <c r="CO99" s="13">
        <f>SUMIF(Ent_Dados!$C$9:$C$254,Tabulação_Prod_Municipios!D92,Ent_Dados!$AB$9:$AB$254)</f>
        <v>0</v>
      </c>
      <c r="CP99" s="16">
        <f>SUMIF(Ent_Dados!$C$9:$C$254,Tabulação_Prod_Municipios!D92,Ent_Dados!$AC$9:$AC$254)</f>
        <v>0</v>
      </c>
      <c r="CR99" s="10">
        <v>89</v>
      </c>
      <c r="CS99" s="92" t="s">
        <v>197</v>
      </c>
      <c r="CT99" s="13">
        <f>SUMIF(Ent_Dados!$C$269:$C$514,Tabulação_Prod_Municipios!D156,Ent_Dados!$L$269:$L$514)</f>
        <v>3360</v>
      </c>
      <c r="CU99" s="16">
        <f>SUMIF(Ent_Dados!$C$269:$C$514,Tabulação_Prod_Municipios!D156,Ent_Dados!$M$269:$M$514)</f>
        <v>3360</v>
      </c>
      <c r="CV99" s="9"/>
      <c r="CW99" s="10">
        <v>89</v>
      </c>
      <c r="CX99" s="92" t="s">
        <v>46</v>
      </c>
      <c r="CY99" s="13">
        <f>SUMIF(Ent_Dados!$C$9:$C$254,Tabulação_Prod_Municipios!D52,Ent_Dados!$L$9:$L$254)</f>
        <v>70</v>
      </c>
      <c r="CZ99" s="16">
        <f>SUMIF(Ent_Dados!$C$9:$C$254,Tabulação_Prod_Municipios!D52,Ent_Dados!$M$9:$M$254)</f>
        <v>100</v>
      </c>
      <c r="DB99" s="10">
        <v>89</v>
      </c>
      <c r="DC99" s="92" t="s">
        <v>77</v>
      </c>
      <c r="DD99" s="13">
        <f>SUMIF(Ent_Dados!$C$269:$C$514,Tabulação_Prod_Municipios!D25,Ent_Dados!$R$269:$R$514)</f>
        <v>700</v>
      </c>
      <c r="DE99" s="16">
        <f>SUMIF(Ent_Dados!$C$269:$C$514,Tabulação_Prod_Municipios!D25,Ent_Dados!$S$269:$S$514)</f>
        <v>700</v>
      </c>
      <c r="DF99" s="9"/>
      <c r="DG99" s="10">
        <v>89</v>
      </c>
      <c r="DH99" s="92" t="s">
        <v>157</v>
      </c>
      <c r="DI99" s="13">
        <f>SUMIF(Ent_Dados!$C$9:$C$254,Tabulação_Prod_Municipios!D112,Ent_Dados!$R$9:$R$254)</f>
        <v>45</v>
      </c>
      <c r="DJ99" s="16">
        <f>SUMIF(Ent_Dados!$C$9:$C$254,Tabulação_Prod_Municipios!D112,Ent_Dados!$S$9:$S$254)</f>
        <v>45</v>
      </c>
      <c r="DL99" s="10">
        <v>89</v>
      </c>
      <c r="DM99" s="92" t="s">
        <v>149</v>
      </c>
      <c r="DN99" s="13">
        <f>SUMIF(Ent_Dados!$C$269:$C$514,Tabulação_Prod_Municipios!D103,Ent_Dados!$Z$269:$Z$514)</f>
        <v>0</v>
      </c>
      <c r="DO99" s="16">
        <f>SUMIF(Ent_Dados!$C$269:$C$514,Tabulação_Prod_Municipios!D103,Ent_Dados!$AA$269:$AA$514)</f>
        <v>0</v>
      </c>
      <c r="DP99" s="9"/>
      <c r="DQ99" s="10">
        <v>89</v>
      </c>
      <c r="DR99" s="92" t="s">
        <v>245</v>
      </c>
      <c r="DS99" s="13">
        <f>SUMIF(Ent_Dados!$C$9:$C$254,Tabulação_Prod_Municipios!D211,Ent_Dados!$Z$9:$Z$254)</f>
        <v>0</v>
      </c>
      <c r="DT99" s="16">
        <f>SUMIF(Ent_Dados!$C$9:$C$254,Tabulação_Prod_Municipios!D211,Ent_Dados!$AA$9:$AA$254)</f>
        <v>0</v>
      </c>
      <c r="DV99" s="10">
        <v>89</v>
      </c>
      <c r="DW99" s="92" t="s">
        <v>113</v>
      </c>
      <c r="DX99" s="13">
        <f>SUMIF(Ent_Dados!$C$269:$C$514,Tabulação_Prod_Municipios!D64,Ent_Dados!$D$269:$D$514)</f>
        <v>0</v>
      </c>
      <c r="DY99" s="16">
        <f>SUMIF(Ent_Dados!$C$269:$C$514,Tabulação_Prod_Municipios!D64,Ent_Dados!$E$269:$E$514)</f>
        <v>0</v>
      </c>
      <c r="DZ99" s="9"/>
      <c r="EA99" s="10">
        <v>89</v>
      </c>
      <c r="EB99" s="92" t="s">
        <v>113</v>
      </c>
      <c r="EC99" s="13">
        <f>SUMIF(Ent_Dados!$C$9:$C$254,Tabulação_Prod_Municipios!D64,Ent_Dados!$D$9:$D$254)</f>
        <v>0</v>
      </c>
      <c r="ED99" s="16">
        <f>SUMIF(Ent_Dados!$C$9:$C$254,Tabulação_Prod_Municipios!D64,Ent_Dados!$E$9:$E$254)</f>
        <v>0</v>
      </c>
      <c r="EF99" s="10">
        <v>89</v>
      </c>
      <c r="EG99" s="92" t="s">
        <v>145</v>
      </c>
      <c r="EH99" s="13"/>
      <c r="EI99" s="16"/>
      <c r="EJ99" s="9"/>
      <c r="EK99" s="10">
        <v>89</v>
      </c>
      <c r="EL99" s="92" t="s">
        <v>145</v>
      </c>
      <c r="EM99" s="13"/>
      <c r="EN99" s="16"/>
    </row>
    <row r="100" spans="1:144" ht="13.5" customHeight="1" x14ac:dyDescent="0.2">
      <c r="A100" s="14"/>
      <c r="B100" s="91">
        <v>92</v>
      </c>
      <c r="C100" s="92" t="s">
        <v>146</v>
      </c>
      <c r="D100" s="12" t="s">
        <v>420</v>
      </c>
      <c r="E100" s="14"/>
      <c r="F100" s="10">
        <v>90</v>
      </c>
      <c r="G100" s="92" t="s">
        <v>259</v>
      </c>
      <c r="H100" s="13">
        <f>SUMIF(Ent_Dados!$C$269:$C$514,Tabulação_Prod_Municipios!D226,Ent_Dados!$F$269:$F$514)+SUMIF(Ent_Dados!$C$269:$C$514,Tabulação_Prod_Municipios!D226,Ent_Dados!$H$269:$H$514)+SUMIF(Ent_Dados!$C$269:$C$514,Tabulação_Prod_Municipios!D226,Ent_Dados!$J$269:$J$514)+SUMIF(Ent_Dados!$C$269:$C$514,Tabulação_Prod_Municipios!D226,Ent_Dados!$N$269:$N$514)+SUMIF(Ent_Dados!$C$269:$C$514,Tabulação_Prod_Municipios!D226,Ent_Dados!$P$269:$P$514)+SUMIF(Ent_Dados!$C$269:$C$514,Tabulação_Prod_Municipios!D226,Ent_Dados!$T$269:$T$514)+SUMIF(Ent_Dados!$C$269:$C$514,Tabulação_Prod_Municipios!D226,Ent_Dados!$V$269:$V$514)+SUMIF(Ent_Dados!$C$269:$C$514,Tabulação_Prod_Municipios!D226,Ent_Dados!$X$269:$X$514)+SUMIF(Ent_Dados!$C$269:$C$514,Tabulação_Prod_Municipios!D226,Ent_Dados!$AB$269:$AB$514)</f>
        <v>17410</v>
      </c>
      <c r="I100" s="16">
        <f>SUMIF(Ent_Dados!$C$269:$C$514,Tabulação_Prod_Municipios!D226,Ent_Dados!$G$269:$G$514)+SUMIF(Ent_Dados!$C$269:$C$514,Tabulação_Prod_Municipios!D226,Ent_Dados!$I$269:$I$514)+SUMIF(Ent_Dados!$C$269:$C$514,Tabulação_Prod_Municipios!D226,Ent_Dados!$K$269:$K$514)+SUMIF(Ent_Dados!$C$269:$C$514,Tabulação_Prod_Municipios!D226,Ent_Dados!$O$269:$O$514)+SUMIF(Ent_Dados!$C$269:$C$514,Tabulação_Prod_Municipios!D226,Ent_Dados!$Q$269:$Q$514)+SUMIF(Ent_Dados!$C$269:$C$514,Tabulação_Prod_Municipios!D226,Ent_Dados!$U$269:$U$514)+SUMIF(Ent_Dados!$C$269:$C$514,Tabulação_Prod_Municipios!D226,Ent_Dados!$W$269:$W$514)+SUMIF(Ent_Dados!$C$269:$C$514,Tabulação_Prod_Municipios!D226,Ent_Dados!$Y$269:$Y$514)+SUMIF(Ent_Dados!$C$269:$C$514,Tabulação_Prod_Municipios!D226,Ent_Dados!$AC$269:$AC$514)</f>
        <v>18340</v>
      </c>
      <c r="J100" s="9"/>
      <c r="K100" s="10">
        <v>90</v>
      </c>
      <c r="L100" s="92" t="s">
        <v>117</v>
      </c>
      <c r="M100" s="13">
        <f>SUMIF(Ent_Dados!$C$9:$C$254,Tabulação_Prod_Municipios!D68,Ent_Dados!$F$9:$F$254)+SUMIF(Ent_Dados!$C$9:$C$254,Tabulação_Prod_Municipios!D68,Ent_Dados!$H$9:$H$254)+SUMIF(Ent_Dados!$C$9:$C$254,Tabulação_Prod_Municipios!D68,Ent_Dados!$J$9:$J$254)+SUMIF(Ent_Dados!$C$9:$C$254,Tabulação_Prod_Municipios!D68,Ent_Dados!$N$9:$N$254)+SUMIF(Ent_Dados!$C$9:$C$254,Tabulação_Prod_Municipios!D68,Ent_Dados!$P$9:$P$254)+SUMIF(Ent_Dados!$C$9:$C$254,Tabulação_Prod_Municipios!D68,Ent_Dados!$T$9:$T$254)+SUMIF(Ent_Dados!$C$9:$C$254,Tabulação_Prod_Municipios!D68,Ent_Dados!$V$9:$V$254)+SUMIF(Ent_Dados!$C$9:$C$254,Tabulação_Prod_Municipios!D68,Ent_Dados!$X$9:$X$254)+SUMIF(Ent_Dados!$C$9:$C$254,Tabulação_Prod_Municipios!D68,Ent_Dados!$AB$9:$AB$254)</f>
        <v>7100</v>
      </c>
      <c r="N100" s="16">
        <f>SUMIF(Ent_Dados!$C$9:$C$254,Tabulação_Prod_Municipios!D68,Ent_Dados!$G$9:$G$254)+SUMIF(Ent_Dados!$C$9:$C$254,Tabulação_Prod_Municipios!D68,Ent_Dados!$I$9:$I$254)+SUMIF(Ent_Dados!$C$9:$C$254,Tabulação_Prod_Municipios!D68,Ent_Dados!$K$9:$K$254)+SUMIF(Ent_Dados!$C$9:$C$254,Tabulação_Prod_Municipios!D68,Ent_Dados!$O$9:$O$254)+SUMIF(Ent_Dados!$C$9:$C$254,Tabulação_Prod_Municipios!D68,Ent_Dados!$Q$9:$Q$254)+SUMIF(Ent_Dados!$C$9:$C$254,Tabulação_Prod_Municipios!D68,Ent_Dados!$U$9:$U$254)+SUMIF(Ent_Dados!$C$9:$C$254,Tabulação_Prod_Municipios!D68,Ent_Dados!$W$9:$W$254)+SUMIF(Ent_Dados!$C$9:$C$254,Tabulação_Prod_Municipios!D68,Ent_Dados!$Y$9:$Y$254)+SUMIF(Ent_Dados!$C$9:$C$254,Tabulação_Prod_Municipios!D68,Ent_Dados!$AC$9:$AC$254)</f>
        <v>5500</v>
      </c>
      <c r="O100" s="14"/>
      <c r="P100" s="10">
        <v>90</v>
      </c>
      <c r="Q100" s="92" t="s">
        <v>282</v>
      </c>
      <c r="R100" s="13">
        <f>SUMIF(Ent_Dados!$C$269:$C$514,Tabulação_Prod_Municipios!D250,Ent_Dados!$V$269:$V$514)</f>
        <v>8280</v>
      </c>
      <c r="S100" s="16">
        <f>SUMIF(Ent_Dados!$C$269:$C$514,Tabulação_Prod_Municipios!D250,Ent_Dados!$W$269:$W$514)</f>
        <v>10080</v>
      </c>
      <c r="T100" s="9"/>
      <c r="U100" s="10">
        <v>90</v>
      </c>
      <c r="V100" s="92" t="s">
        <v>83</v>
      </c>
      <c r="W100" s="13">
        <f>SUMIF(Ent_Dados!$C$9:$C$254,Tabulação_Prod_Municipios!D31,Ent_Dados!$V$9:$V$254)</f>
        <v>4000</v>
      </c>
      <c r="X100" s="16">
        <f>SUMIF(Ent_Dados!$C$9:$C$254,Tabulação_Prod_Municipios!D31,Ent_Dados!$W$9:$W$254)</f>
        <v>4000</v>
      </c>
      <c r="Y100" s="2"/>
      <c r="Z100" s="10">
        <v>90</v>
      </c>
      <c r="AA100" s="92" t="s">
        <v>221</v>
      </c>
      <c r="AB100" s="13">
        <f>SUMIF(Ent_Dados!$C$269:$C$514,Tabulação_Prod_Municipios!D181,Ent_Dados!$T$269:$T$514)</f>
        <v>4400</v>
      </c>
      <c r="AC100" s="16">
        <f>SUMIF(Ent_Dados!$C$269:$C$514,Tabulação_Prod_Municipios!D181,Ent_Dados!$U$269:$U$514)</f>
        <v>5465</v>
      </c>
      <c r="AD100" s="9"/>
      <c r="AE100" s="10">
        <v>90</v>
      </c>
      <c r="AF100" s="92" t="s">
        <v>259</v>
      </c>
      <c r="AG100" s="13">
        <f>SUMIF(Ent_Dados!$C$9:$C$254,Tabulação_Prod_Municipios!D226,Ent_Dados!$T$9:$T$254)</f>
        <v>800</v>
      </c>
      <c r="AH100" s="16">
        <f>SUMIF(Ent_Dados!$C$9:$C$254,Tabulação_Prod_Municipios!D226,Ent_Dados!$U$9:$U$254)</f>
        <v>1100</v>
      </c>
      <c r="AJ100" s="10">
        <v>90</v>
      </c>
      <c r="AK100" s="92" t="s">
        <v>262</v>
      </c>
      <c r="AL100" s="13">
        <f>SUMIF(Ent_Dados!$C$269:$C$514,Tabulação_Prod_Municipios!D229,Ent_Dados!$X$269:$X$514)</f>
        <v>0</v>
      </c>
      <c r="AM100" s="16">
        <f>SUMIF(Ent_Dados!$C$269:$C$514,Tabulação_Prod_Municipios!D229,Ent_Dados!$Y$269:$Y$514)</f>
        <v>0</v>
      </c>
      <c r="AN100" s="9"/>
      <c r="AO100" s="10">
        <v>90</v>
      </c>
      <c r="AP100" s="92" t="s">
        <v>221</v>
      </c>
      <c r="AQ100" s="13">
        <f>SUMIF(Ent_Dados!$C$9:$C$254,Tabulação_Prod_Municipios!D181,Ent_Dados!$X$9:$X$254)</f>
        <v>400</v>
      </c>
      <c r="AR100" s="16">
        <f>SUMIF(Ent_Dados!$C$9:$C$254,Tabulação_Prod_Municipios!D181,Ent_Dados!$Y$9:$Y$254)</f>
        <v>0</v>
      </c>
      <c r="AT100" s="10">
        <v>90</v>
      </c>
      <c r="AU100" s="92" t="s">
        <v>153</v>
      </c>
      <c r="AV100" s="13">
        <f>SUMIF(Ent_Dados!$C$269:$C$514,Tabulação_Prod_Municipios!D108,Ent_Dados!$J$269:$J$514)</f>
        <v>28</v>
      </c>
      <c r="AW100" s="16">
        <f>SUMIF(Ent_Dados!$C$269:$C$514,Tabulação_Prod_Municipios!D108,Ent_Dados!$K$269:$K$514)</f>
        <v>39</v>
      </c>
      <c r="AX100" s="9"/>
      <c r="AY100" s="10">
        <v>90</v>
      </c>
      <c r="AZ100" s="92" t="s">
        <v>229</v>
      </c>
      <c r="BA100" s="13">
        <f>SUMIF(Ent_Dados!$C$9:$C$254,Tabulação_Prod_Municipios!D192,Ent_Dados!$J$9:$J$254)</f>
        <v>20</v>
      </c>
      <c r="BB100" s="16">
        <f>SUMIF(Ent_Dados!$C$9:$C$254,Tabulação_Prod_Municipios!D192,Ent_Dados!$K$9:$K$254)</f>
        <v>20</v>
      </c>
      <c r="BD100" s="10">
        <v>90</v>
      </c>
      <c r="BE100" s="92" t="s">
        <v>232</v>
      </c>
      <c r="BF100" s="13">
        <f>SUMIF(Ent_Dados!$C$269:$C$514,Tabulação_Prod_Municipios!D196,Ent_Dados!$N$269:$N$514)</f>
        <v>0</v>
      </c>
      <c r="BG100" s="16">
        <f>SUMIF(Ent_Dados!$C$269:$C$514,Tabulação_Prod_Municipios!D196,Ent_Dados!$O$269:$O$514)</f>
        <v>0</v>
      </c>
      <c r="BH100" s="9"/>
      <c r="BI100" s="10">
        <v>90</v>
      </c>
      <c r="BJ100" s="92" t="s">
        <v>232</v>
      </c>
      <c r="BK100" s="13">
        <f>SUMIF(Ent_Dados!$C$9:$C$254,Tabulação_Prod_Municipios!D196,Ent_Dados!$N$9:$N$254)</f>
        <v>0</v>
      </c>
      <c r="BL100" s="16">
        <f>SUMIF(Ent_Dados!$C$9:$C$254,Tabulação_Prod_Municipios!D196,Ent_Dados!$O$9:$O$254)</f>
        <v>0</v>
      </c>
      <c r="BN100" s="10">
        <v>90</v>
      </c>
      <c r="BO100" s="92" t="s">
        <v>113</v>
      </c>
      <c r="BP100" s="13">
        <f>SUMIF(Ent_Dados!$C$269:$C$514,Tabulação_Prod_Municipios!D64,Ent_Dados!$F$269:$F$514)</f>
        <v>0</v>
      </c>
      <c r="BQ100" s="16">
        <f>SUMIF(Ent_Dados!$C$269:$C$514,Tabulação_Prod_Municipios!D64,Ent_Dados!$G$269:$G$514)</f>
        <v>0</v>
      </c>
      <c r="BR100" s="9"/>
      <c r="BS100" s="10">
        <v>90</v>
      </c>
      <c r="BT100" s="92" t="s">
        <v>113</v>
      </c>
      <c r="BU100" s="13">
        <f>SUMIF(Ent_Dados!$C$9:$C$254,Tabulação_Prod_Municipios!D64,Ent_Dados!$F$9:$F$254)</f>
        <v>0</v>
      </c>
      <c r="BV100" s="16">
        <f>SUMIF(Ent_Dados!$C$9:$C$254,Tabulação_Prod_Municipios!D64,Ent_Dados!$G$9:$G$254)</f>
        <v>0</v>
      </c>
      <c r="BX100" s="10">
        <v>90</v>
      </c>
      <c r="BY100" s="92" t="s">
        <v>120</v>
      </c>
      <c r="BZ100" s="13">
        <f>SUMIF(Ent_Dados!$C$269:$C$514,Tabulação_Prod_Municipios!D72,Ent_Dados!$P$269:$P$514)</f>
        <v>0</v>
      </c>
      <c r="CA100" s="16">
        <f>SUMIF(Ent_Dados!$C$269:$C$514,Tabulação_Prod_Municipios!D72,Ent_Dados!$Q$269:$Q$514)</f>
        <v>0</v>
      </c>
      <c r="CB100" s="9"/>
      <c r="CC100" s="10">
        <v>90</v>
      </c>
      <c r="CD100" s="92" t="s">
        <v>120</v>
      </c>
      <c r="CE100" s="13">
        <f>SUMIF(Ent_Dados!$C$9:$C$254,Tabulação_Prod_Municipios!D72,Ent_Dados!$P$9:$P$254)</f>
        <v>0</v>
      </c>
      <c r="CF100" s="16">
        <f>SUMIF(Ent_Dados!$C$9:$C$254,Tabulação_Prod_Municipios!D72,Ent_Dados!$Q$9:$Q$254)</f>
        <v>0</v>
      </c>
      <c r="CH100" s="10">
        <v>90</v>
      </c>
      <c r="CI100" s="92" t="s">
        <v>139</v>
      </c>
      <c r="CJ100" s="13">
        <f>SUMIF(Ent_Dados!$C$269:$C$514,Tabulação_Prod_Municipios!D93,Ent_Dados!$AB$269:$AB$514)</f>
        <v>0</v>
      </c>
      <c r="CK100" s="16">
        <f>SUMIF(Ent_Dados!$C$269:$C$514,Tabulação_Prod_Municipios!D93,Ent_Dados!$AC$269:$AC$514)</f>
        <v>0</v>
      </c>
      <c r="CL100" s="9"/>
      <c r="CM100" s="10">
        <v>90</v>
      </c>
      <c r="CN100" s="92" t="s">
        <v>139</v>
      </c>
      <c r="CO100" s="13">
        <f>SUMIF(Ent_Dados!$C$9:$C$254,Tabulação_Prod_Municipios!D93,Ent_Dados!$AB$9:$AB$254)</f>
        <v>0</v>
      </c>
      <c r="CP100" s="16">
        <f>SUMIF(Ent_Dados!$C$9:$C$254,Tabulação_Prod_Municipios!D93,Ent_Dados!$AC$9:$AC$254)</f>
        <v>0</v>
      </c>
      <c r="CR100" s="10">
        <v>90</v>
      </c>
      <c r="CS100" s="92" t="s">
        <v>157</v>
      </c>
      <c r="CT100" s="13">
        <f>SUMIF(Ent_Dados!$C$269:$C$514,Tabulação_Prod_Municipios!D112,Ent_Dados!$L$269:$L$514)</f>
        <v>3240</v>
      </c>
      <c r="CU100" s="16">
        <f>SUMIF(Ent_Dados!$C$269:$C$514,Tabulação_Prod_Municipios!D112,Ent_Dados!$M$269:$M$514)</f>
        <v>3240</v>
      </c>
      <c r="CV100" s="9"/>
      <c r="CW100" s="10">
        <v>90</v>
      </c>
      <c r="CX100" s="92" t="s">
        <v>157</v>
      </c>
      <c r="CY100" s="13">
        <f>SUMIF(Ent_Dados!$C$9:$C$254,Tabulação_Prod_Municipios!D112,Ent_Dados!$L$9:$L$254)</f>
        <v>90</v>
      </c>
      <c r="CZ100" s="16">
        <f>SUMIF(Ent_Dados!$C$9:$C$254,Tabulação_Prod_Municipios!D112,Ent_Dados!$M$9:$M$254)</f>
        <v>90</v>
      </c>
      <c r="DB100" s="10">
        <v>90</v>
      </c>
      <c r="DC100" s="92" t="s">
        <v>218</v>
      </c>
      <c r="DD100" s="13">
        <f>SUMIF(Ent_Dados!$C$269:$C$514,Tabulação_Prod_Municipios!D178,Ent_Dados!$R$269:$R$514)</f>
        <v>936</v>
      </c>
      <c r="DE100" s="16">
        <f>SUMIF(Ent_Dados!$C$269:$C$514,Tabulação_Prod_Municipios!D178,Ent_Dados!$S$269:$S$514)</f>
        <v>690</v>
      </c>
      <c r="DF100" s="9"/>
      <c r="DG100" s="10">
        <v>90</v>
      </c>
      <c r="DH100" s="92" t="s">
        <v>250</v>
      </c>
      <c r="DI100" s="13">
        <f>SUMIF(Ent_Dados!$C$9:$C$254,Tabulação_Prod_Municipios!D217,Ent_Dados!$R$9:$R$254)</f>
        <v>40</v>
      </c>
      <c r="DJ100" s="16">
        <f>SUMIF(Ent_Dados!$C$9:$C$254,Tabulação_Prod_Municipios!D217,Ent_Dados!$S$9:$S$254)</f>
        <v>45</v>
      </c>
      <c r="DL100" s="10">
        <v>90</v>
      </c>
      <c r="DM100" s="92" t="s">
        <v>146</v>
      </c>
      <c r="DN100" s="13">
        <f>SUMIF(Ent_Dados!$C$269:$C$514,Tabulação_Prod_Municipios!D100,Ent_Dados!$Z$269:$Z$514)</f>
        <v>0</v>
      </c>
      <c r="DO100" s="16">
        <f>SUMIF(Ent_Dados!$C$269:$C$514,Tabulação_Prod_Municipios!D100,Ent_Dados!$AA$269:$AA$514)</f>
        <v>0</v>
      </c>
      <c r="DP100" s="9"/>
      <c r="DQ100" s="10">
        <v>90</v>
      </c>
      <c r="DR100" s="92" t="s">
        <v>146</v>
      </c>
      <c r="DS100" s="13">
        <f>SUMIF(Ent_Dados!$C$9:$C$254,Tabulação_Prod_Municipios!D100,Ent_Dados!$Z$9:$Z$254)</f>
        <v>0</v>
      </c>
      <c r="DT100" s="16">
        <f>SUMIF(Ent_Dados!$C$9:$C$254,Tabulação_Prod_Municipios!D100,Ent_Dados!$AA$9:$AA$254)</f>
        <v>0</v>
      </c>
      <c r="DV100" s="10">
        <v>90</v>
      </c>
      <c r="DW100" s="92" t="s">
        <v>114</v>
      </c>
      <c r="DX100" s="13">
        <f>SUMIF(Ent_Dados!$C$269:$C$514,Tabulação_Prod_Municipios!D65,Ent_Dados!$D$269:$D$514)</f>
        <v>0</v>
      </c>
      <c r="DY100" s="16">
        <f>SUMIF(Ent_Dados!$C$269:$C$514,Tabulação_Prod_Municipios!D65,Ent_Dados!$E$269:$E$514)</f>
        <v>0</v>
      </c>
      <c r="DZ100" s="9"/>
      <c r="EA100" s="10">
        <v>90</v>
      </c>
      <c r="EB100" s="92" t="s">
        <v>114</v>
      </c>
      <c r="EC100" s="13">
        <f>SUMIF(Ent_Dados!$C$9:$C$254,Tabulação_Prod_Municipios!D65,Ent_Dados!$D$9:$D$254)</f>
        <v>0</v>
      </c>
      <c r="ED100" s="16">
        <f>SUMIF(Ent_Dados!$C$9:$C$254,Tabulação_Prod_Municipios!D65,Ent_Dados!$E$9:$E$254)</f>
        <v>0</v>
      </c>
      <c r="EF100" s="10">
        <v>90</v>
      </c>
      <c r="EG100" s="92" t="s">
        <v>146</v>
      </c>
      <c r="EH100" s="13"/>
      <c r="EI100" s="16"/>
      <c r="EJ100" s="9"/>
      <c r="EK100" s="10">
        <v>90</v>
      </c>
      <c r="EL100" s="92" t="s">
        <v>146</v>
      </c>
      <c r="EM100" s="13"/>
      <c r="EN100" s="16"/>
    </row>
    <row r="101" spans="1:144" ht="13.5" customHeight="1" x14ac:dyDescent="0.2">
      <c r="A101" s="14"/>
      <c r="B101" s="91">
        <v>93</v>
      </c>
      <c r="C101" s="92" t="s">
        <v>147</v>
      </c>
      <c r="D101" s="12" t="s">
        <v>421</v>
      </c>
      <c r="E101" s="14"/>
      <c r="F101" s="10">
        <v>91</v>
      </c>
      <c r="G101" s="92" t="s">
        <v>150</v>
      </c>
      <c r="H101" s="13">
        <f>SUMIF(Ent_Dados!$C$269:$C$514,Tabulação_Prod_Municipios!D104,Ent_Dados!$F$269:$F$514)+SUMIF(Ent_Dados!$C$269:$C$514,Tabulação_Prod_Municipios!D104,Ent_Dados!$H$269:$H$514)+SUMIF(Ent_Dados!$C$269:$C$514,Tabulação_Prod_Municipios!D104,Ent_Dados!$J$269:$J$514)+SUMIF(Ent_Dados!$C$269:$C$514,Tabulação_Prod_Municipios!D104,Ent_Dados!$N$269:$N$514)+SUMIF(Ent_Dados!$C$269:$C$514,Tabulação_Prod_Municipios!D104,Ent_Dados!$P$269:$P$514)+SUMIF(Ent_Dados!$C$269:$C$514,Tabulação_Prod_Municipios!D104,Ent_Dados!$T$269:$T$514)+SUMIF(Ent_Dados!$C$269:$C$514,Tabulação_Prod_Municipios!D104,Ent_Dados!$V$269:$V$514)+SUMIF(Ent_Dados!$C$269:$C$514,Tabulação_Prod_Municipios!D104,Ent_Dados!$X$269:$X$514)+SUMIF(Ent_Dados!$C$269:$C$514,Tabulação_Prod_Municipios!D104,Ent_Dados!$AB$269:$AB$514)</f>
        <v>15666</v>
      </c>
      <c r="I101" s="16">
        <f>SUMIF(Ent_Dados!$C$269:$C$514,Tabulação_Prod_Municipios!D104,Ent_Dados!$G$269:$G$514)+SUMIF(Ent_Dados!$C$269:$C$514,Tabulação_Prod_Municipios!D104,Ent_Dados!$I$269:$I$514)+SUMIF(Ent_Dados!$C$269:$C$514,Tabulação_Prod_Municipios!D104,Ent_Dados!$K$269:$K$514)+SUMIF(Ent_Dados!$C$269:$C$514,Tabulação_Prod_Municipios!D104,Ent_Dados!$O$269:$O$514)+SUMIF(Ent_Dados!$C$269:$C$514,Tabulação_Prod_Municipios!D104,Ent_Dados!$Q$269:$Q$514)+SUMIF(Ent_Dados!$C$269:$C$514,Tabulação_Prod_Municipios!D104,Ent_Dados!$U$269:$U$514)+SUMIF(Ent_Dados!$C$269:$C$514,Tabulação_Prod_Municipios!D104,Ent_Dados!$W$269:$W$514)+SUMIF(Ent_Dados!$C$269:$C$514,Tabulação_Prod_Municipios!D104,Ent_Dados!$Y$269:$Y$514)+SUMIF(Ent_Dados!$C$269:$C$514,Tabulação_Prod_Municipios!D104,Ent_Dados!$AC$269:$AC$514)</f>
        <v>17840</v>
      </c>
      <c r="J101" s="9"/>
      <c r="K101" s="10">
        <v>91</v>
      </c>
      <c r="L101" s="92" t="s">
        <v>194</v>
      </c>
      <c r="M101" s="13">
        <f>SUMIF(Ent_Dados!$C$9:$C$254,Tabulação_Prod_Municipios!D152,Ent_Dados!$F$9:$F$254)+SUMIF(Ent_Dados!$C$9:$C$254,Tabulação_Prod_Municipios!D152,Ent_Dados!$H$9:$H$254)+SUMIF(Ent_Dados!$C$9:$C$254,Tabulação_Prod_Municipios!D152,Ent_Dados!$J$9:$J$254)+SUMIF(Ent_Dados!$C$9:$C$254,Tabulação_Prod_Municipios!D152,Ent_Dados!$N$9:$N$254)+SUMIF(Ent_Dados!$C$9:$C$254,Tabulação_Prod_Municipios!D152,Ent_Dados!$P$9:$P$254)+SUMIF(Ent_Dados!$C$9:$C$254,Tabulação_Prod_Municipios!D152,Ent_Dados!$T$9:$T$254)+SUMIF(Ent_Dados!$C$9:$C$254,Tabulação_Prod_Municipios!D152,Ent_Dados!$V$9:$V$254)+SUMIF(Ent_Dados!$C$9:$C$254,Tabulação_Prod_Municipios!D152,Ent_Dados!$X$9:$X$254)+SUMIF(Ent_Dados!$C$9:$C$254,Tabulação_Prod_Municipios!D152,Ent_Dados!$AB$9:$AB$254)</f>
        <v>5420</v>
      </c>
      <c r="N101" s="16">
        <f>SUMIF(Ent_Dados!$C$9:$C$254,Tabulação_Prod_Municipios!D152,Ent_Dados!$G$9:$G$254)+SUMIF(Ent_Dados!$C$9:$C$254,Tabulação_Prod_Municipios!D152,Ent_Dados!$I$9:$I$254)+SUMIF(Ent_Dados!$C$9:$C$254,Tabulação_Prod_Municipios!D152,Ent_Dados!$K$9:$K$254)+SUMIF(Ent_Dados!$C$9:$C$254,Tabulação_Prod_Municipios!D152,Ent_Dados!$O$9:$O$254)+SUMIF(Ent_Dados!$C$9:$C$254,Tabulação_Prod_Municipios!D152,Ent_Dados!$Q$9:$Q$254)+SUMIF(Ent_Dados!$C$9:$C$254,Tabulação_Prod_Municipios!D152,Ent_Dados!$U$9:$U$254)+SUMIF(Ent_Dados!$C$9:$C$254,Tabulação_Prod_Municipios!D152,Ent_Dados!$W$9:$W$254)+SUMIF(Ent_Dados!$C$9:$C$254,Tabulação_Prod_Municipios!D152,Ent_Dados!$Y$9:$Y$254)+SUMIF(Ent_Dados!$C$9:$C$254,Tabulação_Prod_Municipios!D152,Ent_Dados!$AC$9:$AC$254)</f>
        <v>5330</v>
      </c>
      <c r="O101" s="14"/>
      <c r="P101" s="10">
        <v>91</v>
      </c>
      <c r="Q101" s="92" t="s">
        <v>126</v>
      </c>
      <c r="R101" s="13">
        <f>SUMIF(Ent_Dados!$C$269:$C$514,Tabulação_Prod_Municipios!D79,Ent_Dados!$V$269:$V$514)</f>
        <v>21000</v>
      </c>
      <c r="S101" s="16">
        <f>SUMIF(Ent_Dados!$C$269:$C$514,Tabulação_Prod_Municipios!D79,Ent_Dados!$W$269:$W$514)</f>
        <v>9900</v>
      </c>
      <c r="T101" s="9"/>
      <c r="U101" s="10">
        <v>91</v>
      </c>
      <c r="V101" s="92" t="s">
        <v>167</v>
      </c>
      <c r="W101" s="13">
        <f>SUMIF(Ent_Dados!$C$9:$C$254,Tabulação_Prod_Municipios!D123,Ent_Dados!$V$9:$V$254)</f>
        <v>4000</v>
      </c>
      <c r="X101" s="16">
        <f>SUMIF(Ent_Dados!$C$9:$C$254,Tabulação_Prod_Municipios!D123,Ent_Dados!$W$9:$W$254)</f>
        <v>4000</v>
      </c>
      <c r="Y101" s="2"/>
      <c r="Z101" s="10">
        <v>91</v>
      </c>
      <c r="AA101" s="92" t="s">
        <v>109</v>
      </c>
      <c r="AB101" s="13">
        <f>SUMIF(Ent_Dados!$C$269:$C$514,Tabulação_Prod_Municipios!D59,Ent_Dados!$T$269:$T$514)</f>
        <v>5400</v>
      </c>
      <c r="AC101" s="16">
        <f>SUMIF(Ent_Dados!$C$269:$C$514,Tabulação_Prod_Municipios!D59,Ent_Dados!$U$269:$U$514)</f>
        <v>5325</v>
      </c>
      <c r="AD101" s="9"/>
      <c r="AE101" s="10">
        <v>91</v>
      </c>
      <c r="AF101" s="92" t="s">
        <v>282</v>
      </c>
      <c r="AG101" s="13">
        <f>SUMIF(Ent_Dados!$C$9:$C$254,Tabulação_Prod_Municipios!D250,Ent_Dados!$T$9:$T$254)</f>
        <v>1000</v>
      </c>
      <c r="AH101" s="16">
        <f>SUMIF(Ent_Dados!$C$9:$C$254,Tabulação_Prod_Municipios!D250,Ent_Dados!$U$9:$U$254)</f>
        <v>1020</v>
      </c>
      <c r="AJ101" s="10">
        <v>91</v>
      </c>
      <c r="AK101" s="92" t="s">
        <v>84</v>
      </c>
      <c r="AL101" s="13">
        <f>SUMIF(Ent_Dados!$C$269:$C$514,Tabulação_Prod_Municipios!D32,Ent_Dados!$X$269:$X$514)</f>
        <v>320</v>
      </c>
      <c r="AM101" s="16">
        <f>SUMIF(Ent_Dados!$C$269:$C$514,Tabulação_Prod_Municipios!D32,Ent_Dados!$Y$269:$Y$514)</f>
        <v>0</v>
      </c>
      <c r="AN101" s="9"/>
      <c r="AO101" s="10">
        <v>91</v>
      </c>
      <c r="AP101" s="92" t="s">
        <v>84</v>
      </c>
      <c r="AQ101" s="13">
        <f>SUMIF(Ent_Dados!$C$9:$C$254,Tabulação_Prod_Municipios!D32,Ent_Dados!$X$9:$X$254)</f>
        <v>120</v>
      </c>
      <c r="AR101" s="16">
        <f>SUMIF(Ent_Dados!$C$9:$C$254,Tabulação_Prod_Municipios!D32,Ent_Dados!$Y$9:$Y$254)</f>
        <v>0</v>
      </c>
      <c r="AT101" s="10">
        <v>91</v>
      </c>
      <c r="AU101" s="92" t="s">
        <v>49</v>
      </c>
      <c r="AV101" s="13">
        <f>SUMIF(Ent_Dados!$C$269:$C$514,Tabulação_Prod_Municipios!D184,Ent_Dados!$J$269:$J$514)</f>
        <v>360</v>
      </c>
      <c r="AW101" s="16">
        <f>SUMIF(Ent_Dados!$C$269:$C$514,Tabulação_Prod_Municipios!D184,Ent_Dados!$K$269:$K$514)</f>
        <v>36</v>
      </c>
      <c r="AX101" s="9"/>
      <c r="AY101" s="10">
        <v>91</v>
      </c>
      <c r="AZ101" s="92" t="s">
        <v>180</v>
      </c>
      <c r="BA101" s="13">
        <f>SUMIF(Ent_Dados!$C$9:$C$254,Tabulação_Prod_Municipios!D136,Ent_Dados!$J$9:$J$254)</f>
        <v>20</v>
      </c>
      <c r="BB101" s="16">
        <f>SUMIF(Ent_Dados!$C$9:$C$254,Tabulação_Prod_Municipios!D136,Ent_Dados!$K$9:$K$254)</f>
        <v>20</v>
      </c>
      <c r="BD101" s="10">
        <v>91</v>
      </c>
      <c r="BE101" s="92" t="s">
        <v>128</v>
      </c>
      <c r="BF101" s="13">
        <f>SUMIF(Ent_Dados!$C$269:$C$514,Tabulação_Prod_Municipios!D82,Ent_Dados!$N$269:$N$514)</f>
        <v>0</v>
      </c>
      <c r="BG101" s="16">
        <f>SUMIF(Ent_Dados!$C$269:$C$514,Tabulação_Prod_Municipios!D82,Ent_Dados!$O$269:$O$514)</f>
        <v>0</v>
      </c>
      <c r="BH101" s="9"/>
      <c r="BI101" s="10">
        <v>91</v>
      </c>
      <c r="BJ101" s="92" t="s">
        <v>128</v>
      </c>
      <c r="BK101" s="13">
        <f>SUMIF(Ent_Dados!$C$9:$C$254,Tabulação_Prod_Municipios!D82,Ent_Dados!$N$9:$N$254)</f>
        <v>0</v>
      </c>
      <c r="BL101" s="16">
        <f>SUMIF(Ent_Dados!$C$9:$C$254,Tabulação_Prod_Municipios!D82,Ent_Dados!$O$9:$O$254)</f>
        <v>0</v>
      </c>
      <c r="BN101" s="10">
        <v>91</v>
      </c>
      <c r="BO101" s="92" t="s">
        <v>114</v>
      </c>
      <c r="BP101" s="13">
        <f>SUMIF(Ent_Dados!$C$269:$C$514,Tabulação_Prod_Municipios!D65,Ent_Dados!$F$269:$F$514)</f>
        <v>0</v>
      </c>
      <c r="BQ101" s="16">
        <f>SUMIF(Ent_Dados!$C$269:$C$514,Tabulação_Prod_Municipios!D65,Ent_Dados!$G$269:$G$514)</f>
        <v>0</v>
      </c>
      <c r="BR101" s="9"/>
      <c r="BS101" s="10">
        <v>91</v>
      </c>
      <c r="BT101" s="92" t="s">
        <v>114</v>
      </c>
      <c r="BU101" s="13">
        <f>SUMIF(Ent_Dados!$C$9:$C$254,Tabulação_Prod_Municipios!D65,Ent_Dados!$F$9:$F$254)</f>
        <v>0</v>
      </c>
      <c r="BV101" s="16">
        <f>SUMIF(Ent_Dados!$C$9:$C$254,Tabulação_Prod_Municipios!D65,Ent_Dados!$G$9:$G$254)</f>
        <v>0</v>
      </c>
      <c r="BX101" s="10">
        <v>91</v>
      </c>
      <c r="BY101" s="92" t="s">
        <v>121</v>
      </c>
      <c r="BZ101" s="13">
        <f>SUMIF(Ent_Dados!$C$269:$C$514,Tabulação_Prod_Municipios!D73,Ent_Dados!$P$269:$P$514)</f>
        <v>0</v>
      </c>
      <c r="CA101" s="16">
        <f>SUMIF(Ent_Dados!$C$269:$C$514,Tabulação_Prod_Municipios!D73,Ent_Dados!$Q$269:$Q$514)</f>
        <v>0</v>
      </c>
      <c r="CB101" s="9"/>
      <c r="CC101" s="10">
        <v>91</v>
      </c>
      <c r="CD101" s="92" t="s">
        <v>121</v>
      </c>
      <c r="CE101" s="13">
        <f>SUMIF(Ent_Dados!$C$9:$C$254,Tabulação_Prod_Municipios!D73,Ent_Dados!$P$9:$P$254)</f>
        <v>0</v>
      </c>
      <c r="CF101" s="16">
        <f>SUMIF(Ent_Dados!$C$9:$C$254,Tabulação_Prod_Municipios!D73,Ent_Dados!$Q$9:$Q$254)</f>
        <v>0</v>
      </c>
      <c r="CH101" s="10">
        <v>91</v>
      </c>
      <c r="CI101" s="92" t="s">
        <v>140</v>
      </c>
      <c r="CJ101" s="13">
        <f>SUMIF(Ent_Dados!$C$269:$C$514,Tabulação_Prod_Municipios!D94,Ent_Dados!$AB$269:$AB$514)</f>
        <v>0</v>
      </c>
      <c r="CK101" s="16">
        <f>SUMIF(Ent_Dados!$C$269:$C$514,Tabulação_Prod_Municipios!D94,Ent_Dados!$AC$269:$AC$514)</f>
        <v>0</v>
      </c>
      <c r="CL101" s="9"/>
      <c r="CM101" s="10">
        <v>91</v>
      </c>
      <c r="CN101" s="92" t="s">
        <v>140</v>
      </c>
      <c r="CO101" s="13">
        <f>SUMIF(Ent_Dados!$C$9:$C$254,Tabulação_Prod_Municipios!D94,Ent_Dados!$AB$9:$AB$254)</f>
        <v>0</v>
      </c>
      <c r="CP101" s="16">
        <f>SUMIF(Ent_Dados!$C$9:$C$254,Tabulação_Prod_Municipios!D94,Ent_Dados!$AC$9:$AC$254)</f>
        <v>0</v>
      </c>
      <c r="CR101" s="10">
        <v>91</v>
      </c>
      <c r="CS101" s="92" t="s">
        <v>127</v>
      </c>
      <c r="CT101" s="13">
        <f>SUMIF(Ent_Dados!$C$269:$C$514,Tabulação_Prod_Municipios!D80,Ent_Dados!$L$269:$L$514)</f>
        <v>4000</v>
      </c>
      <c r="CU101" s="16">
        <f>SUMIF(Ent_Dados!$C$269:$C$514,Tabulação_Prod_Municipios!D80,Ent_Dados!$M$269:$M$514)</f>
        <v>3000</v>
      </c>
      <c r="CV101" s="9"/>
      <c r="CW101" s="10">
        <v>91</v>
      </c>
      <c r="CX101" s="92" t="s">
        <v>197</v>
      </c>
      <c r="CY101" s="13">
        <f>SUMIF(Ent_Dados!$C$9:$C$254,Tabulação_Prod_Municipios!D156,Ent_Dados!$L$9:$L$254)</f>
        <v>80</v>
      </c>
      <c r="CZ101" s="16">
        <f>SUMIF(Ent_Dados!$C$9:$C$254,Tabulação_Prod_Municipios!D156,Ent_Dados!$M$9:$M$254)</f>
        <v>80</v>
      </c>
      <c r="DB101" s="10">
        <v>91</v>
      </c>
      <c r="DC101" s="92" t="s">
        <v>247</v>
      </c>
      <c r="DD101" s="13">
        <f>SUMIF(Ent_Dados!$C$269:$C$514,Tabulação_Prod_Municipios!D213,Ent_Dados!$R$269:$R$514)</f>
        <v>680</v>
      </c>
      <c r="DE101" s="16">
        <f>SUMIF(Ent_Dados!$C$269:$C$514,Tabulação_Prod_Municipios!D213,Ent_Dados!$S$269:$S$514)</f>
        <v>680</v>
      </c>
      <c r="DF101" s="9"/>
      <c r="DG101" s="10">
        <v>91</v>
      </c>
      <c r="DH101" s="92" t="s">
        <v>21</v>
      </c>
      <c r="DI101" s="13">
        <f>SUMIF(Ent_Dados!$C$9:$C$254,Tabulação_Prod_Municipios!D158,Ent_Dados!$R$9:$R$254)</f>
        <v>60</v>
      </c>
      <c r="DJ101" s="16">
        <f>SUMIF(Ent_Dados!$C$9:$C$254,Tabulação_Prod_Municipios!D158,Ent_Dados!$S$9:$S$254)</f>
        <v>40</v>
      </c>
      <c r="DL101" s="10">
        <v>91</v>
      </c>
      <c r="DM101" s="92" t="s">
        <v>142</v>
      </c>
      <c r="DN101" s="13">
        <f>SUMIF(Ent_Dados!$C$269:$C$514,Tabulação_Prod_Municipios!D96,Ent_Dados!$Z$269:$Z$514)</f>
        <v>0</v>
      </c>
      <c r="DO101" s="16">
        <f>SUMIF(Ent_Dados!$C$269:$C$514,Tabulação_Prod_Municipios!D96,Ent_Dados!$AA$269:$AA$514)</f>
        <v>0</v>
      </c>
      <c r="DP101" s="9"/>
      <c r="DQ101" s="10">
        <v>91</v>
      </c>
      <c r="DR101" s="92" t="s">
        <v>142</v>
      </c>
      <c r="DS101" s="13">
        <f>SUMIF(Ent_Dados!$C$9:$C$254,Tabulação_Prod_Municipios!D96,Ent_Dados!$Z$9:$Z$254)</f>
        <v>0</v>
      </c>
      <c r="DT101" s="16">
        <f>SUMIF(Ent_Dados!$C$9:$C$254,Tabulação_Prod_Municipios!D96,Ent_Dados!$AA$9:$AA$254)</f>
        <v>0</v>
      </c>
      <c r="DV101" s="10">
        <v>91</v>
      </c>
      <c r="DW101" s="92" t="s">
        <v>115</v>
      </c>
      <c r="DX101" s="13">
        <f>SUMIF(Ent_Dados!$C$269:$C$514,Tabulação_Prod_Municipios!D66,Ent_Dados!$D$269:$D$514)</f>
        <v>0</v>
      </c>
      <c r="DY101" s="16">
        <f>SUMIF(Ent_Dados!$C$269:$C$514,Tabulação_Prod_Municipios!D66,Ent_Dados!$E$269:$E$514)</f>
        <v>0</v>
      </c>
      <c r="DZ101" s="9"/>
      <c r="EA101" s="10">
        <v>91</v>
      </c>
      <c r="EB101" s="92" t="s">
        <v>115</v>
      </c>
      <c r="EC101" s="13">
        <f>SUMIF(Ent_Dados!$C$9:$C$254,Tabulação_Prod_Municipios!D66,Ent_Dados!$D$9:$D$254)</f>
        <v>0</v>
      </c>
      <c r="ED101" s="16">
        <f>SUMIF(Ent_Dados!$C$9:$C$254,Tabulação_Prod_Municipios!D66,Ent_Dados!$E$9:$E$254)</f>
        <v>0</v>
      </c>
      <c r="EF101" s="10">
        <v>91</v>
      </c>
      <c r="EG101" s="92" t="s">
        <v>147</v>
      </c>
      <c r="EH101" s="13"/>
      <c r="EI101" s="16"/>
      <c r="EJ101" s="9"/>
      <c r="EK101" s="10">
        <v>91</v>
      </c>
      <c r="EL101" s="92" t="s">
        <v>147</v>
      </c>
      <c r="EM101" s="13"/>
      <c r="EN101" s="16"/>
    </row>
    <row r="102" spans="1:144" ht="13.5" customHeight="1" x14ac:dyDescent="0.2">
      <c r="A102" s="14"/>
      <c r="B102" s="91">
        <v>94</v>
      </c>
      <c r="C102" s="92" t="s">
        <v>148</v>
      </c>
      <c r="D102" s="12" t="s">
        <v>423</v>
      </c>
      <c r="E102" s="14"/>
      <c r="F102" s="10">
        <v>92</v>
      </c>
      <c r="G102" s="92" t="s">
        <v>126</v>
      </c>
      <c r="H102" s="13">
        <f>SUMIF(Ent_Dados!$C$269:$C$514,Tabulação_Prod_Municipios!D79,Ent_Dados!$F$269:$F$514)+SUMIF(Ent_Dados!$C$269:$C$514,Tabulação_Prod_Municipios!D79,Ent_Dados!$H$269:$H$514)+SUMIF(Ent_Dados!$C$269:$C$514,Tabulação_Prod_Municipios!D79,Ent_Dados!$J$269:$J$514)+SUMIF(Ent_Dados!$C$269:$C$514,Tabulação_Prod_Municipios!D79,Ent_Dados!$N$269:$N$514)+SUMIF(Ent_Dados!$C$269:$C$514,Tabulação_Prod_Municipios!D79,Ent_Dados!$P$269:$P$514)+SUMIF(Ent_Dados!$C$269:$C$514,Tabulação_Prod_Municipios!D79,Ent_Dados!$T$269:$T$514)+SUMIF(Ent_Dados!$C$269:$C$514,Tabulação_Prod_Municipios!D79,Ent_Dados!$V$269:$V$514)+SUMIF(Ent_Dados!$C$269:$C$514,Tabulação_Prod_Municipios!D79,Ent_Dados!$X$269:$X$514)+SUMIF(Ent_Dados!$C$269:$C$514,Tabulação_Prod_Municipios!D79,Ent_Dados!$AB$269:$AB$514)</f>
        <v>32925</v>
      </c>
      <c r="I102" s="16">
        <f>SUMIF(Ent_Dados!$C$269:$C$514,Tabulação_Prod_Municipios!D79,Ent_Dados!$G$269:$G$514)+SUMIF(Ent_Dados!$C$269:$C$514,Tabulação_Prod_Municipios!D79,Ent_Dados!$I$269:$I$514)+SUMIF(Ent_Dados!$C$269:$C$514,Tabulação_Prod_Municipios!D79,Ent_Dados!$K$269:$K$514)+SUMIF(Ent_Dados!$C$269:$C$514,Tabulação_Prod_Municipios!D79,Ent_Dados!$O$269:$O$514)+SUMIF(Ent_Dados!$C$269:$C$514,Tabulação_Prod_Municipios!D79,Ent_Dados!$Q$269:$Q$514)+SUMIF(Ent_Dados!$C$269:$C$514,Tabulação_Prod_Municipios!D79,Ent_Dados!$U$269:$U$514)+SUMIF(Ent_Dados!$C$269:$C$514,Tabulação_Prod_Municipios!D79,Ent_Dados!$W$269:$W$514)+SUMIF(Ent_Dados!$C$269:$C$514,Tabulação_Prod_Municipios!D79,Ent_Dados!$Y$269:$Y$514)+SUMIF(Ent_Dados!$C$269:$C$514,Tabulação_Prod_Municipios!D79,Ent_Dados!$AC$269:$AC$514)</f>
        <v>17455</v>
      </c>
      <c r="J102" s="9"/>
      <c r="K102" s="10">
        <v>92</v>
      </c>
      <c r="L102" s="92" t="s">
        <v>18</v>
      </c>
      <c r="M102" s="13">
        <f>SUMIF(Ent_Dados!$C$9:$C$254,Tabulação_Prod_Municipios!D107,Ent_Dados!$F$9:$F$254)+SUMIF(Ent_Dados!$C$9:$C$254,Tabulação_Prod_Municipios!D107,Ent_Dados!$H$9:$H$254)+SUMIF(Ent_Dados!$C$9:$C$254,Tabulação_Prod_Municipios!D107,Ent_Dados!$J$9:$J$254)+SUMIF(Ent_Dados!$C$9:$C$254,Tabulação_Prod_Municipios!D107,Ent_Dados!$N$9:$N$254)+SUMIF(Ent_Dados!$C$9:$C$254,Tabulação_Prod_Municipios!D107,Ent_Dados!$P$9:$P$254)+SUMIF(Ent_Dados!$C$9:$C$254,Tabulação_Prod_Municipios!D107,Ent_Dados!$T$9:$T$254)+SUMIF(Ent_Dados!$C$9:$C$254,Tabulação_Prod_Municipios!D107,Ent_Dados!$V$9:$V$254)+SUMIF(Ent_Dados!$C$9:$C$254,Tabulação_Prod_Municipios!D107,Ent_Dados!$X$9:$X$254)+SUMIF(Ent_Dados!$C$9:$C$254,Tabulação_Prod_Municipios!D107,Ent_Dados!$AB$9:$AB$254)</f>
        <v>5200</v>
      </c>
      <c r="N102" s="16">
        <f>SUMIF(Ent_Dados!$C$9:$C$254,Tabulação_Prod_Municipios!D107,Ent_Dados!$G$9:$G$254)+SUMIF(Ent_Dados!$C$9:$C$254,Tabulação_Prod_Municipios!D107,Ent_Dados!$I$9:$I$254)+SUMIF(Ent_Dados!$C$9:$C$254,Tabulação_Prod_Municipios!D107,Ent_Dados!$K$9:$K$254)+SUMIF(Ent_Dados!$C$9:$C$254,Tabulação_Prod_Municipios!D107,Ent_Dados!$O$9:$O$254)+SUMIF(Ent_Dados!$C$9:$C$254,Tabulação_Prod_Municipios!D107,Ent_Dados!$Q$9:$Q$254)+SUMIF(Ent_Dados!$C$9:$C$254,Tabulação_Prod_Municipios!D107,Ent_Dados!$U$9:$U$254)+SUMIF(Ent_Dados!$C$9:$C$254,Tabulação_Prod_Municipios!D107,Ent_Dados!$W$9:$W$254)+SUMIF(Ent_Dados!$C$9:$C$254,Tabulação_Prod_Municipios!D107,Ent_Dados!$Y$9:$Y$254)+SUMIF(Ent_Dados!$C$9:$C$254,Tabulação_Prod_Municipios!D107,Ent_Dados!$AC$9:$AC$254)</f>
        <v>5200</v>
      </c>
      <c r="O102" s="14"/>
      <c r="P102" s="10">
        <v>92</v>
      </c>
      <c r="Q102" s="92" t="s">
        <v>128</v>
      </c>
      <c r="R102" s="13">
        <f>SUMIF(Ent_Dados!$C$269:$C$514,Tabulação_Prod_Municipios!D82,Ent_Dados!$V$269:$V$514)</f>
        <v>6966</v>
      </c>
      <c r="S102" s="16">
        <f>SUMIF(Ent_Dados!$C$269:$C$514,Tabulação_Prod_Municipios!D82,Ent_Dados!$W$269:$W$514)</f>
        <v>9600</v>
      </c>
      <c r="T102" s="9"/>
      <c r="U102" s="10">
        <v>92</v>
      </c>
      <c r="V102" s="92" t="s">
        <v>188</v>
      </c>
      <c r="W102" s="13">
        <f>SUMIF(Ent_Dados!$C$9:$C$254,Tabulação_Prod_Municipios!D146,Ent_Dados!$V$9:$V$254)</f>
        <v>2756</v>
      </c>
      <c r="X102" s="16">
        <f>SUMIF(Ent_Dados!$C$9:$C$254,Tabulação_Prod_Municipios!D146,Ent_Dados!$W$9:$W$254)</f>
        <v>3640</v>
      </c>
      <c r="Y102" s="2"/>
      <c r="Z102" s="10">
        <v>92</v>
      </c>
      <c r="AA102" s="92" t="s">
        <v>162</v>
      </c>
      <c r="AB102" s="13">
        <f>SUMIF(Ent_Dados!$C$269:$C$514,Tabulação_Prod_Municipios!D117,Ent_Dados!$T$269:$T$514)</f>
        <v>830</v>
      </c>
      <c r="AC102" s="16">
        <f>SUMIF(Ent_Dados!$C$269:$C$514,Tabulação_Prod_Municipios!D117,Ent_Dados!$U$269:$U$514)</f>
        <v>5301</v>
      </c>
      <c r="AD102" s="9"/>
      <c r="AE102" s="10">
        <v>92</v>
      </c>
      <c r="AF102" s="92" t="s">
        <v>185</v>
      </c>
      <c r="AG102" s="13">
        <f>SUMIF(Ent_Dados!$C$9:$C$254,Tabulação_Prod_Municipios!D142,Ent_Dados!$T$9:$T$254)</f>
        <v>1007</v>
      </c>
      <c r="AH102" s="16">
        <f>SUMIF(Ent_Dados!$C$9:$C$254,Tabulação_Prod_Municipios!D142,Ent_Dados!$U$9:$U$254)</f>
        <v>1007</v>
      </c>
      <c r="AJ102" s="10">
        <v>92</v>
      </c>
      <c r="AK102" s="92" t="s">
        <v>69</v>
      </c>
      <c r="AL102" s="13">
        <f>SUMIF(Ent_Dados!$C$269:$C$514,Tabulação_Prod_Municipios!D16,Ent_Dados!$X$269:$X$514)</f>
        <v>233</v>
      </c>
      <c r="AM102" s="16">
        <f>SUMIF(Ent_Dados!$C$269:$C$514,Tabulação_Prod_Municipios!D16,Ent_Dados!$Y$269:$Y$514)</f>
        <v>0</v>
      </c>
      <c r="AN102" s="9"/>
      <c r="AO102" s="10">
        <v>92</v>
      </c>
      <c r="AP102" s="92" t="s">
        <v>69</v>
      </c>
      <c r="AQ102" s="13">
        <f>SUMIF(Ent_Dados!$C$9:$C$254,Tabulação_Prod_Municipios!D16,Ent_Dados!$X$9:$X$254)</f>
        <v>97</v>
      </c>
      <c r="AR102" s="16">
        <f>SUMIF(Ent_Dados!$C$9:$C$254,Tabulação_Prod_Municipios!D16,Ent_Dados!$Y$9:$Y$254)</f>
        <v>0</v>
      </c>
      <c r="AT102" s="10">
        <v>92</v>
      </c>
      <c r="AU102" s="92" t="s">
        <v>183</v>
      </c>
      <c r="AV102" s="13">
        <f>SUMIF(Ent_Dados!$C$269:$C$514,Tabulação_Prod_Municipios!D140,Ent_Dados!$J$269:$J$514)</f>
        <v>0</v>
      </c>
      <c r="AW102" s="16">
        <f>SUMIF(Ent_Dados!$C$269:$C$514,Tabulação_Prod_Municipios!D140,Ent_Dados!$K$269:$K$514)</f>
        <v>36</v>
      </c>
      <c r="AX102" s="9"/>
      <c r="AY102" s="10">
        <v>92</v>
      </c>
      <c r="AZ102" s="92" t="s">
        <v>273</v>
      </c>
      <c r="BA102" s="13">
        <f>SUMIF(Ent_Dados!$C$9:$C$254,Tabulação_Prod_Municipios!D241,Ent_Dados!$J$9:$J$254)</f>
        <v>20</v>
      </c>
      <c r="BB102" s="16">
        <f>SUMIF(Ent_Dados!$C$9:$C$254,Tabulação_Prod_Municipios!D241,Ent_Dados!$K$9:$K$254)</f>
        <v>20</v>
      </c>
      <c r="BD102" s="10">
        <v>92</v>
      </c>
      <c r="BE102" s="92" t="s">
        <v>275</v>
      </c>
      <c r="BF102" s="13">
        <f>SUMIF(Ent_Dados!$C$269:$C$514,Tabulação_Prod_Municipios!D243,Ent_Dados!$N$269:$N$514)</f>
        <v>0</v>
      </c>
      <c r="BG102" s="16">
        <f>SUMIF(Ent_Dados!$C$269:$C$514,Tabulação_Prod_Municipios!D243,Ent_Dados!$O$269:$O$514)</f>
        <v>0</v>
      </c>
      <c r="BH102" s="9"/>
      <c r="BI102" s="10">
        <v>92</v>
      </c>
      <c r="BJ102" s="92" t="s">
        <v>275</v>
      </c>
      <c r="BK102" s="13">
        <f>SUMIF(Ent_Dados!$C$9:$C$254,Tabulação_Prod_Municipios!D243,Ent_Dados!$N$9:$N$254)</f>
        <v>0</v>
      </c>
      <c r="BL102" s="16">
        <f>SUMIF(Ent_Dados!$C$9:$C$254,Tabulação_Prod_Municipios!D243,Ent_Dados!$O$9:$O$254)</f>
        <v>0</v>
      </c>
      <c r="BN102" s="10">
        <v>92</v>
      </c>
      <c r="BO102" s="92" t="s">
        <v>115</v>
      </c>
      <c r="BP102" s="13">
        <f>SUMIF(Ent_Dados!$C$269:$C$514,Tabulação_Prod_Municipios!D66,Ent_Dados!$F$269:$F$514)</f>
        <v>0</v>
      </c>
      <c r="BQ102" s="16">
        <f>SUMIF(Ent_Dados!$C$269:$C$514,Tabulação_Prod_Municipios!D66,Ent_Dados!$G$269:$G$514)</f>
        <v>0</v>
      </c>
      <c r="BR102" s="9"/>
      <c r="BS102" s="10">
        <v>92</v>
      </c>
      <c r="BT102" s="92" t="s">
        <v>115</v>
      </c>
      <c r="BU102" s="13">
        <f>SUMIF(Ent_Dados!$C$9:$C$254,Tabulação_Prod_Municipios!D66,Ent_Dados!$F$9:$F$254)</f>
        <v>0</v>
      </c>
      <c r="BV102" s="16">
        <f>SUMIF(Ent_Dados!$C$9:$C$254,Tabulação_Prod_Municipios!D66,Ent_Dados!$G$9:$G$254)</f>
        <v>0</v>
      </c>
      <c r="BX102" s="10">
        <v>92</v>
      </c>
      <c r="BY102" s="92" t="s">
        <v>122</v>
      </c>
      <c r="BZ102" s="13">
        <f>SUMIF(Ent_Dados!$C$269:$C$514,Tabulação_Prod_Municipios!D75,Ent_Dados!$P$269:$P$514)</f>
        <v>0</v>
      </c>
      <c r="CA102" s="16">
        <f>SUMIF(Ent_Dados!$C$269:$C$514,Tabulação_Prod_Municipios!D75,Ent_Dados!$Q$269:$Q$514)</f>
        <v>0</v>
      </c>
      <c r="CB102" s="9"/>
      <c r="CC102" s="10">
        <v>92</v>
      </c>
      <c r="CD102" s="92" t="s">
        <v>122</v>
      </c>
      <c r="CE102" s="13">
        <f>SUMIF(Ent_Dados!$C$9:$C$254,Tabulação_Prod_Municipios!D75,Ent_Dados!$P$9:$P$254)</f>
        <v>0</v>
      </c>
      <c r="CF102" s="16">
        <f>SUMIF(Ent_Dados!$C$9:$C$254,Tabulação_Prod_Municipios!D75,Ent_Dados!$Q$9:$Q$254)</f>
        <v>0</v>
      </c>
      <c r="CH102" s="10">
        <v>92</v>
      </c>
      <c r="CI102" s="92" t="s">
        <v>141</v>
      </c>
      <c r="CJ102" s="13">
        <f>SUMIF(Ent_Dados!$C$269:$C$514,Tabulação_Prod_Municipios!D95,Ent_Dados!$AB$269:$AB$514)</f>
        <v>0</v>
      </c>
      <c r="CK102" s="16">
        <f>SUMIF(Ent_Dados!$C$269:$C$514,Tabulação_Prod_Municipios!D95,Ent_Dados!$AC$269:$AC$514)</f>
        <v>0</v>
      </c>
      <c r="CL102" s="9"/>
      <c r="CM102" s="10">
        <v>92</v>
      </c>
      <c r="CN102" s="92" t="s">
        <v>141</v>
      </c>
      <c r="CO102" s="13">
        <f>SUMIF(Ent_Dados!$C$9:$C$254,Tabulação_Prod_Municipios!D95,Ent_Dados!$AB$9:$AB$254)</f>
        <v>0</v>
      </c>
      <c r="CP102" s="16">
        <f>SUMIF(Ent_Dados!$C$9:$C$254,Tabulação_Prod_Municipios!D95,Ent_Dados!$AC$9:$AC$254)</f>
        <v>0</v>
      </c>
      <c r="CR102" s="10">
        <v>92</v>
      </c>
      <c r="CS102" s="92" t="s">
        <v>46</v>
      </c>
      <c r="CT102" s="13">
        <f>SUMIF(Ent_Dados!$C$269:$C$514,Tabulação_Prod_Municipios!D52,Ent_Dados!$L$269:$L$514)</f>
        <v>2100</v>
      </c>
      <c r="CU102" s="16">
        <f>SUMIF(Ent_Dados!$C$269:$C$514,Tabulação_Prod_Municipios!D52,Ent_Dados!$M$269:$M$514)</f>
        <v>3000</v>
      </c>
      <c r="CV102" s="9"/>
      <c r="CW102" s="10">
        <v>92</v>
      </c>
      <c r="CX102" s="92" t="s">
        <v>260</v>
      </c>
      <c r="CY102" s="13">
        <f>SUMIF(Ent_Dados!$C$9:$C$254,Tabulação_Prod_Municipios!D227,Ent_Dados!$L$9:$L$254)</f>
        <v>70</v>
      </c>
      <c r="CZ102" s="16">
        <f>SUMIF(Ent_Dados!$C$9:$C$254,Tabulação_Prod_Municipios!D227,Ent_Dados!$M$9:$M$254)</f>
        <v>80</v>
      </c>
      <c r="DB102" s="10">
        <v>92</v>
      </c>
      <c r="DC102" s="92" t="s">
        <v>49</v>
      </c>
      <c r="DD102" s="13">
        <f>SUMIF(Ent_Dados!$C$269:$C$514,Tabulação_Prod_Municipios!D184,Ent_Dados!$R$269:$R$514)</f>
        <v>675</v>
      </c>
      <c r="DE102" s="16">
        <f>SUMIF(Ent_Dados!$C$269:$C$514,Tabulação_Prod_Municipios!D184,Ent_Dados!$S$269:$S$514)</f>
        <v>675</v>
      </c>
      <c r="DF102" s="9"/>
      <c r="DG102" s="10">
        <v>92</v>
      </c>
      <c r="DH102" s="92" t="s">
        <v>125</v>
      </c>
      <c r="DI102" s="13">
        <f>SUMIF(Ent_Dados!$C$9:$C$254,Tabulação_Prod_Municipios!D78,Ent_Dados!$R$9:$R$254)</f>
        <v>40</v>
      </c>
      <c r="DJ102" s="16">
        <f>SUMIF(Ent_Dados!$C$9:$C$254,Tabulação_Prod_Municipios!D78,Ent_Dados!$S$9:$S$254)</f>
        <v>40</v>
      </c>
      <c r="DL102" s="10">
        <v>92</v>
      </c>
      <c r="DM102" s="92" t="s">
        <v>137</v>
      </c>
      <c r="DN102" s="13">
        <f>SUMIF(Ent_Dados!$C$269:$C$514,Tabulação_Prod_Municipios!D91,Ent_Dados!$Z$269:$Z$514)</f>
        <v>0</v>
      </c>
      <c r="DO102" s="16">
        <f>SUMIF(Ent_Dados!$C$269:$C$514,Tabulação_Prod_Municipios!D91,Ent_Dados!$AA$269:$AA$514)</f>
        <v>0</v>
      </c>
      <c r="DP102" s="9"/>
      <c r="DQ102" s="10">
        <v>92</v>
      </c>
      <c r="DR102" s="92" t="s">
        <v>137</v>
      </c>
      <c r="DS102" s="13">
        <f>SUMIF(Ent_Dados!$C$9:$C$254,Tabulação_Prod_Municipios!D91,Ent_Dados!$Z$9:$Z$254)</f>
        <v>0</v>
      </c>
      <c r="DT102" s="16">
        <f>SUMIF(Ent_Dados!$C$9:$C$254,Tabulação_Prod_Municipios!D91,Ent_Dados!$AA$9:$AA$254)</f>
        <v>0</v>
      </c>
      <c r="DV102" s="10">
        <v>92</v>
      </c>
      <c r="DW102" s="92" t="s">
        <v>116</v>
      </c>
      <c r="DX102" s="13">
        <f>SUMIF(Ent_Dados!$C$269:$C$514,Tabulação_Prod_Municipios!D67,Ent_Dados!$D$269:$D$514)</f>
        <v>0</v>
      </c>
      <c r="DY102" s="16">
        <f>SUMIF(Ent_Dados!$C$269:$C$514,Tabulação_Prod_Municipios!D67,Ent_Dados!$E$269:$E$514)</f>
        <v>0</v>
      </c>
      <c r="DZ102" s="9"/>
      <c r="EA102" s="10">
        <v>92</v>
      </c>
      <c r="EB102" s="92" t="s">
        <v>116</v>
      </c>
      <c r="EC102" s="13">
        <f>SUMIF(Ent_Dados!$C$9:$C$254,Tabulação_Prod_Municipios!D67,Ent_Dados!$D$9:$D$254)</f>
        <v>0</v>
      </c>
      <c r="ED102" s="16">
        <f>SUMIF(Ent_Dados!$C$9:$C$254,Tabulação_Prod_Municipios!D67,Ent_Dados!$E$9:$E$254)</f>
        <v>0</v>
      </c>
      <c r="EF102" s="10">
        <v>92</v>
      </c>
      <c r="EG102" s="92" t="s">
        <v>148</v>
      </c>
      <c r="EH102" s="13"/>
      <c r="EI102" s="16"/>
      <c r="EJ102" s="9"/>
      <c r="EK102" s="10">
        <v>92</v>
      </c>
      <c r="EL102" s="92" t="s">
        <v>148</v>
      </c>
      <c r="EM102" s="13"/>
      <c r="EN102" s="16"/>
    </row>
    <row r="103" spans="1:144" ht="13.5" customHeight="1" x14ac:dyDescent="0.2">
      <c r="A103" s="14"/>
      <c r="B103" s="91">
        <v>95</v>
      </c>
      <c r="C103" s="92" t="s">
        <v>149</v>
      </c>
      <c r="D103" s="12" t="s">
        <v>424</v>
      </c>
      <c r="E103" s="14"/>
      <c r="F103" s="10">
        <v>93</v>
      </c>
      <c r="G103" s="92" t="s">
        <v>270</v>
      </c>
      <c r="H103" s="13">
        <f>SUMIF(Ent_Dados!$C$269:$C$514,Tabulação_Prod_Municipios!D238,Ent_Dados!$F$269:$F$514)+SUMIF(Ent_Dados!$C$269:$C$514,Tabulação_Prod_Municipios!D238,Ent_Dados!$H$269:$H$514)+SUMIF(Ent_Dados!$C$269:$C$514,Tabulação_Prod_Municipios!D238,Ent_Dados!$J$269:$J$514)+SUMIF(Ent_Dados!$C$269:$C$514,Tabulação_Prod_Municipios!D238,Ent_Dados!$N$269:$N$514)+SUMIF(Ent_Dados!$C$269:$C$514,Tabulação_Prod_Municipios!D238,Ent_Dados!$P$269:$P$514)+SUMIF(Ent_Dados!$C$269:$C$514,Tabulação_Prod_Municipios!D238,Ent_Dados!$T$269:$T$514)+SUMIF(Ent_Dados!$C$269:$C$514,Tabulação_Prod_Municipios!D238,Ent_Dados!$V$269:$V$514)+SUMIF(Ent_Dados!$C$269:$C$514,Tabulação_Prod_Municipios!D238,Ent_Dados!$X$269:$X$514)+SUMIF(Ent_Dados!$C$269:$C$514,Tabulação_Prod_Municipios!D238,Ent_Dados!$AB$269:$AB$514)</f>
        <v>26407</v>
      </c>
      <c r="I103" s="16">
        <f>SUMIF(Ent_Dados!$C$269:$C$514,Tabulação_Prod_Municipios!D238,Ent_Dados!$G$269:$G$514)+SUMIF(Ent_Dados!$C$269:$C$514,Tabulação_Prod_Municipios!D238,Ent_Dados!$I$269:$I$514)+SUMIF(Ent_Dados!$C$269:$C$514,Tabulação_Prod_Municipios!D238,Ent_Dados!$K$269:$K$514)+SUMIF(Ent_Dados!$C$269:$C$514,Tabulação_Prod_Municipios!D238,Ent_Dados!$O$269:$O$514)+SUMIF(Ent_Dados!$C$269:$C$514,Tabulação_Prod_Municipios!D238,Ent_Dados!$Q$269:$Q$514)+SUMIF(Ent_Dados!$C$269:$C$514,Tabulação_Prod_Municipios!D238,Ent_Dados!$U$269:$U$514)+SUMIF(Ent_Dados!$C$269:$C$514,Tabulação_Prod_Municipios!D238,Ent_Dados!$W$269:$W$514)+SUMIF(Ent_Dados!$C$269:$C$514,Tabulação_Prod_Municipios!D238,Ent_Dados!$Y$269:$Y$514)+SUMIF(Ent_Dados!$C$269:$C$514,Tabulação_Prod_Municipios!D238,Ent_Dados!$AC$269:$AC$514)</f>
        <v>17411</v>
      </c>
      <c r="J103" s="9"/>
      <c r="K103" s="10">
        <v>93</v>
      </c>
      <c r="L103" s="92" t="s">
        <v>83</v>
      </c>
      <c r="M103" s="13">
        <f>SUMIF(Ent_Dados!$C$9:$C$254,Tabulação_Prod_Municipios!D31,Ent_Dados!$F$9:$F$254)+SUMIF(Ent_Dados!$C$9:$C$254,Tabulação_Prod_Municipios!D31,Ent_Dados!$H$9:$H$254)+SUMIF(Ent_Dados!$C$9:$C$254,Tabulação_Prod_Municipios!D31,Ent_Dados!$J$9:$J$254)+SUMIF(Ent_Dados!$C$9:$C$254,Tabulação_Prod_Municipios!D31,Ent_Dados!$N$9:$N$254)+SUMIF(Ent_Dados!$C$9:$C$254,Tabulação_Prod_Municipios!D31,Ent_Dados!$P$9:$P$254)+SUMIF(Ent_Dados!$C$9:$C$254,Tabulação_Prod_Municipios!D31,Ent_Dados!$T$9:$T$254)+SUMIF(Ent_Dados!$C$9:$C$254,Tabulação_Prod_Municipios!D31,Ent_Dados!$V$9:$V$254)+SUMIF(Ent_Dados!$C$9:$C$254,Tabulação_Prod_Municipios!D31,Ent_Dados!$X$9:$X$254)+SUMIF(Ent_Dados!$C$9:$C$254,Tabulação_Prod_Municipios!D31,Ent_Dados!$AB$9:$AB$254)</f>
        <v>4200</v>
      </c>
      <c r="N103" s="16">
        <f>SUMIF(Ent_Dados!$C$9:$C$254,Tabulação_Prod_Municipios!D31,Ent_Dados!$G$9:$G$254)+SUMIF(Ent_Dados!$C$9:$C$254,Tabulação_Prod_Municipios!D31,Ent_Dados!$I$9:$I$254)+SUMIF(Ent_Dados!$C$9:$C$254,Tabulação_Prod_Municipios!D31,Ent_Dados!$K$9:$K$254)+SUMIF(Ent_Dados!$C$9:$C$254,Tabulação_Prod_Municipios!D31,Ent_Dados!$O$9:$O$254)+SUMIF(Ent_Dados!$C$9:$C$254,Tabulação_Prod_Municipios!D31,Ent_Dados!$Q$9:$Q$254)+SUMIF(Ent_Dados!$C$9:$C$254,Tabulação_Prod_Municipios!D31,Ent_Dados!$U$9:$U$254)+SUMIF(Ent_Dados!$C$9:$C$254,Tabulação_Prod_Municipios!D31,Ent_Dados!$W$9:$W$254)+SUMIF(Ent_Dados!$C$9:$C$254,Tabulação_Prod_Municipios!D31,Ent_Dados!$Y$9:$Y$254)+SUMIF(Ent_Dados!$C$9:$C$254,Tabulação_Prod_Municipios!D31,Ent_Dados!$AC$9:$AC$254)</f>
        <v>5000</v>
      </c>
      <c r="O103" s="14"/>
      <c r="P103" s="10">
        <v>93</v>
      </c>
      <c r="Q103" s="92" t="s">
        <v>270</v>
      </c>
      <c r="R103" s="13">
        <f>SUMIF(Ent_Dados!$C$269:$C$514,Tabulação_Prod_Municipios!D238,Ent_Dados!$V$269:$V$514)</f>
        <v>14632</v>
      </c>
      <c r="S103" s="16">
        <f>SUMIF(Ent_Dados!$C$269:$C$514,Tabulação_Prod_Municipios!D238,Ent_Dados!$W$269:$W$514)</f>
        <v>8718</v>
      </c>
      <c r="T103" s="9"/>
      <c r="U103" s="10">
        <v>93</v>
      </c>
      <c r="V103" s="92" t="s">
        <v>237</v>
      </c>
      <c r="W103" s="13">
        <f>SUMIF(Ent_Dados!$C$9:$C$254,Tabulação_Prod_Municipios!D202,Ent_Dados!$V$9:$V$254)</f>
        <v>2807</v>
      </c>
      <c r="X103" s="16">
        <f>SUMIF(Ent_Dados!$C$9:$C$254,Tabulação_Prod_Municipios!D202,Ent_Dados!$W$9:$W$254)</f>
        <v>3170</v>
      </c>
      <c r="Y103" s="2"/>
      <c r="Z103" s="10">
        <v>93</v>
      </c>
      <c r="AA103" s="92" t="s">
        <v>185</v>
      </c>
      <c r="AB103" s="13">
        <f>SUMIF(Ent_Dados!$C$269:$C$514,Tabulação_Prod_Municipios!D142,Ent_Dados!$T$269:$T$514)</f>
        <v>7855</v>
      </c>
      <c r="AC103" s="16">
        <f>SUMIF(Ent_Dados!$C$269:$C$514,Tabulação_Prod_Municipios!D142,Ent_Dados!$U$269:$U$514)</f>
        <v>5236</v>
      </c>
      <c r="AD103" s="9"/>
      <c r="AE103" s="10">
        <v>93</v>
      </c>
      <c r="AF103" s="92" t="s">
        <v>228</v>
      </c>
      <c r="AG103" s="13">
        <f>SUMIF(Ent_Dados!$C$9:$C$254,Tabulação_Prod_Municipios!D191,Ent_Dados!$T$9:$T$254)</f>
        <v>1800</v>
      </c>
      <c r="AH103" s="16">
        <f>SUMIF(Ent_Dados!$C$9:$C$254,Tabulação_Prod_Municipios!D191,Ent_Dados!$U$9:$U$254)</f>
        <v>1000</v>
      </c>
      <c r="AJ103" s="10">
        <v>93</v>
      </c>
      <c r="AK103" s="92" t="s">
        <v>270</v>
      </c>
      <c r="AL103" s="13">
        <f>SUMIF(Ent_Dados!$C$269:$C$514,Tabulação_Prod_Municipios!D238,Ent_Dados!$X$269:$X$514)</f>
        <v>135</v>
      </c>
      <c r="AM103" s="16">
        <f>SUMIF(Ent_Dados!$C$269:$C$514,Tabulação_Prod_Municipios!D238,Ent_Dados!$Y$269:$Y$514)</f>
        <v>0</v>
      </c>
      <c r="AN103" s="9"/>
      <c r="AO103" s="10">
        <v>93</v>
      </c>
      <c r="AP103" s="92" t="s">
        <v>270</v>
      </c>
      <c r="AQ103" s="13">
        <f>SUMIF(Ent_Dados!$C$9:$C$254,Tabulação_Prod_Municipios!D238,Ent_Dados!$X$9:$X$254)</f>
        <v>50</v>
      </c>
      <c r="AR103" s="16">
        <f>SUMIF(Ent_Dados!$C$9:$C$254,Tabulação_Prod_Municipios!D238,Ent_Dados!$Y$9:$Y$254)</f>
        <v>0</v>
      </c>
      <c r="AT103" s="10">
        <v>93</v>
      </c>
      <c r="AU103" s="92" t="s">
        <v>225</v>
      </c>
      <c r="AV103" s="13">
        <f>SUMIF(Ent_Dados!$C$269:$C$514,Tabulação_Prod_Municipios!D186,Ent_Dados!$J$269:$J$514)</f>
        <v>100</v>
      </c>
      <c r="AW103" s="16">
        <f>SUMIF(Ent_Dados!$C$269:$C$514,Tabulação_Prod_Municipios!D186,Ent_Dados!$K$269:$K$514)</f>
        <v>35</v>
      </c>
      <c r="AX103" s="9"/>
      <c r="AY103" s="10">
        <v>93</v>
      </c>
      <c r="AZ103" s="92" t="s">
        <v>246</v>
      </c>
      <c r="BA103" s="13">
        <f>SUMIF(Ent_Dados!$C$9:$C$254,Tabulação_Prod_Municipios!D212,Ent_Dados!$J$9:$J$254)</f>
        <v>20</v>
      </c>
      <c r="BB103" s="16">
        <f>SUMIF(Ent_Dados!$C$9:$C$254,Tabulação_Prod_Municipios!D212,Ent_Dados!$K$9:$K$254)</f>
        <v>20</v>
      </c>
      <c r="BD103" s="10">
        <v>93</v>
      </c>
      <c r="BE103" s="92" t="s">
        <v>265</v>
      </c>
      <c r="BF103" s="13">
        <f>SUMIF(Ent_Dados!$C$269:$C$514,Tabulação_Prod_Municipios!D232,Ent_Dados!$N$269:$N$514)</f>
        <v>0</v>
      </c>
      <c r="BG103" s="16">
        <f>SUMIF(Ent_Dados!$C$269:$C$514,Tabulação_Prod_Municipios!D232,Ent_Dados!$O$269:$O$514)</f>
        <v>0</v>
      </c>
      <c r="BH103" s="9"/>
      <c r="BI103" s="10">
        <v>93</v>
      </c>
      <c r="BJ103" s="92" t="s">
        <v>265</v>
      </c>
      <c r="BK103" s="13">
        <f>SUMIF(Ent_Dados!$C$9:$C$254,Tabulação_Prod_Municipios!D232,Ent_Dados!$N$9:$N$254)</f>
        <v>0</v>
      </c>
      <c r="BL103" s="16">
        <f>SUMIF(Ent_Dados!$C$9:$C$254,Tabulação_Prod_Municipios!D232,Ent_Dados!$O$9:$O$254)</f>
        <v>0</v>
      </c>
      <c r="BN103" s="10">
        <v>93</v>
      </c>
      <c r="BO103" s="92" t="s">
        <v>116</v>
      </c>
      <c r="BP103" s="13">
        <f>SUMIF(Ent_Dados!$C$269:$C$514,Tabulação_Prod_Municipios!D67,Ent_Dados!$F$269:$F$514)</f>
        <v>0</v>
      </c>
      <c r="BQ103" s="16">
        <f>SUMIF(Ent_Dados!$C$269:$C$514,Tabulação_Prod_Municipios!D67,Ent_Dados!$G$269:$G$514)</f>
        <v>0</v>
      </c>
      <c r="BR103" s="9"/>
      <c r="BS103" s="10">
        <v>93</v>
      </c>
      <c r="BT103" s="92" t="s">
        <v>116</v>
      </c>
      <c r="BU103" s="13">
        <f>SUMIF(Ent_Dados!$C$9:$C$254,Tabulação_Prod_Municipios!D67,Ent_Dados!$F$9:$F$254)</f>
        <v>0</v>
      </c>
      <c r="BV103" s="16">
        <f>SUMIF(Ent_Dados!$C$9:$C$254,Tabulação_Prod_Municipios!D67,Ent_Dados!$G$9:$G$254)</f>
        <v>0</v>
      </c>
      <c r="BX103" s="10">
        <v>93</v>
      </c>
      <c r="BY103" s="92" t="s">
        <v>123</v>
      </c>
      <c r="BZ103" s="13">
        <f>SUMIF(Ent_Dados!$C$269:$C$514,Tabulação_Prod_Municipios!D76,Ent_Dados!$P$269:$P$514)</f>
        <v>0</v>
      </c>
      <c r="CA103" s="16">
        <f>SUMIF(Ent_Dados!$C$269:$C$514,Tabulação_Prod_Municipios!D76,Ent_Dados!$Q$269:$Q$514)</f>
        <v>0</v>
      </c>
      <c r="CB103" s="9"/>
      <c r="CC103" s="10">
        <v>93</v>
      </c>
      <c r="CD103" s="92" t="s">
        <v>123</v>
      </c>
      <c r="CE103" s="13">
        <f>SUMIF(Ent_Dados!$C$9:$C$254,Tabulação_Prod_Municipios!D76,Ent_Dados!$P$9:$P$254)</f>
        <v>0</v>
      </c>
      <c r="CF103" s="16">
        <f>SUMIF(Ent_Dados!$C$9:$C$254,Tabulação_Prod_Municipios!D76,Ent_Dados!$Q$9:$Q$254)</f>
        <v>0</v>
      </c>
      <c r="CH103" s="10">
        <v>93</v>
      </c>
      <c r="CI103" s="92" t="s">
        <v>142</v>
      </c>
      <c r="CJ103" s="13">
        <f>SUMIF(Ent_Dados!$C$269:$C$514,Tabulação_Prod_Municipios!D96,Ent_Dados!$AB$269:$AB$514)</f>
        <v>0</v>
      </c>
      <c r="CK103" s="16">
        <f>SUMIF(Ent_Dados!$C$269:$C$514,Tabulação_Prod_Municipios!D96,Ent_Dados!$AC$269:$AC$514)</f>
        <v>0</v>
      </c>
      <c r="CL103" s="9"/>
      <c r="CM103" s="10">
        <v>93</v>
      </c>
      <c r="CN103" s="92" t="s">
        <v>142</v>
      </c>
      <c r="CO103" s="13">
        <f>SUMIF(Ent_Dados!$C$9:$C$254,Tabulação_Prod_Municipios!D96,Ent_Dados!$AB$9:$AB$254)</f>
        <v>0</v>
      </c>
      <c r="CP103" s="16">
        <f>SUMIF(Ent_Dados!$C$9:$C$254,Tabulação_Prod_Municipios!D96,Ent_Dados!$AC$9:$AC$254)</f>
        <v>0</v>
      </c>
      <c r="CR103" s="10">
        <v>93</v>
      </c>
      <c r="CS103" s="92" t="s">
        <v>162</v>
      </c>
      <c r="CT103" s="13">
        <f>SUMIF(Ent_Dados!$C$269:$C$514,Tabulação_Prod_Municipios!D117,Ent_Dados!$L$269:$L$514)</f>
        <v>2800</v>
      </c>
      <c r="CU103" s="16">
        <f>SUMIF(Ent_Dados!$C$269:$C$514,Tabulação_Prod_Municipios!D117,Ent_Dados!$M$269:$M$514)</f>
        <v>2800</v>
      </c>
      <c r="CV103" s="9"/>
      <c r="CW103" s="10">
        <v>93</v>
      </c>
      <c r="CX103" s="92" t="s">
        <v>74</v>
      </c>
      <c r="CY103" s="13">
        <f>SUMIF(Ent_Dados!$C$9:$C$254,Tabulação_Prod_Municipios!D22,Ent_Dados!$L$9:$L$254)</f>
        <v>70</v>
      </c>
      <c r="CZ103" s="16">
        <f>SUMIF(Ent_Dados!$C$9:$C$254,Tabulação_Prod_Municipios!D22,Ent_Dados!$M$9:$M$254)</f>
        <v>70</v>
      </c>
      <c r="DB103" s="10">
        <v>93</v>
      </c>
      <c r="DC103" s="92" t="s">
        <v>226</v>
      </c>
      <c r="DD103" s="13">
        <f>SUMIF(Ent_Dados!$C$269:$C$514,Tabulação_Prod_Municipios!D187,Ent_Dados!$R$269:$R$514)</f>
        <v>650</v>
      </c>
      <c r="DE103" s="16">
        <f>SUMIF(Ent_Dados!$C$269:$C$514,Tabulação_Prod_Municipios!D187,Ent_Dados!$S$269:$S$514)</f>
        <v>675</v>
      </c>
      <c r="DF103" s="9"/>
      <c r="DG103" s="10">
        <v>93</v>
      </c>
      <c r="DH103" s="92" t="s">
        <v>86</v>
      </c>
      <c r="DI103" s="13">
        <f>SUMIF(Ent_Dados!$C$9:$C$254,Tabulação_Prod_Municipios!D34,Ent_Dados!$R$9:$R$254)</f>
        <v>40</v>
      </c>
      <c r="DJ103" s="16">
        <f>SUMIF(Ent_Dados!$C$9:$C$254,Tabulação_Prod_Municipios!D34,Ent_Dados!$S$9:$S$254)</f>
        <v>40</v>
      </c>
      <c r="DL103" s="10">
        <v>93</v>
      </c>
      <c r="DM103" s="92" t="s">
        <v>144</v>
      </c>
      <c r="DN103" s="13">
        <f>SUMIF(Ent_Dados!$C$269:$C$514,Tabulação_Prod_Municipios!D98,Ent_Dados!$Z$269:$Z$514)</f>
        <v>0</v>
      </c>
      <c r="DO103" s="16">
        <f>SUMIF(Ent_Dados!$C$269:$C$514,Tabulação_Prod_Municipios!D98,Ent_Dados!$AA$269:$AA$514)</f>
        <v>0</v>
      </c>
      <c r="DP103" s="9"/>
      <c r="DQ103" s="10">
        <v>93</v>
      </c>
      <c r="DR103" s="92" t="s">
        <v>144</v>
      </c>
      <c r="DS103" s="13">
        <f>SUMIF(Ent_Dados!$C$9:$C$254,Tabulação_Prod_Municipios!D98,Ent_Dados!$Z$9:$Z$254)</f>
        <v>0</v>
      </c>
      <c r="DT103" s="16">
        <f>SUMIF(Ent_Dados!$C$9:$C$254,Tabulação_Prod_Municipios!D98,Ent_Dados!$AA$9:$AA$254)</f>
        <v>0</v>
      </c>
      <c r="DV103" s="10">
        <v>93</v>
      </c>
      <c r="DW103" s="92" t="s">
        <v>117</v>
      </c>
      <c r="DX103" s="13">
        <f>SUMIF(Ent_Dados!$C$269:$C$514,Tabulação_Prod_Municipios!D68,Ent_Dados!$D$269:$D$514)</f>
        <v>0</v>
      </c>
      <c r="DY103" s="16">
        <f>SUMIF(Ent_Dados!$C$269:$C$514,Tabulação_Prod_Municipios!D68,Ent_Dados!$E$269:$E$514)</f>
        <v>0</v>
      </c>
      <c r="DZ103" s="9"/>
      <c r="EA103" s="10">
        <v>93</v>
      </c>
      <c r="EB103" s="92" t="s">
        <v>117</v>
      </c>
      <c r="EC103" s="13">
        <f>SUMIF(Ent_Dados!$C$9:$C$254,Tabulação_Prod_Municipios!D68,Ent_Dados!$D$9:$D$254)</f>
        <v>0</v>
      </c>
      <c r="ED103" s="16">
        <f>SUMIF(Ent_Dados!$C$9:$C$254,Tabulação_Prod_Municipios!D68,Ent_Dados!$E$9:$E$254)</f>
        <v>0</v>
      </c>
      <c r="EF103" s="10">
        <v>93</v>
      </c>
      <c r="EG103" s="92" t="s">
        <v>149</v>
      </c>
      <c r="EH103" s="13"/>
      <c r="EI103" s="16"/>
      <c r="EJ103" s="9"/>
      <c r="EK103" s="10">
        <v>93</v>
      </c>
      <c r="EL103" s="92" t="s">
        <v>149</v>
      </c>
      <c r="EM103" s="13"/>
      <c r="EN103" s="16"/>
    </row>
    <row r="104" spans="1:144" ht="13.5" customHeight="1" x14ac:dyDescent="0.2">
      <c r="A104" s="14"/>
      <c r="B104" s="91">
        <v>96</v>
      </c>
      <c r="C104" s="92" t="s">
        <v>150</v>
      </c>
      <c r="D104" s="12" t="s">
        <v>425</v>
      </c>
      <c r="E104" s="14"/>
      <c r="F104" s="10">
        <v>94</v>
      </c>
      <c r="G104" s="92" t="s">
        <v>282</v>
      </c>
      <c r="H104" s="13">
        <f>SUMIF(Ent_Dados!$C$269:$C$514,Tabulação_Prod_Municipios!D250,Ent_Dados!$F$269:$F$514)+SUMIF(Ent_Dados!$C$269:$C$514,Tabulação_Prod_Municipios!D250,Ent_Dados!$H$269:$H$514)+SUMIF(Ent_Dados!$C$269:$C$514,Tabulação_Prod_Municipios!D250,Ent_Dados!$J$269:$J$514)+SUMIF(Ent_Dados!$C$269:$C$514,Tabulação_Prod_Municipios!D250,Ent_Dados!$N$269:$N$514)+SUMIF(Ent_Dados!$C$269:$C$514,Tabulação_Prod_Municipios!D250,Ent_Dados!$P$269:$P$514)+SUMIF(Ent_Dados!$C$269:$C$514,Tabulação_Prod_Municipios!D250,Ent_Dados!$T$269:$T$514)+SUMIF(Ent_Dados!$C$269:$C$514,Tabulação_Prod_Municipios!D250,Ent_Dados!$V$269:$V$514)+SUMIF(Ent_Dados!$C$269:$C$514,Tabulação_Prod_Municipios!D250,Ent_Dados!$X$269:$X$514)+SUMIF(Ent_Dados!$C$269:$C$514,Tabulação_Prod_Municipios!D250,Ent_Dados!$AB$269:$AB$514)</f>
        <v>15616</v>
      </c>
      <c r="I104" s="16">
        <f>SUMIF(Ent_Dados!$C$269:$C$514,Tabulação_Prod_Municipios!D250,Ent_Dados!$G$269:$G$514)+SUMIF(Ent_Dados!$C$269:$C$514,Tabulação_Prod_Municipios!D250,Ent_Dados!$I$269:$I$514)+SUMIF(Ent_Dados!$C$269:$C$514,Tabulação_Prod_Municipios!D250,Ent_Dados!$K$269:$K$514)+SUMIF(Ent_Dados!$C$269:$C$514,Tabulação_Prod_Municipios!D250,Ent_Dados!$O$269:$O$514)+SUMIF(Ent_Dados!$C$269:$C$514,Tabulação_Prod_Municipios!D250,Ent_Dados!$Q$269:$Q$514)+SUMIF(Ent_Dados!$C$269:$C$514,Tabulação_Prod_Municipios!D250,Ent_Dados!$U$269:$U$514)+SUMIF(Ent_Dados!$C$269:$C$514,Tabulação_Prod_Municipios!D250,Ent_Dados!$W$269:$W$514)+SUMIF(Ent_Dados!$C$269:$C$514,Tabulação_Prod_Municipios!D250,Ent_Dados!$Y$269:$Y$514)+SUMIF(Ent_Dados!$C$269:$C$514,Tabulação_Prod_Municipios!D250,Ent_Dados!$AC$269:$AC$514)</f>
        <v>16961</v>
      </c>
      <c r="J104" s="9"/>
      <c r="K104" s="10">
        <v>94</v>
      </c>
      <c r="L104" s="92" t="s">
        <v>237</v>
      </c>
      <c r="M104" s="13">
        <f>SUMIF(Ent_Dados!$C$9:$C$254,Tabulação_Prod_Municipios!D202,Ent_Dados!$F$9:$F$254)+SUMIF(Ent_Dados!$C$9:$C$254,Tabulação_Prod_Municipios!D202,Ent_Dados!$H$9:$H$254)+SUMIF(Ent_Dados!$C$9:$C$254,Tabulação_Prod_Municipios!D202,Ent_Dados!$J$9:$J$254)+SUMIF(Ent_Dados!$C$9:$C$254,Tabulação_Prod_Municipios!D202,Ent_Dados!$N$9:$N$254)+SUMIF(Ent_Dados!$C$9:$C$254,Tabulação_Prod_Municipios!D202,Ent_Dados!$P$9:$P$254)+SUMIF(Ent_Dados!$C$9:$C$254,Tabulação_Prod_Municipios!D202,Ent_Dados!$T$9:$T$254)+SUMIF(Ent_Dados!$C$9:$C$254,Tabulação_Prod_Municipios!D202,Ent_Dados!$V$9:$V$254)+SUMIF(Ent_Dados!$C$9:$C$254,Tabulação_Prod_Municipios!D202,Ent_Dados!$X$9:$X$254)+SUMIF(Ent_Dados!$C$9:$C$254,Tabulação_Prod_Municipios!D202,Ent_Dados!$AB$9:$AB$254)</f>
        <v>3347</v>
      </c>
      <c r="N104" s="16">
        <f>SUMIF(Ent_Dados!$C$9:$C$254,Tabulação_Prod_Municipios!D202,Ent_Dados!$G$9:$G$254)+SUMIF(Ent_Dados!$C$9:$C$254,Tabulação_Prod_Municipios!D202,Ent_Dados!$I$9:$I$254)+SUMIF(Ent_Dados!$C$9:$C$254,Tabulação_Prod_Municipios!D202,Ent_Dados!$K$9:$K$254)+SUMIF(Ent_Dados!$C$9:$C$254,Tabulação_Prod_Municipios!D202,Ent_Dados!$O$9:$O$254)+SUMIF(Ent_Dados!$C$9:$C$254,Tabulação_Prod_Municipios!D202,Ent_Dados!$Q$9:$Q$254)+SUMIF(Ent_Dados!$C$9:$C$254,Tabulação_Prod_Municipios!D202,Ent_Dados!$U$9:$U$254)+SUMIF(Ent_Dados!$C$9:$C$254,Tabulação_Prod_Municipios!D202,Ent_Dados!$W$9:$W$254)+SUMIF(Ent_Dados!$C$9:$C$254,Tabulação_Prod_Municipios!D202,Ent_Dados!$Y$9:$Y$254)+SUMIF(Ent_Dados!$C$9:$C$254,Tabulação_Prod_Municipios!D202,Ent_Dados!$AC$9:$AC$254)</f>
        <v>4950</v>
      </c>
      <c r="O104" s="14"/>
      <c r="P104" s="10">
        <v>94</v>
      </c>
      <c r="Q104" s="92" t="s">
        <v>18</v>
      </c>
      <c r="R104" s="13">
        <f>SUMIF(Ent_Dados!$C$269:$C$514,Tabulação_Prod_Municipios!D107,Ent_Dados!$V$269:$V$514)</f>
        <v>9360</v>
      </c>
      <c r="S104" s="16">
        <f>SUMIF(Ent_Dados!$C$269:$C$514,Tabulação_Prod_Municipios!D107,Ent_Dados!$W$269:$W$514)</f>
        <v>8700</v>
      </c>
      <c r="T104" s="9"/>
      <c r="U104" s="10">
        <v>94</v>
      </c>
      <c r="V104" s="92" t="s">
        <v>252</v>
      </c>
      <c r="W104" s="13">
        <f>SUMIF(Ent_Dados!$C$9:$C$254,Tabulação_Prod_Municipios!D219,Ent_Dados!$V$9:$V$254)</f>
        <v>1200</v>
      </c>
      <c r="X104" s="16">
        <f>SUMIF(Ent_Dados!$C$9:$C$254,Tabulação_Prod_Municipios!D219,Ent_Dados!$W$9:$W$254)</f>
        <v>3070</v>
      </c>
      <c r="Y104" s="2"/>
      <c r="Z104" s="10">
        <v>94</v>
      </c>
      <c r="AA104" s="92" t="s">
        <v>206</v>
      </c>
      <c r="AB104" s="13">
        <f>SUMIF(Ent_Dados!$C$269:$C$514,Tabulação_Prod_Municipios!D166,Ent_Dados!$T$269:$T$514)</f>
        <v>4500</v>
      </c>
      <c r="AC104" s="16">
        <f>SUMIF(Ent_Dados!$C$269:$C$514,Tabulação_Prod_Municipios!D166,Ent_Dados!$U$269:$U$514)</f>
        <v>5200</v>
      </c>
      <c r="AD104" s="9"/>
      <c r="AE104" s="10">
        <v>94</v>
      </c>
      <c r="AF104" s="92" t="s">
        <v>281</v>
      </c>
      <c r="AG104" s="13">
        <f>SUMIF(Ent_Dados!$C$9:$C$254,Tabulação_Prod_Municipios!D249,Ent_Dados!$T$9:$T$254)</f>
        <v>1500</v>
      </c>
      <c r="AH104" s="16">
        <f>SUMIF(Ent_Dados!$C$9:$C$254,Tabulação_Prod_Municipios!D249,Ent_Dados!$U$9:$U$254)</f>
        <v>1000</v>
      </c>
      <c r="AJ104" s="10">
        <v>94</v>
      </c>
      <c r="AK104" s="92" t="s">
        <v>242</v>
      </c>
      <c r="AL104" s="13">
        <f>SUMIF(Ent_Dados!$C$269:$C$514,Tabulação_Prod_Municipios!D207,Ent_Dados!$X$269:$X$514)</f>
        <v>38</v>
      </c>
      <c r="AM104" s="16">
        <f>SUMIF(Ent_Dados!$C$269:$C$514,Tabulação_Prod_Municipios!D207,Ent_Dados!$Y$269:$Y$514)</f>
        <v>0</v>
      </c>
      <c r="AN104" s="9"/>
      <c r="AO104" s="10">
        <v>94</v>
      </c>
      <c r="AP104" s="92" t="s">
        <v>242</v>
      </c>
      <c r="AQ104" s="13">
        <f>SUMIF(Ent_Dados!$C$9:$C$254,Tabulação_Prod_Municipios!D207,Ent_Dados!$X$9:$X$254)</f>
        <v>15</v>
      </c>
      <c r="AR104" s="16">
        <f>SUMIF(Ent_Dados!$C$9:$C$254,Tabulação_Prod_Municipios!D207,Ent_Dados!$Y$9:$Y$254)</f>
        <v>0</v>
      </c>
      <c r="AT104" s="10">
        <v>94</v>
      </c>
      <c r="AU104" s="92" t="s">
        <v>251</v>
      </c>
      <c r="AV104" s="13">
        <f>SUMIF(Ent_Dados!$C$269:$C$514,Tabulação_Prod_Municipios!D218,Ent_Dados!$J$269:$J$514)</f>
        <v>0</v>
      </c>
      <c r="AW104" s="16">
        <f>SUMIF(Ent_Dados!$C$269:$C$514,Tabulação_Prod_Municipios!D218,Ent_Dados!$K$269:$K$514)</f>
        <v>35</v>
      </c>
      <c r="AX104" s="9"/>
      <c r="AY104" s="10">
        <v>94</v>
      </c>
      <c r="AZ104" s="92" t="s">
        <v>108</v>
      </c>
      <c r="BA104" s="13">
        <f>SUMIF(Ent_Dados!$C$9:$C$254,Tabulação_Prod_Municipios!D58,Ent_Dados!$J$9:$J$254)</f>
        <v>20</v>
      </c>
      <c r="BB104" s="16">
        <f>SUMIF(Ent_Dados!$C$9:$C$254,Tabulação_Prod_Municipios!D58,Ent_Dados!$K$9:$K$254)</f>
        <v>20</v>
      </c>
      <c r="BD104" s="10">
        <v>94</v>
      </c>
      <c r="BE104" s="92" t="s">
        <v>215</v>
      </c>
      <c r="BF104" s="13">
        <f>SUMIF(Ent_Dados!$C$269:$C$514,Tabulação_Prod_Municipios!D175,Ent_Dados!$N$269:$N$514)</f>
        <v>0</v>
      </c>
      <c r="BG104" s="16">
        <f>SUMIF(Ent_Dados!$C$269:$C$514,Tabulação_Prod_Municipios!D175,Ent_Dados!$O$269:$O$514)</f>
        <v>0</v>
      </c>
      <c r="BH104" s="9"/>
      <c r="BI104" s="10">
        <v>94</v>
      </c>
      <c r="BJ104" s="92" t="s">
        <v>215</v>
      </c>
      <c r="BK104" s="13">
        <f>SUMIF(Ent_Dados!$C$9:$C$254,Tabulação_Prod_Municipios!D175,Ent_Dados!$N$9:$N$254)</f>
        <v>0</v>
      </c>
      <c r="BL104" s="16">
        <f>SUMIF(Ent_Dados!$C$9:$C$254,Tabulação_Prod_Municipios!D175,Ent_Dados!$O$9:$O$254)</f>
        <v>0</v>
      </c>
      <c r="BN104" s="10">
        <v>94</v>
      </c>
      <c r="BO104" s="92" t="s">
        <v>117</v>
      </c>
      <c r="BP104" s="13">
        <f>SUMIF(Ent_Dados!$C$269:$C$514,Tabulação_Prod_Municipios!D68,Ent_Dados!$F$269:$F$514)</f>
        <v>0</v>
      </c>
      <c r="BQ104" s="16">
        <f>SUMIF(Ent_Dados!$C$269:$C$514,Tabulação_Prod_Municipios!D68,Ent_Dados!$G$269:$G$514)</f>
        <v>0</v>
      </c>
      <c r="BR104" s="9"/>
      <c r="BS104" s="10">
        <v>94</v>
      </c>
      <c r="BT104" s="92" t="s">
        <v>117</v>
      </c>
      <c r="BU104" s="13">
        <f>SUMIF(Ent_Dados!$C$9:$C$254,Tabulação_Prod_Municipios!D68,Ent_Dados!$F$9:$F$254)</f>
        <v>0</v>
      </c>
      <c r="BV104" s="16">
        <f>SUMIF(Ent_Dados!$C$9:$C$254,Tabulação_Prod_Municipios!D68,Ent_Dados!$G$9:$G$254)</f>
        <v>0</v>
      </c>
      <c r="BX104" s="10">
        <v>94</v>
      </c>
      <c r="BY104" s="92" t="s">
        <v>124</v>
      </c>
      <c r="BZ104" s="13">
        <f>SUMIF(Ent_Dados!$C$269:$C$514,Tabulação_Prod_Municipios!D77,Ent_Dados!$P$269:$P$514)</f>
        <v>0</v>
      </c>
      <c r="CA104" s="16">
        <f>SUMIF(Ent_Dados!$C$269:$C$514,Tabulação_Prod_Municipios!D77,Ent_Dados!$Q$269:$Q$514)</f>
        <v>0</v>
      </c>
      <c r="CB104" s="9"/>
      <c r="CC104" s="10">
        <v>94</v>
      </c>
      <c r="CD104" s="92" t="s">
        <v>124</v>
      </c>
      <c r="CE104" s="13">
        <f>SUMIF(Ent_Dados!$C$9:$C$254,Tabulação_Prod_Municipios!D77,Ent_Dados!$P$9:$P$254)</f>
        <v>0</v>
      </c>
      <c r="CF104" s="16">
        <f>SUMIF(Ent_Dados!$C$9:$C$254,Tabulação_Prod_Municipios!D77,Ent_Dados!$Q$9:$Q$254)</f>
        <v>0</v>
      </c>
      <c r="CH104" s="10">
        <v>94</v>
      </c>
      <c r="CI104" s="92" t="s">
        <v>143</v>
      </c>
      <c r="CJ104" s="13">
        <f>SUMIF(Ent_Dados!$C$269:$C$514,Tabulação_Prod_Municipios!D97,Ent_Dados!$AB$269:$AB$514)</f>
        <v>0</v>
      </c>
      <c r="CK104" s="16">
        <f>SUMIF(Ent_Dados!$C$269:$C$514,Tabulação_Prod_Municipios!D97,Ent_Dados!$AC$269:$AC$514)</f>
        <v>0</v>
      </c>
      <c r="CL104" s="9"/>
      <c r="CM104" s="10">
        <v>94</v>
      </c>
      <c r="CN104" s="92" t="s">
        <v>143</v>
      </c>
      <c r="CO104" s="13">
        <f>SUMIF(Ent_Dados!$C$9:$C$254,Tabulação_Prod_Municipios!D97,Ent_Dados!$AB$9:$AB$254)</f>
        <v>0</v>
      </c>
      <c r="CP104" s="16">
        <f>SUMIF(Ent_Dados!$C$9:$C$254,Tabulação_Prod_Municipios!D97,Ent_Dados!$AC$9:$AC$254)</f>
        <v>0</v>
      </c>
      <c r="CR104" s="10">
        <v>94</v>
      </c>
      <c r="CS104" s="92" t="s">
        <v>270</v>
      </c>
      <c r="CT104" s="13">
        <f>SUMIF(Ent_Dados!$C$269:$C$514,Tabulação_Prod_Municipios!D238,Ent_Dados!$L$269:$L$514)</f>
        <v>2700</v>
      </c>
      <c r="CU104" s="16">
        <f>SUMIF(Ent_Dados!$C$269:$C$514,Tabulação_Prod_Municipios!D238,Ent_Dados!$M$269:$M$514)</f>
        <v>2700</v>
      </c>
      <c r="CV104" s="9"/>
      <c r="CW104" s="10">
        <v>94</v>
      </c>
      <c r="CX104" s="92" t="s">
        <v>162</v>
      </c>
      <c r="CY104" s="13">
        <f>SUMIF(Ent_Dados!$C$9:$C$254,Tabulação_Prod_Municipios!D117,Ent_Dados!$L$9:$L$254)</f>
        <v>70</v>
      </c>
      <c r="CZ104" s="16">
        <f>SUMIF(Ent_Dados!$C$9:$C$254,Tabulação_Prod_Municipios!D117,Ent_Dados!$M$9:$M$254)</f>
        <v>70</v>
      </c>
      <c r="DB104" s="10">
        <v>94</v>
      </c>
      <c r="DC104" s="92" t="s">
        <v>241</v>
      </c>
      <c r="DD104" s="13">
        <f>SUMIF(Ent_Dados!$C$269:$C$514,Tabulação_Prod_Municipios!D206,Ent_Dados!$R$269:$R$514)</f>
        <v>330</v>
      </c>
      <c r="DE104" s="16">
        <f>SUMIF(Ent_Dados!$C$269:$C$514,Tabulação_Prod_Municipios!D206,Ent_Dados!$S$269:$S$514)</f>
        <v>660</v>
      </c>
      <c r="DF104" s="9"/>
      <c r="DG104" s="10">
        <v>94</v>
      </c>
      <c r="DH104" s="92" t="s">
        <v>247</v>
      </c>
      <c r="DI104" s="13">
        <f>SUMIF(Ent_Dados!$C$9:$C$254,Tabulação_Prod_Municipios!D213,Ent_Dados!$R$9:$R$254)</f>
        <v>40</v>
      </c>
      <c r="DJ104" s="16">
        <f>SUMIF(Ent_Dados!$C$9:$C$254,Tabulação_Prod_Municipios!D213,Ent_Dados!$S$9:$S$254)</f>
        <v>40</v>
      </c>
      <c r="DL104" s="10">
        <v>94</v>
      </c>
      <c r="DM104" s="92" t="s">
        <v>259</v>
      </c>
      <c r="DN104" s="13">
        <f>SUMIF(Ent_Dados!$C$269:$C$514,Tabulação_Prod_Municipios!D226,Ent_Dados!$Z$269:$Z$514)</f>
        <v>0</v>
      </c>
      <c r="DO104" s="16">
        <f>SUMIF(Ent_Dados!$C$269:$C$514,Tabulação_Prod_Municipios!D226,Ent_Dados!$AA$269:$AA$514)</f>
        <v>0</v>
      </c>
      <c r="DP104" s="9"/>
      <c r="DQ104" s="10">
        <v>94</v>
      </c>
      <c r="DR104" s="92" t="s">
        <v>259</v>
      </c>
      <c r="DS104" s="13">
        <f>SUMIF(Ent_Dados!$C$9:$C$254,Tabulação_Prod_Municipios!D226,Ent_Dados!$Z$9:$Z$254)</f>
        <v>0</v>
      </c>
      <c r="DT104" s="16">
        <f>SUMIF(Ent_Dados!$C$9:$C$254,Tabulação_Prod_Municipios!D226,Ent_Dados!$AA$9:$AA$254)</f>
        <v>0</v>
      </c>
      <c r="DV104" s="10">
        <v>94</v>
      </c>
      <c r="DW104" s="92" t="s">
        <v>6</v>
      </c>
      <c r="DX104" s="13">
        <f>SUMIF(Ent_Dados!$C$269:$C$514,Tabulação_Prod_Municipios!D69,Ent_Dados!$D$269:$D$514)</f>
        <v>0</v>
      </c>
      <c r="DY104" s="16">
        <f>SUMIF(Ent_Dados!$C$269:$C$514,Tabulação_Prod_Municipios!D69,Ent_Dados!$E$269:$E$514)</f>
        <v>0</v>
      </c>
      <c r="DZ104" s="9"/>
      <c r="EA104" s="10">
        <v>94</v>
      </c>
      <c r="EB104" s="92" t="s">
        <v>6</v>
      </c>
      <c r="EC104" s="13">
        <f>SUMIF(Ent_Dados!$C$9:$C$254,Tabulação_Prod_Municipios!D69,Ent_Dados!$D$9:$D$254)</f>
        <v>0</v>
      </c>
      <c r="ED104" s="16">
        <f>SUMIF(Ent_Dados!$C$9:$C$254,Tabulação_Prod_Municipios!D69,Ent_Dados!$E$9:$E$254)</f>
        <v>0</v>
      </c>
      <c r="EF104" s="10">
        <v>94</v>
      </c>
      <c r="EG104" s="92" t="s">
        <v>150</v>
      </c>
      <c r="EH104" s="13"/>
      <c r="EI104" s="16"/>
      <c r="EJ104" s="9"/>
      <c r="EK104" s="10">
        <v>94</v>
      </c>
      <c r="EL104" s="92" t="s">
        <v>150</v>
      </c>
      <c r="EM104" s="13"/>
      <c r="EN104" s="16"/>
    </row>
    <row r="105" spans="1:144" ht="13.5" customHeight="1" x14ac:dyDescent="0.2">
      <c r="A105" s="14"/>
      <c r="B105" s="91">
        <v>97</v>
      </c>
      <c r="C105" s="92" t="s">
        <v>151</v>
      </c>
      <c r="D105" s="12" t="s">
        <v>426</v>
      </c>
      <c r="E105" s="14"/>
      <c r="F105" s="10">
        <v>95</v>
      </c>
      <c r="G105" s="92" t="s">
        <v>18</v>
      </c>
      <c r="H105" s="13">
        <f>SUMIF(Ent_Dados!$C$269:$C$514,Tabulação_Prod_Municipios!D107,Ent_Dados!$F$269:$F$514)+SUMIF(Ent_Dados!$C$269:$C$514,Tabulação_Prod_Municipios!D107,Ent_Dados!$H$269:$H$514)+SUMIF(Ent_Dados!$C$269:$C$514,Tabulação_Prod_Municipios!D107,Ent_Dados!$J$269:$J$514)+SUMIF(Ent_Dados!$C$269:$C$514,Tabulação_Prod_Municipios!D107,Ent_Dados!$N$269:$N$514)+SUMIF(Ent_Dados!$C$269:$C$514,Tabulação_Prod_Municipios!D107,Ent_Dados!$P$269:$P$514)+SUMIF(Ent_Dados!$C$269:$C$514,Tabulação_Prod_Municipios!D107,Ent_Dados!$T$269:$T$514)+SUMIF(Ent_Dados!$C$269:$C$514,Tabulação_Prod_Municipios!D107,Ent_Dados!$V$269:$V$514)+SUMIF(Ent_Dados!$C$269:$C$514,Tabulação_Prod_Municipios!D107,Ent_Dados!$X$269:$X$514)+SUMIF(Ent_Dados!$C$269:$C$514,Tabulação_Prod_Municipios!D107,Ent_Dados!$AB$269:$AB$514)</f>
        <v>18360</v>
      </c>
      <c r="I105" s="16">
        <f>SUMIF(Ent_Dados!$C$269:$C$514,Tabulação_Prod_Municipios!D107,Ent_Dados!$G$269:$G$514)+SUMIF(Ent_Dados!$C$269:$C$514,Tabulação_Prod_Municipios!D107,Ent_Dados!$I$269:$I$514)+SUMIF(Ent_Dados!$C$269:$C$514,Tabulação_Prod_Municipios!D107,Ent_Dados!$K$269:$K$514)+SUMIF(Ent_Dados!$C$269:$C$514,Tabulação_Prod_Municipios!D107,Ent_Dados!$O$269:$O$514)+SUMIF(Ent_Dados!$C$269:$C$514,Tabulação_Prod_Municipios!D107,Ent_Dados!$Q$269:$Q$514)+SUMIF(Ent_Dados!$C$269:$C$514,Tabulação_Prod_Municipios!D107,Ent_Dados!$U$269:$U$514)+SUMIF(Ent_Dados!$C$269:$C$514,Tabulação_Prod_Municipios!D107,Ent_Dados!$W$269:$W$514)+SUMIF(Ent_Dados!$C$269:$C$514,Tabulação_Prod_Municipios!D107,Ent_Dados!$Y$269:$Y$514)+SUMIF(Ent_Dados!$C$269:$C$514,Tabulação_Prod_Municipios!D107,Ent_Dados!$AC$269:$AC$514)</f>
        <v>16700</v>
      </c>
      <c r="J105" s="9"/>
      <c r="K105" s="10">
        <v>95</v>
      </c>
      <c r="L105" s="92" t="s">
        <v>150</v>
      </c>
      <c r="M105" s="13">
        <f>SUMIF(Ent_Dados!$C$9:$C$254,Tabulação_Prod_Municipios!D104,Ent_Dados!$F$9:$F$254)+SUMIF(Ent_Dados!$C$9:$C$254,Tabulação_Prod_Municipios!D104,Ent_Dados!$H$9:$H$254)+SUMIF(Ent_Dados!$C$9:$C$254,Tabulação_Prod_Municipios!D104,Ent_Dados!$J$9:$J$254)+SUMIF(Ent_Dados!$C$9:$C$254,Tabulação_Prod_Municipios!D104,Ent_Dados!$N$9:$N$254)+SUMIF(Ent_Dados!$C$9:$C$254,Tabulação_Prod_Municipios!D104,Ent_Dados!$P$9:$P$254)+SUMIF(Ent_Dados!$C$9:$C$254,Tabulação_Prod_Municipios!D104,Ent_Dados!$T$9:$T$254)+SUMIF(Ent_Dados!$C$9:$C$254,Tabulação_Prod_Municipios!D104,Ent_Dados!$V$9:$V$254)+SUMIF(Ent_Dados!$C$9:$C$254,Tabulação_Prod_Municipios!D104,Ent_Dados!$X$9:$X$254)+SUMIF(Ent_Dados!$C$9:$C$254,Tabulação_Prod_Municipios!D104,Ent_Dados!$AB$9:$AB$254)</f>
        <v>4270</v>
      </c>
      <c r="N105" s="16">
        <f>SUMIF(Ent_Dados!$C$9:$C$254,Tabulação_Prod_Municipios!D104,Ent_Dados!$G$9:$G$254)+SUMIF(Ent_Dados!$C$9:$C$254,Tabulação_Prod_Municipios!D104,Ent_Dados!$I$9:$I$254)+SUMIF(Ent_Dados!$C$9:$C$254,Tabulação_Prod_Municipios!D104,Ent_Dados!$K$9:$K$254)+SUMIF(Ent_Dados!$C$9:$C$254,Tabulação_Prod_Municipios!D104,Ent_Dados!$O$9:$O$254)+SUMIF(Ent_Dados!$C$9:$C$254,Tabulação_Prod_Municipios!D104,Ent_Dados!$Q$9:$Q$254)+SUMIF(Ent_Dados!$C$9:$C$254,Tabulação_Prod_Municipios!D104,Ent_Dados!$U$9:$U$254)+SUMIF(Ent_Dados!$C$9:$C$254,Tabulação_Prod_Municipios!D104,Ent_Dados!$W$9:$W$254)+SUMIF(Ent_Dados!$C$9:$C$254,Tabulação_Prod_Municipios!D104,Ent_Dados!$Y$9:$Y$254)+SUMIF(Ent_Dados!$C$9:$C$254,Tabulação_Prod_Municipios!D104,Ent_Dados!$AC$9:$AC$254)</f>
        <v>4870</v>
      </c>
      <c r="O105" s="14"/>
      <c r="P105" s="10">
        <v>95</v>
      </c>
      <c r="Q105" s="92" t="s">
        <v>275</v>
      </c>
      <c r="R105" s="13">
        <f>SUMIF(Ent_Dados!$C$269:$C$514,Tabulação_Prod_Municipios!D243,Ent_Dados!$V$269:$V$514)</f>
        <v>4890</v>
      </c>
      <c r="S105" s="16">
        <f>SUMIF(Ent_Dados!$C$269:$C$514,Tabulação_Prod_Municipios!D243,Ent_Dados!$W$269:$W$514)</f>
        <v>8100</v>
      </c>
      <c r="T105" s="9"/>
      <c r="U105" s="10">
        <v>95</v>
      </c>
      <c r="V105" s="92" t="s">
        <v>126</v>
      </c>
      <c r="W105" s="13">
        <f>SUMIF(Ent_Dados!$C$9:$C$254,Tabulação_Prod_Municipios!D79,Ent_Dados!$V$9:$V$254)</f>
        <v>7500</v>
      </c>
      <c r="X105" s="16">
        <f>SUMIF(Ent_Dados!$C$9:$C$254,Tabulação_Prod_Municipios!D79,Ent_Dados!$W$9:$W$254)</f>
        <v>3000</v>
      </c>
      <c r="Y105" s="2"/>
      <c r="Z105" s="10">
        <v>95</v>
      </c>
      <c r="AA105" s="92" t="s">
        <v>106</v>
      </c>
      <c r="AB105" s="13">
        <f>SUMIF(Ent_Dados!$C$269:$C$514,Tabulação_Prod_Municipios!D55,Ent_Dados!$T$269:$T$514)</f>
        <v>16386</v>
      </c>
      <c r="AC105" s="16">
        <f>SUMIF(Ent_Dados!$C$269:$C$514,Tabulação_Prod_Municipios!D55,Ent_Dados!$U$269:$U$514)</f>
        <v>5011</v>
      </c>
      <c r="AD105" s="9"/>
      <c r="AE105" s="10">
        <v>95</v>
      </c>
      <c r="AF105" s="92" t="s">
        <v>117</v>
      </c>
      <c r="AG105" s="13">
        <f>SUMIF(Ent_Dados!$C$9:$C$254,Tabulação_Prod_Municipios!D68,Ent_Dados!$T$9:$T$254)</f>
        <v>1500</v>
      </c>
      <c r="AH105" s="16">
        <f>SUMIF(Ent_Dados!$C$9:$C$254,Tabulação_Prod_Municipios!D68,Ent_Dados!$U$9:$U$254)</f>
        <v>1000</v>
      </c>
      <c r="AJ105" s="10">
        <v>95</v>
      </c>
      <c r="AK105" s="92" t="s">
        <v>73</v>
      </c>
      <c r="AL105" s="13">
        <f>SUMIF(Ent_Dados!$C$269:$C$514,Tabulação_Prod_Municipios!D21,Ent_Dados!$X$269:$X$514)</f>
        <v>0</v>
      </c>
      <c r="AM105" s="16">
        <f>SUMIF(Ent_Dados!$C$269:$C$514,Tabulação_Prod_Municipios!D21,Ent_Dados!$Y$269:$Y$514)</f>
        <v>0</v>
      </c>
      <c r="AN105" s="9"/>
      <c r="AO105" s="10">
        <v>95</v>
      </c>
      <c r="AP105" s="92" t="s">
        <v>73</v>
      </c>
      <c r="AQ105" s="13">
        <f>SUMIF(Ent_Dados!$C$9:$C$254,Tabulação_Prod_Municipios!D21,Ent_Dados!$X$9:$X$254)</f>
        <v>0</v>
      </c>
      <c r="AR105" s="16">
        <f>SUMIF(Ent_Dados!$C$9:$C$254,Tabulação_Prod_Municipios!D21,Ent_Dados!$Y$9:$Y$254)</f>
        <v>0</v>
      </c>
      <c r="AT105" s="10">
        <v>95</v>
      </c>
      <c r="AU105" s="92" t="s">
        <v>229</v>
      </c>
      <c r="AV105" s="13">
        <f>SUMIF(Ent_Dados!$C$269:$C$514,Tabulação_Prod_Municipios!D192,Ent_Dados!$J$269:$J$514)</f>
        <v>34</v>
      </c>
      <c r="AW105" s="16">
        <f>SUMIF(Ent_Dados!$C$269:$C$514,Tabulação_Prod_Municipios!D192,Ent_Dados!$K$269:$K$514)</f>
        <v>34</v>
      </c>
      <c r="AX105" s="9"/>
      <c r="AY105" s="10">
        <v>95</v>
      </c>
      <c r="AZ105" s="92" t="s">
        <v>68</v>
      </c>
      <c r="BA105" s="13">
        <f>SUMIF(Ent_Dados!$C$9:$C$254,Tabulação_Prod_Municipios!D15,Ent_Dados!$J$9:$J$254)</f>
        <v>20</v>
      </c>
      <c r="BB105" s="16">
        <f>SUMIF(Ent_Dados!$C$9:$C$254,Tabulação_Prod_Municipios!D15,Ent_Dados!$K$9:$K$254)</f>
        <v>20</v>
      </c>
      <c r="BD105" s="10">
        <v>95</v>
      </c>
      <c r="BE105" s="92" t="s">
        <v>170</v>
      </c>
      <c r="BF105" s="13">
        <f>SUMIF(Ent_Dados!$C$269:$C$514,Tabulação_Prod_Municipios!D126,Ent_Dados!$N$269:$N$514)</f>
        <v>0</v>
      </c>
      <c r="BG105" s="16">
        <f>SUMIF(Ent_Dados!$C$269:$C$514,Tabulação_Prod_Municipios!D126,Ent_Dados!$O$269:$O$514)</f>
        <v>0</v>
      </c>
      <c r="BH105" s="9"/>
      <c r="BI105" s="10">
        <v>95</v>
      </c>
      <c r="BJ105" s="92" t="s">
        <v>206</v>
      </c>
      <c r="BK105" s="13">
        <f>SUMIF(Ent_Dados!$C$9:$C$254,Tabulação_Prod_Municipios!D166,Ent_Dados!$N$9:$N$254)</f>
        <v>0</v>
      </c>
      <c r="BL105" s="16">
        <f>SUMIF(Ent_Dados!$C$9:$C$254,Tabulação_Prod_Municipios!D166,Ent_Dados!$O$9:$O$254)</f>
        <v>0</v>
      </c>
      <c r="BN105" s="10">
        <v>95</v>
      </c>
      <c r="BO105" s="92" t="s">
        <v>118</v>
      </c>
      <c r="BP105" s="13">
        <f>SUMIF(Ent_Dados!$C$269:$C$514,Tabulação_Prod_Municipios!D70,Ent_Dados!$F$269:$F$514)</f>
        <v>0</v>
      </c>
      <c r="BQ105" s="16">
        <f>SUMIF(Ent_Dados!$C$269:$C$514,Tabulação_Prod_Municipios!D70,Ent_Dados!$G$269:$G$514)</f>
        <v>0</v>
      </c>
      <c r="BR105" s="9"/>
      <c r="BS105" s="10">
        <v>95</v>
      </c>
      <c r="BT105" s="92" t="s">
        <v>118</v>
      </c>
      <c r="BU105" s="13">
        <f>SUMIF(Ent_Dados!$C$9:$C$254,Tabulação_Prod_Municipios!D70,Ent_Dados!$F$9:$F$254)</f>
        <v>0</v>
      </c>
      <c r="BV105" s="16">
        <f>SUMIF(Ent_Dados!$C$9:$C$254,Tabulação_Prod_Municipios!D70,Ent_Dados!$G$9:$G$254)</f>
        <v>0</v>
      </c>
      <c r="BX105" s="10">
        <v>95</v>
      </c>
      <c r="BY105" s="92" t="s">
        <v>125</v>
      </c>
      <c r="BZ105" s="13">
        <f>SUMIF(Ent_Dados!$C$269:$C$514,Tabulação_Prod_Municipios!D78,Ent_Dados!$P$269:$P$514)</f>
        <v>0</v>
      </c>
      <c r="CA105" s="16">
        <f>SUMIF(Ent_Dados!$C$269:$C$514,Tabulação_Prod_Municipios!D78,Ent_Dados!$Q$269:$Q$514)</f>
        <v>0</v>
      </c>
      <c r="CB105" s="9"/>
      <c r="CC105" s="10">
        <v>95</v>
      </c>
      <c r="CD105" s="92" t="s">
        <v>125</v>
      </c>
      <c r="CE105" s="13">
        <f>SUMIF(Ent_Dados!$C$9:$C$254,Tabulação_Prod_Municipios!D78,Ent_Dados!$P$9:$P$254)</f>
        <v>0</v>
      </c>
      <c r="CF105" s="16">
        <f>SUMIF(Ent_Dados!$C$9:$C$254,Tabulação_Prod_Municipios!D78,Ent_Dados!$Q$9:$Q$254)</f>
        <v>0</v>
      </c>
      <c r="CH105" s="10">
        <v>95</v>
      </c>
      <c r="CI105" s="92" t="s">
        <v>144</v>
      </c>
      <c r="CJ105" s="13">
        <f>SUMIF(Ent_Dados!$C$269:$C$514,Tabulação_Prod_Municipios!D98,Ent_Dados!$AB$269:$AB$514)</f>
        <v>0</v>
      </c>
      <c r="CK105" s="16">
        <f>SUMIF(Ent_Dados!$C$269:$C$514,Tabulação_Prod_Municipios!D98,Ent_Dados!$AC$269:$AC$514)</f>
        <v>0</v>
      </c>
      <c r="CL105" s="9"/>
      <c r="CM105" s="10">
        <v>95</v>
      </c>
      <c r="CN105" s="92" t="s">
        <v>144</v>
      </c>
      <c r="CO105" s="13">
        <f>SUMIF(Ent_Dados!$C$9:$C$254,Tabulação_Prod_Municipios!D98,Ent_Dados!$AB$9:$AB$254)</f>
        <v>0</v>
      </c>
      <c r="CP105" s="16">
        <f>SUMIF(Ent_Dados!$C$9:$C$254,Tabulação_Prod_Municipios!D98,Ent_Dados!$AC$9:$AC$254)</f>
        <v>0</v>
      </c>
      <c r="CR105" s="10">
        <v>95</v>
      </c>
      <c r="CS105" s="92" t="s">
        <v>74</v>
      </c>
      <c r="CT105" s="13">
        <f>SUMIF(Ent_Dados!$C$269:$C$514,Tabulação_Prod_Municipios!D22,Ent_Dados!$L$269:$L$514)</f>
        <v>2450</v>
      </c>
      <c r="CU105" s="16">
        <f>SUMIF(Ent_Dados!$C$269:$C$514,Tabulação_Prod_Municipios!D22,Ent_Dados!$M$269:$M$514)</f>
        <v>2450</v>
      </c>
      <c r="CV105" s="9"/>
      <c r="CW105" s="10">
        <v>95</v>
      </c>
      <c r="CX105" s="92" t="s">
        <v>119</v>
      </c>
      <c r="CY105" s="13">
        <f>SUMIF(Ent_Dados!$C$9:$C$254,Tabulação_Prod_Municipios!D71,Ent_Dados!$L$9:$L$254)</f>
        <v>60</v>
      </c>
      <c r="CZ105" s="16">
        <f>SUMIF(Ent_Dados!$C$9:$C$254,Tabulação_Prod_Municipios!D71,Ent_Dados!$M$9:$M$254)</f>
        <v>66</v>
      </c>
      <c r="DB105" s="10">
        <v>95</v>
      </c>
      <c r="DC105" s="92" t="s">
        <v>136</v>
      </c>
      <c r="DD105" s="13">
        <f>SUMIF(Ent_Dados!$C$269:$C$514,Tabulação_Prod_Municipios!D90,Ent_Dados!$R$269:$R$514)</f>
        <v>652</v>
      </c>
      <c r="DE105" s="16">
        <f>SUMIF(Ent_Dados!$C$269:$C$514,Tabulação_Prod_Municipios!D90,Ent_Dados!$S$269:$S$514)</f>
        <v>652</v>
      </c>
      <c r="DF105" s="9"/>
      <c r="DG105" s="10">
        <v>95</v>
      </c>
      <c r="DH105" s="92" t="s">
        <v>74</v>
      </c>
      <c r="DI105" s="13">
        <f>SUMIF(Ent_Dados!$C$9:$C$254,Tabulação_Prod_Municipios!D22,Ent_Dados!$R$9:$R$254)</f>
        <v>40</v>
      </c>
      <c r="DJ105" s="16">
        <f>SUMIF(Ent_Dados!$C$9:$C$254,Tabulação_Prod_Municipios!D22,Ent_Dados!$S$9:$S$254)</f>
        <v>40</v>
      </c>
      <c r="DL105" s="10">
        <v>95</v>
      </c>
      <c r="DM105" s="92" t="s">
        <v>185</v>
      </c>
      <c r="DN105" s="13">
        <f>SUMIF(Ent_Dados!$C$269:$C$514,Tabulação_Prod_Municipios!D142,Ent_Dados!$Z$269:$Z$514)</f>
        <v>0</v>
      </c>
      <c r="DO105" s="16">
        <f>SUMIF(Ent_Dados!$C$269:$C$514,Tabulação_Prod_Municipios!D142,Ent_Dados!$AA$269:$AA$514)</f>
        <v>0</v>
      </c>
      <c r="DP105" s="9"/>
      <c r="DQ105" s="10">
        <v>95</v>
      </c>
      <c r="DR105" s="92" t="s">
        <v>185</v>
      </c>
      <c r="DS105" s="13">
        <f>SUMIF(Ent_Dados!$C$9:$C$254,Tabulação_Prod_Municipios!D142,Ent_Dados!$Z$9:$Z$254)</f>
        <v>0</v>
      </c>
      <c r="DT105" s="16">
        <f>SUMIF(Ent_Dados!$C$9:$C$254,Tabulação_Prod_Municipios!D142,Ent_Dados!$AA$9:$AA$254)</f>
        <v>0</v>
      </c>
      <c r="DV105" s="10">
        <v>95</v>
      </c>
      <c r="DW105" s="92" t="s">
        <v>118</v>
      </c>
      <c r="DX105" s="13">
        <f>SUMIF(Ent_Dados!$C$269:$C$514,Tabulação_Prod_Municipios!D70,Ent_Dados!$D$269:$D$514)</f>
        <v>0</v>
      </c>
      <c r="DY105" s="16">
        <f>SUMIF(Ent_Dados!$C$269:$C$514,Tabulação_Prod_Municipios!D70,Ent_Dados!$E$269:$E$514)</f>
        <v>0</v>
      </c>
      <c r="DZ105" s="9"/>
      <c r="EA105" s="10">
        <v>95</v>
      </c>
      <c r="EB105" s="92" t="s">
        <v>118</v>
      </c>
      <c r="EC105" s="13">
        <f>SUMIF(Ent_Dados!$C$9:$C$254,Tabulação_Prod_Municipios!D70,Ent_Dados!$D$9:$D$254)</f>
        <v>0</v>
      </c>
      <c r="ED105" s="16">
        <f>SUMIF(Ent_Dados!$C$9:$C$254,Tabulação_Prod_Municipios!D70,Ent_Dados!$E$9:$E$254)</f>
        <v>0</v>
      </c>
      <c r="EF105" s="10">
        <v>95</v>
      </c>
      <c r="EG105" s="92" t="s">
        <v>151</v>
      </c>
      <c r="EH105" s="13"/>
      <c r="EI105" s="16"/>
      <c r="EJ105" s="9"/>
      <c r="EK105" s="10">
        <v>95</v>
      </c>
      <c r="EL105" s="92" t="s">
        <v>151</v>
      </c>
      <c r="EM105" s="13"/>
      <c r="EN105" s="16"/>
    </row>
    <row r="106" spans="1:144" ht="13.5" customHeight="1" x14ac:dyDescent="0.2">
      <c r="A106" s="14"/>
      <c r="B106" s="91">
        <v>98</v>
      </c>
      <c r="C106" s="92" t="s">
        <v>152</v>
      </c>
      <c r="D106" s="12" t="s">
        <v>427</v>
      </c>
      <c r="E106" s="14"/>
      <c r="F106" s="10">
        <v>96</v>
      </c>
      <c r="G106" s="92" t="s">
        <v>117</v>
      </c>
      <c r="H106" s="13">
        <f>SUMIF(Ent_Dados!$C$269:$C$514,Tabulação_Prod_Municipios!D68,Ent_Dados!$F$269:$F$514)+SUMIF(Ent_Dados!$C$269:$C$514,Tabulação_Prod_Municipios!D68,Ent_Dados!$H$269:$H$514)+SUMIF(Ent_Dados!$C$269:$C$514,Tabulação_Prod_Municipios!D68,Ent_Dados!$J$269:$J$514)+SUMIF(Ent_Dados!$C$269:$C$514,Tabulação_Prod_Municipios!D68,Ent_Dados!$N$269:$N$514)+SUMIF(Ent_Dados!$C$269:$C$514,Tabulação_Prod_Municipios!D68,Ent_Dados!$P$269:$P$514)+SUMIF(Ent_Dados!$C$269:$C$514,Tabulação_Prod_Municipios!D68,Ent_Dados!$T$269:$T$514)+SUMIF(Ent_Dados!$C$269:$C$514,Tabulação_Prod_Municipios!D68,Ent_Dados!$V$269:$V$514)+SUMIF(Ent_Dados!$C$269:$C$514,Tabulação_Prod_Municipios!D68,Ent_Dados!$X$269:$X$514)+SUMIF(Ent_Dados!$C$269:$C$514,Tabulação_Prod_Municipios!D68,Ent_Dados!$AB$269:$AB$514)</f>
        <v>22360</v>
      </c>
      <c r="I106" s="16">
        <f>SUMIF(Ent_Dados!$C$269:$C$514,Tabulação_Prod_Municipios!D68,Ent_Dados!$G$269:$G$514)+SUMIF(Ent_Dados!$C$269:$C$514,Tabulação_Prod_Municipios!D68,Ent_Dados!$I$269:$I$514)+SUMIF(Ent_Dados!$C$269:$C$514,Tabulação_Prod_Municipios!D68,Ent_Dados!$K$269:$K$514)+SUMIF(Ent_Dados!$C$269:$C$514,Tabulação_Prod_Municipios!D68,Ent_Dados!$O$269:$O$514)+SUMIF(Ent_Dados!$C$269:$C$514,Tabulação_Prod_Municipios!D68,Ent_Dados!$Q$269:$Q$514)+SUMIF(Ent_Dados!$C$269:$C$514,Tabulação_Prod_Municipios!D68,Ent_Dados!$U$269:$U$514)+SUMIF(Ent_Dados!$C$269:$C$514,Tabulação_Prod_Municipios!D68,Ent_Dados!$W$269:$W$514)+SUMIF(Ent_Dados!$C$269:$C$514,Tabulação_Prod_Municipios!D68,Ent_Dados!$Y$269:$Y$514)+SUMIF(Ent_Dados!$C$269:$C$514,Tabulação_Prod_Municipios!D68,Ent_Dados!$AC$269:$AC$514)</f>
        <v>16400</v>
      </c>
      <c r="J106" s="9"/>
      <c r="K106" s="10">
        <v>96</v>
      </c>
      <c r="L106" s="92" t="s">
        <v>286</v>
      </c>
      <c r="M106" s="13">
        <f>SUMIF(Ent_Dados!$C$9:$C$254,Tabulação_Prod_Municipios!D255,Ent_Dados!$F$9:$F$254)+SUMIF(Ent_Dados!$C$9:$C$254,Tabulação_Prod_Municipios!D255,Ent_Dados!$H$9:$H$254)+SUMIF(Ent_Dados!$C$9:$C$254,Tabulação_Prod_Municipios!D255,Ent_Dados!$J$9:$J$254)+SUMIF(Ent_Dados!$C$9:$C$254,Tabulação_Prod_Municipios!D255,Ent_Dados!$N$9:$N$254)+SUMIF(Ent_Dados!$C$9:$C$254,Tabulação_Prod_Municipios!D255,Ent_Dados!$P$9:$P$254)+SUMIF(Ent_Dados!$C$9:$C$254,Tabulação_Prod_Municipios!D255,Ent_Dados!$T$9:$T$254)+SUMIF(Ent_Dados!$C$9:$C$254,Tabulação_Prod_Municipios!D255,Ent_Dados!$V$9:$V$254)+SUMIF(Ent_Dados!$C$9:$C$254,Tabulação_Prod_Municipios!D255,Ent_Dados!$X$9:$X$254)+SUMIF(Ent_Dados!$C$9:$C$254,Tabulação_Prod_Municipios!D255,Ent_Dados!$AB$9:$AB$254)</f>
        <v>4840</v>
      </c>
      <c r="N106" s="16">
        <f>SUMIF(Ent_Dados!$C$9:$C$254,Tabulação_Prod_Municipios!D255,Ent_Dados!$G$9:$G$254)+SUMIF(Ent_Dados!$C$9:$C$254,Tabulação_Prod_Municipios!D255,Ent_Dados!$I$9:$I$254)+SUMIF(Ent_Dados!$C$9:$C$254,Tabulação_Prod_Municipios!D255,Ent_Dados!$K$9:$K$254)+SUMIF(Ent_Dados!$C$9:$C$254,Tabulação_Prod_Municipios!D255,Ent_Dados!$O$9:$O$254)+SUMIF(Ent_Dados!$C$9:$C$254,Tabulação_Prod_Municipios!D255,Ent_Dados!$Q$9:$Q$254)+SUMIF(Ent_Dados!$C$9:$C$254,Tabulação_Prod_Municipios!D255,Ent_Dados!$U$9:$U$254)+SUMIF(Ent_Dados!$C$9:$C$254,Tabulação_Prod_Municipios!D255,Ent_Dados!$W$9:$W$254)+SUMIF(Ent_Dados!$C$9:$C$254,Tabulação_Prod_Municipios!D255,Ent_Dados!$Y$9:$Y$254)+SUMIF(Ent_Dados!$C$9:$C$254,Tabulação_Prod_Municipios!D255,Ent_Dados!$AC$9:$AC$254)</f>
        <v>4600</v>
      </c>
      <c r="O106" s="14"/>
      <c r="P106" s="10">
        <v>96</v>
      </c>
      <c r="Q106" s="92" t="s">
        <v>135</v>
      </c>
      <c r="R106" s="13">
        <f>SUMIF(Ent_Dados!$C$269:$C$514,Tabulação_Prod_Municipios!D89,Ent_Dados!$V$269:$V$514)</f>
        <v>4800</v>
      </c>
      <c r="S106" s="16">
        <f>SUMIF(Ent_Dados!$C$269:$C$514,Tabulação_Prod_Municipios!D89,Ent_Dados!$W$269:$W$514)</f>
        <v>8100</v>
      </c>
      <c r="T106" s="9"/>
      <c r="U106" s="10">
        <v>96</v>
      </c>
      <c r="V106" s="92" t="s">
        <v>282</v>
      </c>
      <c r="W106" s="13">
        <f>SUMIF(Ent_Dados!$C$9:$C$254,Tabulação_Prod_Municipios!D250,Ent_Dados!$V$9:$V$254)</f>
        <v>3000</v>
      </c>
      <c r="X106" s="16">
        <f>SUMIF(Ent_Dados!$C$9:$C$254,Tabulação_Prod_Municipios!D250,Ent_Dados!$W$9:$W$254)</f>
        <v>3000</v>
      </c>
      <c r="Y106" s="2"/>
      <c r="Z106" s="10">
        <v>96</v>
      </c>
      <c r="AA106" s="92" t="s">
        <v>18</v>
      </c>
      <c r="AB106" s="13">
        <f>SUMIF(Ent_Dados!$C$269:$C$514,Tabulação_Prod_Municipios!D107,Ent_Dados!$T$269:$T$514)</f>
        <v>6000</v>
      </c>
      <c r="AC106" s="16">
        <f>SUMIF(Ent_Dados!$C$269:$C$514,Tabulação_Prod_Municipios!D107,Ent_Dados!$U$269:$U$514)</f>
        <v>5000</v>
      </c>
      <c r="AD106" s="9"/>
      <c r="AE106" s="10">
        <v>96</v>
      </c>
      <c r="AF106" s="92" t="s">
        <v>119</v>
      </c>
      <c r="AG106" s="13">
        <f>SUMIF(Ent_Dados!$C$9:$C$254,Tabulação_Prod_Municipios!D71,Ent_Dados!$T$9:$T$254)</f>
        <v>1000</v>
      </c>
      <c r="AH106" s="16">
        <f>SUMIF(Ent_Dados!$C$9:$C$254,Tabulação_Prod_Municipios!D71,Ent_Dados!$U$9:$U$254)</f>
        <v>1000</v>
      </c>
      <c r="AJ106" s="10">
        <v>96</v>
      </c>
      <c r="AK106" s="92" t="s">
        <v>287</v>
      </c>
      <c r="AL106" s="13">
        <f>SUMIF(Ent_Dados!$C$269:$C$514,Tabulação_Prod_Municipios!D256,Ent_Dados!$X$269:$X$514)</f>
        <v>0</v>
      </c>
      <c r="AM106" s="16">
        <f>SUMIF(Ent_Dados!$C$269:$C$514,Tabulação_Prod_Municipios!D256,Ent_Dados!$Y$269:$Y$514)</f>
        <v>0</v>
      </c>
      <c r="AN106" s="9"/>
      <c r="AO106" s="10">
        <v>96</v>
      </c>
      <c r="AP106" s="92" t="s">
        <v>287</v>
      </c>
      <c r="AQ106" s="13">
        <f>SUMIF(Ent_Dados!$C$9:$C$254,Tabulação_Prod_Municipios!D256,Ent_Dados!$X$9:$X$254)</f>
        <v>0</v>
      </c>
      <c r="AR106" s="16">
        <f>SUMIF(Ent_Dados!$C$9:$C$254,Tabulação_Prod_Municipios!D256,Ent_Dados!$Y$9:$Y$254)</f>
        <v>0</v>
      </c>
      <c r="AT106" s="10">
        <v>96</v>
      </c>
      <c r="AU106" s="92" t="s">
        <v>243</v>
      </c>
      <c r="AV106" s="13">
        <f>SUMIF(Ent_Dados!$C$269:$C$514,Tabulação_Prod_Municipios!D209,Ent_Dados!$J$269:$J$514)</f>
        <v>45</v>
      </c>
      <c r="AW106" s="16">
        <f>SUMIF(Ent_Dados!$C$269:$C$514,Tabulação_Prod_Municipios!D209,Ent_Dados!$K$269:$K$514)</f>
        <v>33</v>
      </c>
      <c r="AX106" s="9"/>
      <c r="AY106" s="10">
        <v>96</v>
      </c>
      <c r="AZ106" s="92" t="s">
        <v>272</v>
      </c>
      <c r="BA106" s="13">
        <f>SUMIF(Ent_Dados!$C$9:$C$254,Tabulação_Prod_Municipios!D240,Ent_Dados!$J$9:$J$254)</f>
        <v>20</v>
      </c>
      <c r="BB106" s="16">
        <f>SUMIF(Ent_Dados!$C$9:$C$254,Tabulação_Prod_Municipios!D240,Ent_Dados!$K$9:$K$254)</f>
        <v>20</v>
      </c>
      <c r="BD106" s="10">
        <v>96</v>
      </c>
      <c r="BE106" s="92" t="s">
        <v>206</v>
      </c>
      <c r="BF106" s="13">
        <f>SUMIF(Ent_Dados!$C$269:$C$514,Tabulação_Prod_Municipios!D166,Ent_Dados!$N$269:$N$514)</f>
        <v>0</v>
      </c>
      <c r="BG106" s="16">
        <f>SUMIF(Ent_Dados!$C$269:$C$514,Tabulação_Prod_Municipios!D166,Ent_Dados!$O$269:$O$514)</f>
        <v>0</v>
      </c>
      <c r="BH106" s="9"/>
      <c r="BI106" s="10">
        <v>96</v>
      </c>
      <c r="BJ106" s="92" t="s">
        <v>170</v>
      </c>
      <c r="BK106" s="13">
        <f>SUMIF(Ent_Dados!$C$9:$C$254,Tabulação_Prod_Municipios!D126,Ent_Dados!$N$9:$N$254)</f>
        <v>0</v>
      </c>
      <c r="BL106" s="16">
        <f>SUMIF(Ent_Dados!$C$9:$C$254,Tabulação_Prod_Municipios!D126,Ent_Dados!$O$9:$O$254)</f>
        <v>0</v>
      </c>
      <c r="BN106" s="10">
        <v>96</v>
      </c>
      <c r="BO106" s="92" t="s">
        <v>119</v>
      </c>
      <c r="BP106" s="13">
        <f>SUMIF(Ent_Dados!$C$269:$C$514,Tabulação_Prod_Municipios!D71,Ent_Dados!$F$269:$F$514)</f>
        <v>0</v>
      </c>
      <c r="BQ106" s="16">
        <f>SUMIF(Ent_Dados!$C$269:$C$514,Tabulação_Prod_Municipios!D71,Ent_Dados!$G$269:$G$514)</f>
        <v>0</v>
      </c>
      <c r="BR106" s="9"/>
      <c r="BS106" s="10">
        <v>96</v>
      </c>
      <c r="BT106" s="92" t="s">
        <v>119</v>
      </c>
      <c r="BU106" s="13">
        <f>SUMIF(Ent_Dados!$C$9:$C$254,Tabulação_Prod_Municipios!D71,Ent_Dados!$F$9:$F$254)</f>
        <v>0</v>
      </c>
      <c r="BV106" s="16">
        <f>SUMIF(Ent_Dados!$C$9:$C$254,Tabulação_Prod_Municipios!D71,Ent_Dados!$G$9:$G$254)</f>
        <v>0</v>
      </c>
      <c r="BX106" s="10">
        <v>96</v>
      </c>
      <c r="BY106" s="92" t="s">
        <v>126</v>
      </c>
      <c r="BZ106" s="13">
        <f>SUMIF(Ent_Dados!$C$269:$C$514,Tabulação_Prod_Municipios!D79,Ent_Dados!$P$269:$P$514)</f>
        <v>0</v>
      </c>
      <c r="CA106" s="16">
        <f>SUMIF(Ent_Dados!$C$269:$C$514,Tabulação_Prod_Municipios!D79,Ent_Dados!$Q$269:$Q$514)</f>
        <v>0</v>
      </c>
      <c r="CB106" s="9"/>
      <c r="CC106" s="10">
        <v>96</v>
      </c>
      <c r="CD106" s="92" t="s">
        <v>126</v>
      </c>
      <c r="CE106" s="13">
        <f>SUMIF(Ent_Dados!$C$9:$C$254,Tabulação_Prod_Municipios!D79,Ent_Dados!$P$9:$P$254)</f>
        <v>0</v>
      </c>
      <c r="CF106" s="16">
        <f>SUMIF(Ent_Dados!$C$9:$C$254,Tabulação_Prod_Municipios!D79,Ent_Dados!$Q$9:$Q$254)</f>
        <v>0</v>
      </c>
      <c r="CH106" s="10">
        <v>96</v>
      </c>
      <c r="CI106" s="92" t="s">
        <v>145</v>
      </c>
      <c r="CJ106" s="13">
        <f>SUMIF(Ent_Dados!$C$269:$C$514,Tabulação_Prod_Municipios!D99,Ent_Dados!$AB$269:$AB$514)</f>
        <v>0</v>
      </c>
      <c r="CK106" s="16">
        <f>SUMIF(Ent_Dados!$C$269:$C$514,Tabulação_Prod_Municipios!D99,Ent_Dados!$AC$269:$AC$514)</f>
        <v>0</v>
      </c>
      <c r="CL106" s="9"/>
      <c r="CM106" s="10">
        <v>96</v>
      </c>
      <c r="CN106" s="92" t="s">
        <v>145</v>
      </c>
      <c r="CO106" s="13">
        <f>SUMIF(Ent_Dados!$C$9:$C$254,Tabulação_Prod_Municipios!D99,Ent_Dados!$AB$9:$AB$254)</f>
        <v>0</v>
      </c>
      <c r="CP106" s="16">
        <f>SUMIF(Ent_Dados!$C$9:$C$254,Tabulação_Prod_Municipios!D99,Ent_Dados!$AC$9:$AC$254)</f>
        <v>0</v>
      </c>
      <c r="CR106" s="10">
        <v>96</v>
      </c>
      <c r="CS106" s="92" t="s">
        <v>210</v>
      </c>
      <c r="CT106" s="13">
        <f>SUMIF(Ent_Dados!$C$269:$C$514,Tabulação_Prod_Municipios!D170,Ent_Dados!$L$269:$L$514)</f>
        <v>2800</v>
      </c>
      <c r="CU106" s="16">
        <f>SUMIF(Ent_Dados!$C$269:$C$514,Tabulação_Prod_Municipios!D170,Ent_Dados!$M$269:$M$514)</f>
        <v>2400</v>
      </c>
      <c r="CV106" s="9"/>
      <c r="CW106" s="10">
        <v>96</v>
      </c>
      <c r="CX106" s="92" t="s">
        <v>270</v>
      </c>
      <c r="CY106" s="13">
        <f>SUMIF(Ent_Dados!$C$9:$C$254,Tabulação_Prod_Municipios!D238,Ent_Dados!$L$9:$L$254)</f>
        <v>60</v>
      </c>
      <c r="CZ106" s="16">
        <f>SUMIF(Ent_Dados!$C$9:$C$254,Tabulação_Prod_Municipios!D238,Ent_Dados!$M$9:$M$254)</f>
        <v>60</v>
      </c>
      <c r="DB106" s="10">
        <v>96</v>
      </c>
      <c r="DC106" s="92" t="s">
        <v>127</v>
      </c>
      <c r="DD106" s="13">
        <f>SUMIF(Ent_Dados!$C$269:$C$514,Tabulação_Prod_Municipios!D80,Ent_Dados!$R$269:$R$514)</f>
        <v>750</v>
      </c>
      <c r="DE106" s="16">
        <f>SUMIF(Ent_Dados!$C$269:$C$514,Tabulação_Prod_Municipios!D80,Ent_Dados!$S$269:$S$514)</f>
        <v>650</v>
      </c>
      <c r="DF106" s="9"/>
      <c r="DG106" s="10">
        <v>96</v>
      </c>
      <c r="DH106" s="92" t="s">
        <v>77</v>
      </c>
      <c r="DI106" s="13">
        <f>SUMIF(Ent_Dados!$C$9:$C$254,Tabulação_Prod_Municipios!D25,Ent_Dados!$R$9:$R$254)</f>
        <v>40</v>
      </c>
      <c r="DJ106" s="16">
        <f>SUMIF(Ent_Dados!$C$9:$C$254,Tabulação_Prod_Municipios!D25,Ent_Dados!$S$9:$S$254)</f>
        <v>40</v>
      </c>
      <c r="DL106" s="10">
        <v>96</v>
      </c>
      <c r="DM106" s="92" t="s">
        <v>110</v>
      </c>
      <c r="DN106" s="13">
        <f>SUMIF(Ent_Dados!$C$269:$C$514,Tabulação_Prod_Municipios!D60,Ent_Dados!$Z$269:$Z$514)</f>
        <v>0</v>
      </c>
      <c r="DO106" s="16">
        <f>SUMIF(Ent_Dados!$C$269:$C$514,Tabulação_Prod_Municipios!D60,Ent_Dados!$AA$269:$AA$514)</f>
        <v>0</v>
      </c>
      <c r="DP106" s="9"/>
      <c r="DQ106" s="10">
        <v>96</v>
      </c>
      <c r="DR106" s="92" t="s">
        <v>278</v>
      </c>
      <c r="DS106" s="13">
        <f>SUMIF(Ent_Dados!$C$9:$C$254,Tabulação_Prod_Municipios!D246,Ent_Dados!$Z$9:$Z$254)</f>
        <v>0</v>
      </c>
      <c r="DT106" s="16">
        <f>SUMIF(Ent_Dados!$C$9:$C$254,Tabulação_Prod_Municipios!D246,Ent_Dados!$AA$9:$AA$254)</f>
        <v>0</v>
      </c>
      <c r="DV106" s="10">
        <v>96</v>
      </c>
      <c r="DW106" s="92" t="s">
        <v>119</v>
      </c>
      <c r="DX106" s="13">
        <f>SUMIF(Ent_Dados!$C$269:$C$514,Tabulação_Prod_Municipios!D71,Ent_Dados!$D$269:$D$514)</f>
        <v>0</v>
      </c>
      <c r="DY106" s="16">
        <f>SUMIF(Ent_Dados!$C$269:$C$514,Tabulação_Prod_Municipios!D71,Ent_Dados!$E$269:$E$514)</f>
        <v>0</v>
      </c>
      <c r="DZ106" s="9"/>
      <c r="EA106" s="10">
        <v>96</v>
      </c>
      <c r="EB106" s="92" t="s">
        <v>119</v>
      </c>
      <c r="EC106" s="13">
        <f>SUMIF(Ent_Dados!$C$9:$C$254,Tabulação_Prod_Municipios!D71,Ent_Dados!$D$9:$D$254)</f>
        <v>0</v>
      </c>
      <c r="ED106" s="16">
        <f>SUMIF(Ent_Dados!$C$9:$C$254,Tabulação_Prod_Municipios!D71,Ent_Dados!$E$9:$E$254)</f>
        <v>0</v>
      </c>
      <c r="EF106" s="10">
        <v>96</v>
      </c>
      <c r="EG106" s="92" t="s">
        <v>152</v>
      </c>
      <c r="EH106" s="13"/>
      <c r="EI106" s="16"/>
      <c r="EJ106" s="9"/>
      <c r="EK106" s="10">
        <v>96</v>
      </c>
      <c r="EL106" s="92" t="s">
        <v>152</v>
      </c>
      <c r="EM106" s="13"/>
      <c r="EN106" s="16"/>
    </row>
    <row r="107" spans="1:144" ht="13.5" customHeight="1" x14ac:dyDescent="0.2">
      <c r="A107" s="14"/>
      <c r="B107" s="91">
        <v>99</v>
      </c>
      <c r="C107" s="92" t="s">
        <v>18</v>
      </c>
      <c r="D107" s="12" t="s">
        <v>428</v>
      </c>
      <c r="E107" s="14"/>
      <c r="F107" s="10">
        <v>97</v>
      </c>
      <c r="G107" s="92" t="s">
        <v>231</v>
      </c>
      <c r="H107" s="13">
        <f>SUMIF(Ent_Dados!$C$269:$C$514,Tabulação_Prod_Municipios!D195,Ent_Dados!$F$269:$F$514)+SUMIF(Ent_Dados!$C$269:$C$514,Tabulação_Prod_Municipios!D195,Ent_Dados!$H$269:$H$514)+SUMIF(Ent_Dados!$C$269:$C$514,Tabulação_Prod_Municipios!D195,Ent_Dados!$J$269:$J$514)+SUMIF(Ent_Dados!$C$269:$C$514,Tabulação_Prod_Municipios!D195,Ent_Dados!$N$269:$N$514)+SUMIF(Ent_Dados!$C$269:$C$514,Tabulação_Prod_Municipios!D195,Ent_Dados!$P$269:$P$514)+SUMIF(Ent_Dados!$C$269:$C$514,Tabulação_Prod_Municipios!D195,Ent_Dados!$T$269:$T$514)+SUMIF(Ent_Dados!$C$269:$C$514,Tabulação_Prod_Municipios!D195,Ent_Dados!$V$269:$V$514)+SUMIF(Ent_Dados!$C$269:$C$514,Tabulação_Prod_Municipios!D195,Ent_Dados!$X$269:$X$514)+SUMIF(Ent_Dados!$C$269:$C$514,Tabulação_Prod_Municipios!D195,Ent_Dados!$AB$269:$AB$514)</f>
        <v>29652</v>
      </c>
      <c r="I107" s="16">
        <f>SUMIF(Ent_Dados!$C$269:$C$514,Tabulação_Prod_Municipios!D195,Ent_Dados!$G$269:$G$514)+SUMIF(Ent_Dados!$C$269:$C$514,Tabulação_Prod_Municipios!D195,Ent_Dados!$I$269:$I$514)+SUMIF(Ent_Dados!$C$269:$C$514,Tabulação_Prod_Municipios!D195,Ent_Dados!$K$269:$K$514)+SUMIF(Ent_Dados!$C$269:$C$514,Tabulação_Prod_Municipios!D195,Ent_Dados!$O$269:$O$514)+SUMIF(Ent_Dados!$C$269:$C$514,Tabulação_Prod_Municipios!D195,Ent_Dados!$Q$269:$Q$514)+SUMIF(Ent_Dados!$C$269:$C$514,Tabulação_Prod_Municipios!D195,Ent_Dados!$U$269:$U$514)+SUMIF(Ent_Dados!$C$269:$C$514,Tabulação_Prod_Municipios!D195,Ent_Dados!$W$269:$W$514)+SUMIF(Ent_Dados!$C$269:$C$514,Tabulação_Prod_Municipios!D195,Ent_Dados!$Y$269:$Y$514)+SUMIF(Ent_Dados!$C$269:$C$514,Tabulação_Prod_Municipios!D195,Ent_Dados!$AC$269:$AC$514)</f>
        <v>16350</v>
      </c>
      <c r="J107" s="9"/>
      <c r="K107" s="10">
        <v>97</v>
      </c>
      <c r="L107" s="92" t="s">
        <v>126</v>
      </c>
      <c r="M107" s="13">
        <f>SUMIF(Ent_Dados!$C$9:$C$254,Tabulação_Prod_Municipios!D79,Ent_Dados!$F$9:$F$254)+SUMIF(Ent_Dados!$C$9:$C$254,Tabulação_Prod_Municipios!D79,Ent_Dados!$H$9:$H$254)+SUMIF(Ent_Dados!$C$9:$C$254,Tabulação_Prod_Municipios!D79,Ent_Dados!$J$9:$J$254)+SUMIF(Ent_Dados!$C$9:$C$254,Tabulação_Prod_Municipios!D79,Ent_Dados!$N$9:$N$254)+SUMIF(Ent_Dados!$C$9:$C$254,Tabulação_Prod_Municipios!D79,Ent_Dados!$P$9:$P$254)+SUMIF(Ent_Dados!$C$9:$C$254,Tabulação_Prod_Municipios!D79,Ent_Dados!$T$9:$T$254)+SUMIF(Ent_Dados!$C$9:$C$254,Tabulação_Prod_Municipios!D79,Ent_Dados!$V$9:$V$254)+SUMIF(Ent_Dados!$C$9:$C$254,Tabulação_Prod_Municipios!D79,Ent_Dados!$X$9:$X$254)+SUMIF(Ent_Dados!$C$9:$C$254,Tabulação_Prod_Municipios!D79,Ent_Dados!$AB$9:$AB$254)</f>
        <v>9940</v>
      </c>
      <c r="N107" s="16">
        <f>SUMIF(Ent_Dados!$C$9:$C$254,Tabulação_Prod_Municipios!D79,Ent_Dados!$G$9:$G$254)+SUMIF(Ent_Dados!$C$9:$C$254,Tabulação_Prod_Municipios!D79,Ent_Dados!$I$9:$I$254)+SUMIF(Ent_Dados!$C$9:$C$254,Tabulação_Prod_Municipios!D79,Ent_Dados!$K$9:$K$254)+SUMIF(Ent_Dados!$C$9:$C$254,Tabulação_Prod_Municipios!D79,Ent_Dados!$O$9:$O$254)+SUMIF(Ent_Dados!$C$9:$C$254,Tabulação_Prod_Municipios!D79,Ent_Dados!$Q$9:$Q$254)+SUMIF(Ent_Dados!$C$9:$C$254,Tabulação_Prod_Municipios!D79,Ent_Dados!$U$9:$U$254)+SUMIF(Ent_Dados!$C$9:$C$254,Tabulação_Prod_Municipios!D79,Ent_Dados!$W$9:$W$254)+SUMIF(Ent_Dados!$C$9:$C$254,Tabulação_Prod_Municipios!D79,Ent_Dados!$Y$9:$Y$254)+SUMIF(Ent_Dados!$C$9:$C$254,Tabulação_Prod_Municipios!D79,Ent_Dados!$AC$9:$AC$254)</f>
        <v>4550</v>
      </c>
      <c r="O107" s="14"/>
      <c r="P107" s="10">
        <v>97</v>
      </c>
      <c r="Q107" s="92" t="s">
        <v>71</v>
      </c>
      <c r="R107" s="13">
        <f>SUMIF(Ent_Dados!$C$269:$C$514,Tabulação_Prod_Municipios!D19,Ent_Dados!$V$269:$V$514)</f>
        <v>4510</v>
      </c>
      <c r="S107" s="16">
        <f>SUMIF(Ent_Dados!$C$269:$C$514,Tabulação_Prod_Municipios!D19,Ent_Dados!$W$269:$W$514)</f>
        <v>7310</v>
      </c>
      <c r="T107" s="9"/>
      <c r="U107" s="10">
        <v>97</v>
      </c>
      <c r="V107" s="92" t="s">
        <v>18</v>
      </c>
      <c r="W107" s="13">
        <f>SUMIF(Ent_Dados!$C$9:$C$254,Tabulação_Prod_Municipios!D107,Ent_Dados!$V$9:$V$254)</f>
        <v>3000</v>
      </c>
      <c r="X107" s="16">
        <f>SUMIF(Ent_Dados!$C$9:$C$254,Tabulação_Prod_Municipios!D107,Ent_Dados!$W$9:$W$254)</f>
        <v>3000</v>
      </c>
      <c r="Y107" s="2"/>
      <c r="Z107" s="10">
        <v>97</v>
      </c>
      <c r="AA107" s="92" t="s">
        <v>110</v>
      </c>
      <c r="AB107" s="13">
        <f>SUMIF(Ent_Dados!$C$269:$C$514,Tabulação_Prod_Municipios!D60,Ent_Dados!$T$269:$T$514)</f>
        <v>5500</v>
      </c>
      <c r="AC107" s="16">
        <f>SUMIF(Ent_Dados!$C$269:$C$514,Tabulação_Prod_Municipios!D60,Ent_Dados!$U$269:$U$514)</f>
        <v>5000</v>
      </c>
      <c r="AD107" s="9"/>
      <c r="AE107" s="10">
        <v>97</v>
      </c>
      <c r="AF107" s="92" t="s">
        <v>245</v>
      </c>
      <c r="AG107" s="13">
        <f>SUMIF(Ent_Dados!$C$9:$C$254,Tabulação_Prod_Municipios!D211,Ent_Dados!$T$9:$T$254)</f>
        <v>1000</v>
      </c>
      <c r="AH107" s="16">
        <f>SUMIF(Ent_Dados!$C$9:$C$254,Tabulação_Prod_Municipios!D211,Ent_Dados!$U$9:$U$254)</f>
        <v>1000</v>
      </c>
      <c r="AJ107" s="10">
        <v>97</v>
      </c>
      <c r="AK107" s="92" t="s">
        <v>198</v>
      </c>
      <c r="AL107" s="13">
        <f>SUMIF(Ent_Dados!$C$269:$C$514,Tabulação_Prod_Municipios!D157,Ent_Dados!$X$269:$X$514)</f>
        <v>0</v>
      </c>
      <c r="AM107" s="16">
        <f>SUMIF(Ent_Dados!$C$269:$C$514,Tabulação_Prod_Municipios!D157,Ent_Dados!$Y$269:$Y$514)</f>
        <v>0</v>
      </c>
      <c r="AN107" s="9"/>
      <c r="AO107" s="10">
        <v>97</v>
      </c>
      <c r="AP107" s="92" t="s">
        <v>190</v>
      </c>
      <c r="AQ107" s="13">
        <f>SUMIF(Ent_Dados!$C$9:$C$254,Tabulação_Prod_Municipios!D148,Ent_Dados!$X$9:$X$254)</f>
        <v>0</v>
      </c>
      <c r="AR107" s="16">
        <f>SUMIF(Ent_Dados!$C$9:$C$254,Tabulação_Prod_Municipios!D148,Ent_Dados!$Y$9:$Y$254)</f>
        <v>0</v>
      </c>
      <c r="AT107" s="10">
        <v>97</v>
      </c>
      <c r="AU107" s="92" t="s">
        <v>273</v>
      </c>
      <c r="AV107" s="13">
        <f>SUMIF(Ent_Dados!$C$269:$C$514,Tabulação_Prod_Municipios!D241,Ent_Dados!$J$269:$J$514)</f>
        <v>33</v>
      </c>
      <c r="AW107" s="16">
        <f>SUMIF(Ent_Dados!$C$269:$C$514,Tabulação_Prod_Municipios!D241,Ent_Dados!$K$269:$K$514)</f>
        <v>33</v>
      </c>
      <c r="AX107" s="9"/>
      <c r="AY107" s="10">
        <v>97</v>
      </c>
      <c r="AZ107" s="92" t="s">
        <v>200</v>
      </c>
      <c r="BA107" s="13">
        <f>SUMIF(Ent_Dados!$C$9:$C$254,Tabulação_Prod_Municipios!D160,Ent_Dados!$J$9:$J$254)</f>
        <v>8</v>
      </c>
      <c r="BB107" s="16">
        <f>SUMIF(Ent_Dados!$C$9:$C$254,Tabulação_Prod_Municipios!D160,Ent_Dados!$K$9:$K$254)</f>
        <v>20</v>
      </c>
      <c r="BD107" s="10">
        <v>97</v>
      </c>
      <c r="BE107" s="92" t="s">
        <v>245</v>
      </c>
      <c r="BF107" s="13">
        <f>SUMIF(Ent_Dados!$C$269:$C$514,Tabulação_Prod_Municipios!D211,Ent_Dados!$N$269:$N$514)</f>
        <v>0</v>
      </c>
      <c r="BG107" s="16">
        <f>SUMIF(Ent_Dados!$C$269:$C$514,Tabulação_Prod_Municipios!D211,Ent_Dados!$O$269:$O$514)</f>
        <v>0</v>
      </c>
      <c r="BH107" s="9"/>
      <c r="BI107" s="10">
        <v>97</v>
      </c>
      <c r="BJ107" s="92" t="s">
        <v>245</v>
      </c>
      <c r="BK107" s="13">
        <f>SUMIF(Ent_Dados!$C$9:$C$254,Tabulação_Prod_Municipios!D211,Ent_Dados!$N$9:$N$254)</f>
        <v>0</v>
      </c>
      <c r="BL107" s="16">
        <f>SUMIF(Ent_Dados!$C$9:$C$254,Tabulação_Prod_Municipios!D211,Ent_Dados!$O$9:$O$254)</f>
        <v>0</v>
      </c>
      <c r="BN107" s="10">
        <v>97</v>
      </c>
      <c r="BO107" s="92" t="s">
        <v>120</v>
      </c>
      <c r="BP107" s="13">
        <f>SUMIF(Ent_Dados!$C$269:$C$514,Tabulação_Prod_Municipios!D72,Ent_Dados!$F$269:$F$514)</f>
        <v>0</v>
      </c>
      <c r="BQ107" s="16">
        <f>SUMIF(Ent_Dados!$C$269:$C$514,Tabulação_Prod_Municipios!D72,Ent_Dados!$G$269:$G$514)</f>
        <v>0</v>
      </c>
      <c r="BR107" s="9"/>
      <c r="BS107" s="10">
        <v>97</v>
      </c>
      <c r="BT107" s="92" t="s">
        <v>120</v>
      </c>
      <c r="BU107" s="13">
        <f>SUMIF(Ent_Dados!$C$9:$C$254,Tabulação_Prod_Municipios!D72,Ent_Dados!$F$9:$F$254)</f>
        <v>0</v>
      </c>
      <c r="BV107" s="16">
        <f>SUMIF(Ent_Dados!$C$9:$C$254,Tabulação_Prod_Municipios!D72,Ent_Dados!$G$9:$G$254)</f>
        <v>0</v>
      </c>
      <c r="BX107" s="10">
        <v>97</v>
      </c>
      <c r="BY107" s="92" t="s">
        <v>127</v>
      </c>
      <c r="BZ107" s="13">
        <f>SUMIF(Ent_Dados!$C$269:$C$514,Tabulação_Prod_Municipios!D80,Ent_Dados!$P$269:$P$514)</f>
        <v>0</v>
      </c>
      <c r="CA107" s="16">
        <f>SUMIF(Ent_Dados!$C$269:$C$514,Tabulação_Prod_Municipios!D80,Ent_Dados!$Q$269:$Q$514)</f>
        <v>0</v>
      </c>
      <c r="CB107" s="9"/>
      <c r="CC107" s="10">
        <v>97</v>
      </c>
      <c r="CD107" s="92" t="s">
        <v>127</v>
      </c>
      <c r="CE107" s="13">
        <f>SUMIF(Ent_Dados!$C$9:$C$254,Tabulação_Prod_Municipios!D80,Ent_Dados!$P$9:$P$254)</f>
        <v>0</v>
      </c>
      <c r="CF107" s="16">
        <f>SUMIF(Ent_Dados!$C$9:$C$254,Tabulação_Prod_Municipios!D80,Ent_Dados!$Q$9:$Q$254)</f>
        <v>0</v>
      </c>
      <c r="CH107" s="10">
        <v>97</v>
      </c>
      <c r="CI107" s="92" t="s">
        <v>146</v>
      </c>
      <c r="CJ107" s="13">
        <f>SUMIF(Ent_Dados!$C$269:$C$514,Tabulação_Prod_Municipios!D100,Ent_Dados!$AB$269:$AB$514)</f>
        <v>0</v>
      </c>
      <c r="CK107" s="16">
        <f>SUMIF(Ent_Dados!$C$269:$C$514,Tabulação_Prod_Municipios!D100,Ent_Dados!$AC$269:$AC$514)</f>
        <v>0</v>
      </c>
      <c r="CL107" s="9"/>
      <c r="CM107" s="10">
        <v>97</v>
      </c>
      <c r="CN107" s="92" t="s">
        <v>146</v>
      </c>
      <c r="CO107" s="13">
        <f>SUMIF(Ent_Dados!$C$9:$C$254,Tabulação_Prod_Municipios!D100,Ent_Dados!$AB$9:$AB$254)</f>
        <v>0</v>
      </c>
      <c r="CP107" s="16">
        <f>SUMIF(Ent_Dados!$C$9:$C$254,Tabulação_Prod_Municipios!D100,Ent_Dados!$AC$9:$AC$254)</f>
        <v>0</v>
      </c>
      <c r="CR107" s="10">
        <v>97</v>
      </c>
      <c r="CS107" s="92" t="s">
        <v>260</v>
      </c>
      <c r="CT107" s="13">
        <f>SUMIF(Ent_Dados!$C$269:$C$514,Tabulação_Prod_Municipios!D227,Ent_Dados!$L$269:$L$514)</f>
        <v>2100</v>
      </c>
      <c r="CU107" s="16">
        <f>SUMIF(Ent_Dados!$C$269:$C$514,Tabulação_Prod_Municipios!D227,Ent_Dados!$M$269:$M$514)</f>
        <v>2100</v>
      </c>
      <c r="CV107" s="9"/>
      <c r="CW107" s="10">
        <v>97</v>
      </c>
      <c r="CX107" s="92" t="s">
        <v>127</v>
      </c>
      <c r="CY107" s="13">
        <f>SUMIF(Ent_Dados!$C$9:$C$254,Tabulação_Prod_Municipios!D80,Ent_Dados!$L$9:$L$254)</f>
        <v>50</v>
      </c>
      <c r="CZ107" s="16">
        <f>SUMIF(Ent_Dados!$C$9:$C$254,Tabulação_Prod_Municipios!D80,Ent_Dados!$M$9:$M$254)</f>
        <v>50</v>
      </c>
      <c r="DB107" s="10">
        <v>97</v>
      </c>
      <c r="DC107" s="92" t="s">
        <v>246</v>
      </c>
      <c r="DD107" s="13">
        <f>SUMIF(Ent_Dados!$C$269:$C$514,Tabulação_Prod_Municipios!D212,Ent_Dados!$R$269:$R$514)</f>
        <v>666</v>
      </c>
      <c r="DE107" s="16">
        <f>SUMIF(Ent_Dados!$C$269:$C$514,Tabulação_Prod_Municipios!D212,Ent_Dados!$S$269:$S$514)</f>
        <v>645</v>
      </c>
      <c r="DF107" s="9"/>
      <c r="DG107" s="10">
        <v>97</v>
      </c>
      <c r="DH107" s="92" t="s">
        <v>179</v>
      </c>
      <c r="DI107" s="13">
        <f>SUMIF(Ent_Dados!$C$9:$C$254,Tabulação_Prod_Municipios!D135,Ent_Dados!$R$9:$R$254)</f>
        <v>40</v>
      </c>
      <c r="DJ107" s="16">
        <f>SUMIF(Ent_Dados!$C$9:$C$254,Tabulação_Prod_Municipios!D135,Ent_Dados!$S$9:$S$254)</f>
        <v>40</v>
      </c>
      <c r="DL107" s="10">
        <v>97</v>
      </c>
      <c r="DM107" s="92" t="s">
        <v>121</v>
      </c>
      <c r="DN107" s="13">
        <f>SUMIF(Ent_Dados!$C$269:$C$514,Tabulação_Prod_Municipios!D73,Ent_Dados!$Z$269:$Z$514)</f>
        <v>0</v>
      </c>
      <c r="DO107" s="16">
        <f>SUMIF(Ent_Dados!$C$269:$C$514,Tabulação_Prod_Municipios!D73,Ent_Dados!$AA$269:$AA$514)</f>
        <v>0</v>
      </c>
      <c r="DP107" s="9"/>
      <c r="DQ107" s="10">
        <v>97</v>
      </c>
      <c r="DR107" s="92" t="s">
        <v>110</v>
      </c>
      <c r="DS107" s="13">
        <f>SUMIF(Ent_Dados!$C$9:$C$254,Tabulação_Prod_Municipios!D60,Ent_Dados!$Z$9:$Z$254)</f>
        <v>0</v>
      </c>
      <c r="DT107" s="16">
        <f>SUMIF(Ent_Dados!$C$9:$C$254,Tabulação_Prod_Municipios!D60,Ent_Dados!$AA$9:$AA$254)</f>
        <v>0</v>
      </c>
      <c r="DV107" s="10">
        <v>97</v>
      </c>
      <c r="DW107" s="92" t="s">
        <v>120</v>
      </c>
      <c r="DX107" s="13">
        <f>SUMIF(Ent_Dados!$C$269:$C$514,Tabulação_Prod_Municipios!D72,Ent_Dados!$D$269:$D$514)</f>
        <v>0</v>
      </c>
      <c r="DY107" s="16">
        <f>SUMIF(Ent_Dados!$C$269:$C$514,Tabulação_Prod_Municipios!D72,Ent_Dados!$E$269:$E$514)</f>
        <v>0</v>
      </c>
      <c r="DZ107" s="9"/>
      <c r="EA107" s="10">
        <v>97</v>
      </c>
      <c r="EB107" s="92" t="s">
        <v>120</v>
      </c>
      <c r="EC107" s="13">
        <f>SUMIF(Ent_Dados!$C$9:$C$254,Tabulação_Prod_Municipios!D72,Ent_Dados!$D$9:$D$254)</f>
        <v>0</v>
      </c>
      <c r="ED107" s="16">
        <f>SUMIF(Ent_Dados!$C$9:$C$254,Tabulação_Prod_Municipios!D72,Ent_Dados!$E$9:$E$254)</f>
        <v>0</v>
      </c>
      <c r="EF107" s="10">
        <v>97</v>
      </c>
      <c r="EG107" s="92" t="s">
        <v>18</v>
      </c>
      <c r="EH107" s="13"/>
      <c r="EI107" s="16"/>
      <c r="EJ107" s="9"/>
      <c r="EK107" s="10">
        <v>97</v>
      </c>
      <c r="EL107" s="92" t="s">
        <v>18</v>
      </c>
      <c r="EM107" s="13"/>
      <c r="EN107" s="16"/>
    </row>
    <row r="108" spans="1:144" ht="13.5" customHeight="1" x14ac:dyDescent="0.2">
      <c r="A108" s="14"/>
      <c r="B108" s="91">
        <v>100</v>
      </c>
      <c r="C108" s="92" t="s">
        <v>153</v>
      </c>
      <c r="D108" s="12" t="s">
        <v>429</v>
      </c>
      <c r="E108" s="14"/>
      <c r="F108" s="10">
        <v>98</v>
      </c>
      <c r="G108" s="92" t="s">
        <v>82</v>
      </c>
      <c r="H108" s="13">
        <f>SUMIF(Ent_Dados!$C$269:$C$514,Tabulação_Prod_Municipios!D30,Ent_Dados!$F$269:$F$514)+SUMIF(Ent_Dados!$C$269:$C$514,Tabulação_Prod_Municipios!D30,Ent_Dados!$H$269:$H$514)+SUMIF(Ent_Dados!$C$269:$C$514,Tabulação_Prod_Municipios!D30,Ent_Dados!$J$269:$J$514)+SUMIF(Ent_Dados!$C$269:$C$514,Tabulação_Prod_Municipios!D30,Ent_Dados!$N$269:$N$514)+SUMIF(Ent_Dados!$C$269:$C$514,Tabulação_Prod_Municipios!D30,Ent_Dados!$P$269:$P$514)+SUMIF(Ent_Dados!$C$269:$C$514,Tabulação_Prod_Municipios!D30,Ent_Dados!$T$269:$T$514)+SUMIF(Ent_Dados!$C$269:$C$514,Tabulação_Prod_Municipios!D30,Ent_Dados!$V$269:$V$514)+SUMIF(Ent_Dados!$C$269:$C$514,Tabulação_Prod_Municipios!D30,Ent_Dados!$X$269:$X$514)+SUMIF(Ent_Dados!$C$269:$C$514,Tabulação_Prod_Municipios!D30,Ent_Dados!$AB$269:$AB$514)</f>
        <v>3350</v>
      </c>
      <c r="I108" s="16">
        <f>SUMIF(Ent_Dados!$C$269:$C$514,Tabulação_Prod_Municipios!D30,Ent_Dados!$G$269:$G$514)+SUMIF(Ent_Dados!$C$269:$C$514,Tabulação_Prod_Municipios!D30,Ent_Dados!$I$269:$I$514)+SUMIF(Ent_Dados!$C$269:$C$514,Tabulação_Prod_Municipios!D30,Ent_Dados!$K$269:$K$514)+SUMIF(Ent_Dados!$C$269:$C$514,Tabulação_Prod_Municipios!D30,Ent_Dados!$O$269:$O$514)+SUMIF(Ent_Dados!$C$269:$C$514,Tabulação_Prod_Municipios!D30,Ent_Dados!$Q$269:$Q$514)+SUMIF(Ent_Dados!$C$269:$C$514,Tabulação_Prod_Municipios!D30,Ent_Dados!$U$269:$U$514)+SUMIF(Ent_Dados!$C$269:$C$514,Tabulação_Prod_Municipios!D30,Ent_Dados!$W$269:$W$514)+SUMIF(Ent_Dados!$C$269:$C$514,Tabulação_Prod_Municipios!D30,Ent_Dados!$Y$269:$Y$514)+SUMIF(Ent_Dados!$C$269:$C$514,Tabulação_Prod_Municipios!D30,Ent_Dados!$AC$269:$AC$514)</f>
        <v>15200</v>
      </c>
      <c r="J108" s="9"/>
      <c r="K108" s="10">
        <v>98</v>
      </c>
      <c r="L108" s="92" t="s">
        <v>122</v>
      </c>
      <c r="M108" s="13">
        <f>SUMIF(Ent_Dados!$C$9:$C$254,Tabulação_Prod_Municipios!D75,Ent_Dados!$F$9:$F$254)+SUMIF(Ent_Dados!$C$9:$C$254,Tabulação_Prod_Municipios!D75,Ent_Dados!$H$9:$H$254)+SUMIF(Ent_Dados!$C$9:$C$254,Tabulação_Prod_Municipios!D75,Ent_Dados!$J$9:$J$254)+SUMIF(Ent_Dados!$C$9:$C$254,Tabulação_Prod_Municipios!D75,Ent_Dados!$N$9:$N$254)+SUMIF(Ent_Dados!$C$9:$C$254,Tabulação_Prod_Municipios!D75,Ent_Dados!$P$9:$P$254)+SUMIF(Ent_Dados!$C$9:$C$254,Tabulação_Prod_Municipios!D75,Ent_Dados!$T$9:$T$254)+SUMIF(Ent_Dados!$C$9:$C$254,Tabulação_Prod_Municipios!D75,Ent_Dados!$V$9:$V$254)+SUMIF(Ent_Dados!$C$9:$C$254,Tabulação_Prod_Municipios!D75,Ent_Dados!$X$9:$X$254)+SUMIF(Ent_Dados!$C$9:$C$254,Tabulação_Prod_Municipios!D75,Ent_Dados!$AB$9:$AB$254)</f>
        <v>3896</v>
      </c>
      <c r="N108" s="16">
        <f>SUMIF(Ent_Dados!$C$9:$C$254,Tabulação_Prod_Municipios!D75,Ent_Dados!$G$9:$G$254)+SUMIF(Ent_Dados!$C$9:$C$254,Tabulação_Prod_Municipios!D75,Ent_Dados!$I$9:$I$254)+SUMIF(Ent_Dados!$C$9:$C$254,Tabulação_Prod_Municipios!D75,Ent_Dados!$K$9:$K$254)+SUMIF(Ent_Dados!$C$9:$C$254,Tabulação_Prod_Municipios!D75,Ent_Dados!$O$9:$O$254)+SUMIF(Ent_Dados!$C$9:$C$254,Tabulação_Prod_Municipios!D75,Ent_Dados!$Q$9:$Q$254)+SUMIF(Ent_Dados!$C$9:$C$254,Tabulação_Prod_Municipios!D75,Ent_Dados!$U$9:$U$254)+SUMIF(Ent_Dados!$C$9:$C$254,Tabulação_Prod_Municipios!D75,Ent_Dados!$W$9:$W$254)+SUMIF(Ent_Dados!$C$9:$C$254,Tabulação_Prod_Municipios!D75,Ent_Dados!$Y$9:$Y$254)+SUMIF(Ent_Dados!$C$9:$C$254,Tabulação_Prod_Municipios!D75,Ent_Dados!$AC$9:$AC$254)</f>
        <v>4400</v>
      </c>
      <c r="O108" s="14"/>
      <c r="P108" s="10">
        <v>98</v>
      </c>
      <c r="Q108" s="92" t="s">
        <v>150</v>
      </c>
      <c r="R108" s="13">
        <f>SUMIF(Ent_Dados!$C$269:$C$514,Tabulação_Prod_Municipios!D104,Ent_Dados!$V$269:$V$514)</f>
        <v>5940</v>
      </c>
      <c r="S108" s="16">
        <f>SUMIF(Ent_Dados!$C$269:$C$514,Tabulação_Prod_Municipios!D104,Ent_Dados!$W$269:$W$514)</f>
        <v>7150</v>
      </c>
      <c r="T108" s="9"/>
      <c r="U108" s="10">
        <v>98</v>
      </c>
      <c r="V108" s="92" t="s">
        <v>199</v>
      </c>
      <c r="W108" s="13">
        <f>SUMIF(Ent_Dados!$C$9:$C$254,Tabulação_Prod_Municipios!D159,Ent_Dados!$V$9:$V$254)</f>
        <v>2950</v>
      </c>
      <c r="X108" s="16">
        <f>SUMIF(Ent_Dados!$C$9:$C$254,Tabulação_Prod_Municipios!D159,Ent_Dados!$W$9:$W$254)</f>
        <v>3000</v>
      </c>
      <c r="Y108" s="2"/>
      <c r="Z108" s="10">
        <v>98</v>
      </c>
      <c r="AA108" s="92" t="s">
        <v>148</v>
      </c>
      <c r="AB108" s="13">
        <f>SUMIF(Ent_Dados!$C$269:$C$514,Tabulação_Prod_Municipios!D102,Ent_Dados!$T$269:$T$514)</f>
        <v>1800</v>
      </c>
      <c r="AC108" s="16">
        <f>SUMIF(Ent_Dados!$C$269:$C$514,Tabulação_Prod_Municipios!D102,Ent_Dados!$U$269:$U$514)</f>
        <v>4920</v>
      </c>
      <c r="AD108" s="9"/>
      <c r="AE108" s="10">
        <v>98</v>
      </c>
      <c r="AF108" s="92" t="s">
        <v>18</v>
      </c>
      <c r="AG108" s="13">
        <f>SUMIF(Ent_Dados!$C$9:$C$254,Tabulação_Prod_Municipios!D107,Ent_Dados!$T$9:$T$254)</f>
        <v>1000</v>
      </c>
      <c r="AH108" s="16">
        <f>SUMIF(Ent_Dados!$C$9:$C$254,Tabulação_Prod_Municipios!D107,Ent_Dados!$U$9:$U$254)</f>
        <v>1000</v>
      </c>
      <c r="AJ108" s="10">
        <v>98</v>
      </c>
      <c r="AK108" s="92" t="s">
        <v>190</v>
      </c>
      <c r="AL108" s="13">
        <f>SUMIF(Ent_Dados!$C$269:$C$514,Tabulação_Prod_Municipios!D148,Ent_Dados!$X$269:$X$514)</f>
        <v>0</v>
      </c>
      <c r="AM108" s="16">
        <f>SUMIF(Ent_Dados!$C$269:$C$514,Tabulação_Prod_Municipios!D148,Ent_Dados!$Y$269:$Y$514)</f>
        <v>0</v>
      </c>
      <c r="AN108" s="9"/>
      <c r="AO108" s="10">
        <v>98</v>
      </c>
      <c r="AP108" s="92" t="s">
        <v>198</v>
      </c>
      <c r="AQ108" s="13">
        <f>SUMIF(Ent_Dados!$C$9:$C$254,Tabulação_Prod_Municipios!D157,Ent_Dados!$X$9:$X$254)</f>
        <v>0</v>
      </c>
      <c r="AR108" s="16">
        <f>SUMIF(Ent_Dados!$C$9:$C$254,Tabulação_Prod_Municipios!D157,Ent_Dados!$Y$9:$Y$254)</f>
        <v>0</v>
      </c>
      <c r="AT108" s="10">
        <v>98</v>
      </c>
      <c r="AU108" s="92" t="s">
        <v>259</v>
      </c>
      <c r="AV108" s="13">
        <f>SUMIF(Ent_Dados!$C$269:$C$514,Tabulação_Prod_Municipios!D226,Ent_Dados!$J$269:$J$514)</f>
        <v>60</v>
      </c>
      <c r="AW108" s="16">
        <f>SUMIF(Ent_Dados!$C$269:$C$514,Tabulação_Prod_Municipios!D226,Ent_Dados!$K$269:$K$514)</f>
        <v>30</v>
      </c>
      <c r="AX108" s="9"/>
      <c r="AY108" s="10">
        <v>98</v>
      </c>
      <c r="AZ108" s="92" t="s">
        <v>183</v>
      </c>
      <c r="BA108" s="13">
        <f>SUMIF(Ent_Dados!$C$9:$C$254,Tabulação_Prod_Municipios!D140,Ent_Dados!$J$9:$J$254)</f>
        <v>0</v>
      </c>
      <c r="BB108" s="16">
        <f>SUMIF(Ent_Dados!$C$9:$C$254,Tabulação_Prod_Municipios!D140,Ent_Dados!$K$9:$K$254)</f>
        <v>20</v>
      </c>
      <c r="BD108" s="10">
        <v>98</v>
      </c>
      <c r="BE108" s="92" t="s">
        <v>67</v>
      </c>
      <c r="BF108" s="13">
        <f>SUMIF(Ent_Dados!$C$269:$C$514,Tabulação_Prod_Municipios!D14,Ent_Dados!$N$269:$N$514)</f>
        <v>0</v>
      </c>
      <c r="BG108" s="16">
        <f>SUMIF(Ent_Dados!$C$269:$C$514,Tabulação_Prod_Municipios!D14,Ent_Dados!$O$269:$O$514)</f>
        <v>0</v>
      </c>
      <c r="BH108" s="9"/>
      <c r="BI108" s="10">
        <v>98</v>
      </c>
      <c r="BJ108" s="92" t="s">
        <v>67</v>
      </c>
      <c r="BK108" s="13">
        <f>SUMIF(Ent_Dados!$C$9:$C$254,Tabulação_Prod_Municipios!D14,Ent_Dados!$N$9:$N$254)</f>
        <v>0</v>
      </c>
      <c r="BL108" s="16">
        <f>SUMIF(Ent_Dados!$C$9:$C$254,Tabulação_Prod_Municipios!D14,Ent_Dados!$O$9:$O$254)</f>
        <v>0</v>
      </c>
      <c r="BN108" s="10">
        <v>98</v>
      </c>
      <c r="BO108" s="92" t="s">
        <v>121</v>
      </c>
      <c r="BP108" s="13">
        <f>SUMIF(Ent_Dados!$C$269:$C$514,Tabulação_Prod_Municipios!D73,Ent_Dados!$F$269:$F$514)</f>
        <v>0</v>
      </c>
      <c r="BQ108" s="16">
        <f>SUMIF(Ent_Dados!$C$269:$C$514,Tabulação_Prod_Municipios!D73,Ent_Dados!$G$269:$G$514)</f>
        <v>0</v>
      </c>
      <c r="BR108" s="9"/>
      <c r="BS108" s="10">
        <v>98</v>
      </c>
      <c r="BT108" s="92" t="s">
        <v>121</v>
      </c>
      <c r="BU108" s="13">
        <f>SUMIF(Ent_Dados!$C$9:$C$254,Tabulação_Prod_Municipios!D73,Ent_Dados!$F$9:$F$254)</f>
        <v>0</v>
      </c>
      <c r="BV108" s="16">
        <f>SUMIF(Ent_Dados!$C$9:$C$254,Tabulação_Prod_Municipios!D73,Ent_Dados!$G$9:$G$254)</f>
        <v>0</v>
      </c>
      <c r="BX108" s="10">
        <v>98</v>
      </c>
      <c r="BY108" s="92" t="s">
        <v>3</v>
      </c>
      <c r="BZ108" s="13">
        <f>SUMIF(Ent_Dados!$C$269:$C$514,Tabulação_Prod_Municipios!D81,Ent_Dados!$P$269:$P$514)</f>
        <v>0</v>
      </c>
      <c r="CA108" s="16">
        <f>SUMIF(Ent_Dados!$C$269:$C$514,Tabulação_Prod_Municipios!D81,Ent_Dados!$Q$269:$Q$514)</f>
        <v>0</v>
      </c>
      <c r="CB108" s="9"/>
      <c r="CC108" s="10">
        <v>98</v>
      </c>
      <c r="CD108" s="92" t="s">
        <v>3</v>
      </c>
      <c r="CE108" s="13">
        <f>SUMIF(Ent_Dados!$C$9:$C$254,Tabulação_Prod_Municipios!D81,Ent_Dados!$P$9:$P$254)</f>
        <v>0</v>
      </c>
      <c r="CF108" s="16">
        <f>SUMIF(Ent_Dados!$C$9:$C$254,Tabulação_Prod_Municipios!D81,Ent_Dados!$Q$9:$Q$254)</f>
        <v>0</v>
      </c>
      <c r="CH108" s="10">
        <v>98</v>
      </c>
      <c r="CI108" s="92" t="s">
        <v>147</v>
      </c>
      <c r="CJ108" s="13">
        <f>SUMIF(Ent_Dados!$C$269:$C$514,Tabulação_Prod_Municipios!D101,Ent_Dados!$AB$269:$AB$514)</f>
        <v>0</v>
      </c>
      <c r="CK108" s="16">
        <f>SUMIF(Ent_Dados!$C$269:$C$514,Tabulação_Prod_Municipios!D101,Ent_Dados!$AC$269:$AC$514)</f>
        <v>0</v>
      </c>
      <c r="CL108" s="9"/>
      <c r="CM108" s="10">
        <v>98</v>
      </c>
      <c r="CN108" s="92" t="s">
        <v>147</v>
      </c>
      <c r="CO108" s="13">
        <f>SUMIF(Ent_Dados!$C$9:$C$254,Tabulação_Prod_Municipios!D101,Ent_Dados!$AB$9:$AB$254)</f>
        <v>0</v>
      </c>
      <c r="CP108" s="16">
        <f>SUMIF(Ent_Dados!$C$9:$C$254,Tabulação_Prod_Municipios!D101,Ent_Dados!$AC$9:$AC$254)</f>
        <v>0</v>
      </c>
      <c r="CR108" s="10">
        <v>98</v>
      </c>
      <c r="CS108" s="92" t="s">
        <v>284</v>
      </c>
      <c r="CT108" s="13">
        <f>SUMIF(Ent_Dados!$C$269:$C$514,Tabulação_Prod_Municipios!D252,Ent_Dados!$L$269:$L$514)</f>
        <v>2100</v>
      </c>
      <c r="CU108" s="16">
        <f>SUMIF(Ent_Dados!$C$269:$C$514,Tabulação_Prod_Municipios!D252,Ent_Dados!$M$269:$M$514)</f>
        <v>2100</v>
      </c>
      <c r="CV108" s="9"/>
      <c r="CW108" s="10">
        <v>98</v>
      </c>
      <c r="CX108" s="92" t="s">
        <v>189</v>
      </c>
      <c r="CY108" s="13">
        <f>SUMIF(Ent_Dados!$C$9:$C$254,Tabulação_Prod_Municipios!D147,Ent_Dados!$L$9:$L$254)</f>
        <v>50</v>
      </c>
      <c r="CZ108" s="16">
        <f>SUMIF(Ent_Dados!$C$9:$C$254,Tabulação_Prod_Municipios!D147,Ent_Dados!$M$9:$M$254)</f>
        <v>50</v>
      </c>
      <c r="DB108" s="10">
        <v>98</v>
      </c>
      <c r="DC108" s="92" t="s">
        <v>278</v>
      </c>
      <c r="DD108" s="13">
        <f>SUMIF(Ent_Dados!$C$269:$C$514,Tabulação_Prod_Municipios!D246,Ent_Dados!$R$269:$R$514)</f>
        <v>640</v>
      </c>
      <c r="DE108" s="16">
        <f>SUMIF(Ent_Dados!$C$269:$C$514,Tabulação_Prod_Municipios!D246,Ent_Dados!$S$269:$S$514)</f>
        <v>640</v>
      </c>
      <c r="DF108" s="9"/>
      <c r="DG108" s="10">
        <v>98</v>
      </c>
      <c r="DH108" s="92" t="s">
        <v>166</v>
      </c>
      <c r="DI108" s="13">
        <f>SUMIF(Ent_Dados!$C$9:$C$254,Tabulação_Prod_Municipios!D122,Ent_Dados!$R$9:$R$254)</f>
        <v>40</v>
      </c>
      <c r="DJ108" s="16">
        <f>SUMIF(Ent_Dados!$C$9:$C$254,Tabulação_Prod_Municipios!D122,Ent_Dados!$S$9:$S$254)</f>
        <v>40</v>
      </c>
      <c r="DL108" s="10">
        <v>98</v>
      </c>
      <c r="DM108" s="92" t="s">
        <v>262</v>
      </c>
      <c r="DN108" s="13">
        <f>SUMIF(Ent_Dados!$C$269:$C$514,Tabulação_Prod_Municipios!D229,Ent_Dados!$Z$269:$Z$514)</f>
        <v>0</v>
      </c>
      <c r="DO108" s="16">
        <f>SUMIF(Ent_Dados!$C$269:$C$514,Tabulação_Prod_Municipios!D229,Ent_Dados!$AA$269:$AA$514)</f>
        <v>0</v>
      </c>
      <c r="DP108" s="9"/>
      <c r="DQ108" s="10">
        <v>98</v>
      </c>
      <c r="DR108" s="92" t="s">
        <v>121</v>
      </c>
      <c r="DS108" s="13">
        <f>SUMIF(Ent_Dados!$C$9:$C$254,Tabulação_Prod_Municipios!D73,Ent_Dados!$Z$9:$Z$254)</f>
        <v>0</v>
      </c>
      <c r="DT108" s="16">
        <f>SUMIF(Ent_Dados!$C$9:$C$254,Tabulação_Prod_Municipios!D73,Ent_Dados!$AA$9:$AA$254)</f>
        <v>0</v>
      </c>
      <c r="DV108" s="10">
        <v>98</v>
      </c>
      <c r="DW108" s="92" t="s">
        <v>121</v>
      </c>
      <c r="DX108" s="13">
        <f>SUMIF(Ent_Dados!$C$269:$C$514,Tabulação_Prod_Municipios!D73,Ent_Dados!$D$269:$D$514)</f>
        <v>0</v>
      </c>
      <c r="DY108" s="16">
        <f>SUMIF(Ent_Dados!$C$269:$C$514,Tabulação_Prod_Municipios!D73,Ent_Dados!$E$269:$E$514)</f>
        <v>0</v>
      </c>
      <c r="DZ108" s="9"/>
      <c r="EA108" s="10">
        <v>98</v>
      </c>
      <c r="EB108" s="92" t="s">
        <v>121</v>
      </c>
      <c r="EC108" s="13">
        <f>SUMIF(Ent_Dados!$C$9:$C$254,Tabulação_Prod_Municipios!D73,Ent_Dados!$D$9:$D$254)</f>
        <v>0</v>
      </c>
      <c r="ED108" s="16">
        <f>SUMIF(Ent_Dados!$C$9:$C$254,Tabulação_Prod_Municipios!D73,Ent_Dados!$E$9:$E$254)</f>
        <v>0</v>
      </c>
      <c r="EF108" s="10">
        <v>98</v>
      </c>
      <c r="EG108" s="92" t="s">
        <v>153</v>
      </c>
      <c r="EH108" s="13"/>
      <c r="EI108" s="16"/>
      <c r="EJ108" s="9"/>
      <c r="EK108" s="10">
        <v>98</v>
      </c>
      <c r="EL108" s="92" t="s">
        <v>153</v>
      </c>
      <c r="EM108" s="13"/>
      <c r="EN108" s="16"/>
    </row>
    <row r="109" spans="1:144" ht="13.5" customHeight="1" x14ac:dyDescent="0.2">
      <c r="A109" s="14"/>
      <c r="B109" s="91">
        <v>101</v>
      </c>
      <c r="C109" s="92" t="s">
        <v>154</v>
      </c>
      <c r="D109" s="12" t="s">
        <v>430</v>
      </c>
      <c r="E109" s="14"/>
      <c r="F109" s="10">
        <v>99</v>
      </c>
      <c r="G109" s="92" t="s">
        <v>128</v>
      </c>
      <c r="H109" s="13">
        <f>SUMIF(Ent_Dados!$C$269:$C$514,Tabulação_Prod_Municipios!D82,Ent_Dados!$F$269:$F$514)+SUMIF(Ent_Dados!$C$269:$C$514,Tabulação_Prod_Municipios!D82,Ent_Dados!$H$269:$H$514)+SUMIF(Ent_Dados!$C$269:$C$514,Tabulação_Prod_Municipios!D82,Ent_Dados!$J$269:$J$514)+SUMIF(Ent_Dados!$C$269:$C$514,Tabulação_Prod_Municipios!D82,Ent_Dados!$N$269:$N$514)+SUMIF(Ent_Dados!$C$269:$C$514,Tabulação_Prod_Municipios!D82,Ent_Dados!$P$269:$P$514)+SUMIF(Ent_Dados!$C$269:$C$514,Tabulação_Prod_Municipios!D82,Ent_Dados!$T$269:$T$514)+SUMIF(Ent_Dados!$C$269:$C$514,Tabulação_Prod_Municipios!D82,Ent_Dados!$V$269:$V$514)+SUMIF(Ent_Dados!$C$269:$C$514,Tabulação_Prod_Municipios!D82,Ent_Dados!$X$269:$X$514)+SUMIF(Ent_Dados!$C$269:$C$514,Tabulação_Prod_Municipios!D82,Ent_Dados!$AB$269:$AB$514)</f>
        <v>10216</v>
      </c>
      <c r="I109" s="16">
        <f>SUMIF(Ent_Dados!$C$269:$C$514,Tabulação_Prod_Municipios!D82,Ent_Dados!$G$269:$G$514)+SUMIF(Ent_Dados!$C$269:$C$514,Tabulação_Prod_Municipios!D82,Ent_Dados!$I$269:$I$514)+SUMIF(Ent_Dados!$C$269:$C$514,Tabulação_Prod_Municipios!D82,Ent_Dados!$K$269:$K$514)+SUMIF(Ent_Dados!$C$269:$C$514,Tabulação_Prod_Municipios!D82,Ent_Dados!$O$269:$O$514)+SUMIF(Ent_Dados!$C$269:$C$514,Tabulação_Prod_Municipios!D82,Ent_Dados!$Q$269:$Q$514)+SUMIF(Ent_Dados!$C$269:$C$514,Tabulação_Prod_Municipios!D82,Ent_Dados!$U$269:$U$514)+SUMIF(Ent_Dados!$C$269:$C$514,Tabulação_Prod_Municipios!D82,Ent_Dados!$W$269:$W$514)+SUMIF(Ent_Dados!$C$269:$C$514,Tabulação_Prod_Municipios!D82,Ent_Dados!$Y$269:$Y$514)+SUMIF(Ent_Dados!$C$269:$C$514,Tabulação_Prod_Municipios!D82,Ent_Dados!$AC$269:$AC$514)</f>
        <v>14008</v>
      </c>
      <c r="J109" s="9"/>
      <c r="K109" s="10">
        <v>99</v>
      </c>
      <c r="L109" s="92" t="s">
        <v>167</v>
      </c>
      <c r="M109" s="13">
        <f>SUMIF(Ent_Dados!$C$9:$C$254,Tabulação_Prod_Municipios!D123,Ent_Dados!$F$9:$F$254)+SUMIF(Ent_Dados!$C$9:$C$254,Tabulação_Prod_Municipios!D123,Ent_Dados!$H$9:$H$254)+SUMIF(Ent_Dados!$C$9:$C$254,Tabulação_Prod_Municipios!D123,Ent_Dados!$J$9:$J$254)+SUMIF(Ent_Dados!$C$9:$C$254,Tabulação_Prod_Municipios!D123,Ent_Dados!$N$9:$N$254)+SUMIF(Ent_Dados!$C$9:$C$254,Tabulação_Prod_Municipios!D123,Ent_Dados!$P$9:$P$254)+SUMIF(Ent_Dados!$C$9:$C$254,Tabulação_Prod_Municipios!D123,Ent_Dados!$T$9:$T$254)+SUMIF(Ent_Dados!$C$9:$C$254,Tabulação_Prod_Municipios!D123,Ent_Dados!$V$9:$V$254)+SUMIF(Ent_Dados!$C$9:$C$254,Tabulação_Prod_Municipios!D123,Ent_Dados!$X$9:$X$254)+SUMIF(Ent_Dados!$C$9:$C$254,Tabulação_Prod_Municipios!D123,Ent_Dados!$AB$9:$AB$254)</f>
        <v>4550</v>
      </c>
      <c r="N109" s="16">
        <f>SUMIF(Ent_Dados!$C$9:$C$254,Tabulação_Prod_Municipios!D123,Ent_Dados!$G$9:$G$254)+SUMIF(Ent_Dados!$C$9:$C$254,Tabulação_Prod_Municipios!D123,Ent_Dados!$I$9:$I$254)+SUMIF(Ent_Dados!$C$9:$C$254,Tabulação_Prod_Municipios!D123,Ent_Dados!$K$9:$K$254)+SUMIF(Ent_Dados!$C$9:$C$254,Tabulação_Prod_Municipios!D123,Ent_Dados!$O$9:$O$254)+SUMIF(Ent_Dados!$C$9:$C$254,Tabulação_Prod_Municipios!D123,Ent_Dados!$Q$9:$Q$254)+SUMIF(Ent_Dados!$C$9:$C$254,Tabulação_Prod_Municipios!D123,Ent_Dados!$U$9:$U$254)+SUMIF(Ent_Dados!$C$9:$C$254,Tabulação_Prod_Municipios!D123,Ent_Dados!$W$9:$W$254)+SUMIF(Ent_Dados!$C$9:$C$254,Tabulação_Prod_Municipios!D123,Ent_Dados!$Y$9:$Y$254)+SUMIF(Ent_Dados!$C$9:$C$254,Tabulação_Prod_Municipios!D123,Ent_Dados!$AC$9:$AC$254)</f>
        <v>4200</v>
      </c>
      <c r="O109" s="14"/>
      <c r="P109" s="10">
        <v>99</v>
      </c>
      <c r="Q109" s="92" t="s">
        <v>77</v>
      </c>
      <c r="R109" s="13">
        <f>SUMIF(Ent_Dados!$C$269:$C$514,Tabulação_Prod_Municipios!D25,Ent_Dados!$V$269:$V$514)</f>
        <v>5400</v>
      </c>
      <c r="S109" s="16">
        <f>SUMIF(Ent_Dados!$C$269:$C$514,Tabulação_Prod_Municipios!D25,Ent_Dados!$W$269:$W$514)</f>
        <v>6750</v>
      </c>
      <c r="T109" s="9"/>
      <c r="U109" s="10">
        <v>99</v>
      </c>
      <c r="V109" s="92" t="s">
        <v>128</v>
      </c>
      <c r="W109" s="13">
        <f>SUMIF(Ent_Dados!$C$9:$C$254,Tabulação_Prod_Municipios!D82,Ent_Dados!$V$9:$V$254)</f>
        <v>2700</v>
      </c>
      <c r="X109" s="16">
        <f>SUMIF(Ent_Dados!$C$9:$C$254,Tabulação_Prod_Municipios!D82,Ent_Dados!$W$9:$W$254)</f>
        <v>3000</v>
      </c>
      <c r="Y109" s="2"/>
      <c r="Z109" s="10">
        <v>99</v>
      </c>
      <c r="AA109" s="92" t="s">
        <v>154</v>
      </c>
      <c r="AB109" s="13">
        <f>SUMIF(Ent_Dados!$C$269:$C$514,Tabulação_Prod_Municipios!D109,Ent_Dados!$T$269:$T$514)</f>
        <v>12500</v>
      </c>
      <c r="AC109" s="16">
        <f>SUMIF(Ent_Dados!$C$269:$C$514,Tabulação_Prod_Municipios!D109,Ent_Dados!$U$269:$U$514)</f>
        <v>4850</v>
      </c>
      <c r="AD109" s="9"/>
      <c r="AE109" s="10">
        <v>99</v>
      </c>
      <c r="AF109" s="92" t="s">
        <v>232</v>
      </c>
      <c r="AG109" s="13">
        <f>SUMIF(Ent_Dados!$C$9:$C$254,Tabulação_Prod_Municipios!D196,Ent_Dados!$T$9:$T$254)</f>
        <v>1000</v>
      </c>
      <c r="AH109" s="16">
        <f>SUMIF(Ent_Dados!$C$9:$C$254,Tabulação_Prod_Municipios!D196,Ent_Dados!$U$9:$U$254)</f>
        <v>1000</v>
      </c>
      <c r="AJ109" s="10">
        <v>99</v>
      </c>
      <c r="AK109" s="92" t="s">
        <v>74</v>
      </c>
      <c r="AL109" s="13">
        <f>SUMIF(Ent_Dados!$C$269:$C$514,Tabulação_Prod_Municipios!D22,Ent_Dados!$X$269:$X$514)</f>
        <v>0</v>
      </c>
      <c r="AM109" s="16">
        <f>SUMIF(Ent_Dados!$C$269:$C$514,Tabulação_Prod_Municipios!D22,Ent_Dados!$Y$269:$Y$514)</f>
        <v>0</v>
      </c>
      <c r="AN109" s="9"/>
      <c r="AO109" s="10">
        <v>99</v>
      </c>
      <c r="AP109" s="92" t="s">
        <v>74</v>
      </c>
      <c r="AQ109" s="13">
        <f>SUMIF(Ent_Dados!$C$9:$C$254,Tabulação_Prod_Municipios!D22,Ent_Dados!$X$9:$X$254)</f>
        <v>0</v>
      </c>
      <c r="AR109" s="16">
        <f>SUMIF(Ent_Dados!$C$9:$C$254,Tabulação_Prod_Municipios!D22,Ent_Dados!$Y$9:$Y$254)</f>
        <v>0</v>
      </c>
      <c r="AT109" s="10">
        <v>99</v>
      </c>
      <c r="AU109" s="92" t="s">
        <v>68</v>
      </c>
      <c r="AV109" s="13">
        <f>SUMIF(Ent_Dados!$C$269:$C$514,Tabulação_Prod_Municipios!D15,Ent_Dados!$J$269:$J$514)</f>
        <v>27</v>
      </c>
      <c r="AW109" s="16">
        <f>SUMIF(Ent_Dados!$C$269:$C$514,Tabulação_Prod_Municipios!D15,Ent_Dados!$K$269:$K$514)</f>
        <v>30</v>
      </c>
      <c r="AX109" s="9"/>
      <c r="AY109" s="10">
        <v>99</v>
      </c>
      <c r="AZ109" s="92" t="s">
        <v>251</v>
      </c>
      <c r="BA109" s="13">
        <f>SUMIF(Ent_Dados!$C$9:$C$254,Tabulação_Prod_Municipios!D218,Ent_Dados!$J$9:$J$254)</f>
        <v>0</v>
      </c>
      <c r="BB109" s="16">
        <f>SUMIF(Ent_Dados!$C$9:$C$254,Tabulação_Prod_Municipios!D218,Ent_Dados!$K$9:$K$254)</f>
        <v>20</v>
      </c>
      <c r="BD109" s="10">
        <v>99</v>
      </c>
      <c r="BE109" s="92" t="s">
        <v>76</v>
      </c>
      <c r="BF109" s="13">
        <f>SUMIF(Ent_Dados!$C$269:$C$514,Tabulação_Prod_Municipios!D24,Ent_Dados!$N$269:$N$514)</f>
        <v>0</v>
      </c>
      <c r="BG109" s="16">
        <f>SUMIF(Ent_Dados!$C$269:$C$514,Tabulação_Prod_Municipios!D24,Ent_Dados!$O$269:$O$514)</f>
        <v>0</v>
      </c>
      <c r="BH109" s="9"/>
      <c r="BI109" s="10">
        <v>99</v>
      </c>
      <c r="BJ109" s="92" t="s">
        <v>76</v>
      </c>
      <c r="BK109" s="13">
        <f>SUMIF(Ent_Dados!$C$9:$C$254,Tabulação_Prod_Municipios!D24,Ent_Dados!$N$9:$N$254)</f>
        <v>0</v>
      </c>
      <c r="BL109" s="16">
        <f>SUMIF(Ent_Dados!$C$9:$C$254,Tabulação_Prod_Municipios!D24,Ent_Dados!$O$9:$O$254)</f>
        <v>0</v>
      </c>
      <c r="BN109" s="10">
        <v>99</v>
      </c>
      <c r="BO109" s="92" t="s">
        <v>122</v>
      </c>
      <c r="BP109" s="13">
        <f>SUMIF(Ent_Dados!$C$269:$C$514,Tabulação_Prod_Municipios!D75,Ent_Dados!$F$269:$F$514)</f>
        <v>0</v>
      </c>
      <c r="BQ109" s="16">
        <f>SUMIF(Ent_Dados!$C$269:$C$514,Tabulação_Prod_Municipios!D75,Ent_Dados!$G$269:$G$514)</f>
        <v>0</v>
      </c>
      <c r="BR109" s="9"/>
      <c r="BS109" s="10">
        <v>99</v>
      </c>
      <c r="BT109" s="92" t="s">
        <v>122</v>
      </c>
      <c r="BU109" s="13">
        <f>SUMIF(Ent_Dados!$C$9:$C$254,Tabulação_Prod_Municipios!D75,Ent_Dados!$F$9:$F$254)</f>
        <v>0</v>
      </c>
      <c r="BV109" s="16">
        <f>SUMIF(Ent_Dados!$C$9:$C$254,Tabulação_Prod_Municipios!D75,Ent_Dados!$G$9:$G$254)</f>
        <v>0</v>
      </c>
      <c r="BX109" s="10">
        <v>99</v>
      </c>
      <c r="BY109" s="92" t="s">
        <v>129</v>
      </c>
      <c r="BZ109" s="13">
        <f>SUMIF(Ent_Dados!$C$269:$C$514,Tabulação_Prod_Municipios!D83,Ent_Dados!$P$269:$P$514)</f>
        <v>0</v>
      </c>
      <c r="CA109" s="16">
        <f>SUMIF(Ent_Dados!$C$269:$C$514,Tabulação_Prod_Municipios!D83,Ent_Dados!$Q$269:$Q$514)</f>
        <v>0</v>
      </c>
      <c r="CB109" s="9"/>
      <c r="CC109" s="10">
        <v>99</v>
      </c>
      <c r="CD109" s="92" t="s">
        <v>129</v>
      </c>
      <c r="CE109" s="13">
        <f>SUMIF(Ent_Dados!$C$9:$C$254,Tabulação_Prod_Municipios!D83,Ent_Dados!$P$9:$P$254)</f>
        <v>0</v>
      </c>
      <c r="CF109" s="16">
        <f>SUMIF(Ent_Dados!$C$9:$C$254,Tabulação_Prod_Municipios!D83,Ent_Dados!$Q$9:$Q$254)</f>
        <v>0</v>
      </c>
      <c r="CH109" s="10">
        <v>99</v>
      </c>
      <c r="CI109" s="92" t="s">
        <v>148</v>
      </c>
      <c r="CJ109" s="13">
        <f>SUMIF(Ent_Dados!$C$269:$C$514,Tabulação_Prod_Municipios!D102,Ent_Dados!$AB$269:$AB$514)</f>
        <v>0</v>
      </c>
      <c r="CK109" s="16">
        <f>SUMIF(Ent_Dados!$C$269:$C$514,Tabulação_Prod_Municipios!D102,Ent_Dados!$AC$269:$AC$514)</f>
        <v>0</v>
      </c>
      <c r="CL109" s="9"/>
      <c r="CM109" s="10">
        <v>99</v>
      </c>
      <c r="CN109" s="92" t="s">
        <v>148</v>
      </c>
      <c r="CO109" s="13">
        <f>SUMIF(Ent_Dados!$C$9:$C$254,Tabulação_Prod_Municipios!D102,Ent_Dados!$AB$9:$AB$254)</f>
        <v>0</v>
      </c>
      <c r="CP109" s="16">
        <f>SUMIF(Ent_Dados!$C$9:$C$254,Tabulação_Prod_Municipios!D102,Ent_Dados!$AC$9:$AC$254)</f>
        <v>0</v>
      </c>
      <c r="CR109" s="10">
        <v>99</v>
      </c>
      <c r="CS109" s="92" t="s">
        <v>189</v>
      </c>
      <c r="CT109" s="13">
        <f>SUMIF(Ent_Dados!$C$269:$C$514,Tabulação_Prod_Municipios!D147,Ent_Dados!$L$269:$L$514)</f>
        <v>2000</v>
      </c>
      <c r="CU109" s="16">
        <f>SUMIF(Ent_Dados!$C$269:$C$514,Tabulação_Prod_Municipios!D147,Ent_Dados!$M$269:$M$514)</f>
        <v>2000</v>
      </c>
      <c r="CV109" s="9"/>
      <c r="CW109" s="10">
        <v>99</v>
      </c>
      <c r="CX109" s="92" t="s">
        <v>210</v>
      </c>
      <c r="CY109" s="13">
        <f>SUMIF(Ent_Dados!$C$9:$C$254,Tabulação_Prod_Municipios!D170,Ent_Dados!$L$9:$L$254)</f>
        <v>40</v>
      </c>
      <c r="CZ109" s="16">
        <f>SUMIF(Ent_Dados!$C$9:$C$254,Tabulação_Prod_Municipios!D170,Ent_Dados!$M$9:$M$254)</f>
        <v>40</v>
      </c>
      <c r="DB109" s="10">
        <v>99</v>
      </c>
      <c r="DC109" s="92" t="s">
        <v>157</v>
      </c>
      <c r="DD109" s="13">
        <f>SUMIF(Ent_Dados!$C$269:$C$514,Tabulação_Prod_Municipios!D112,Ent_Dados!$R$269:$R$514)</f>
        <v>630</v>
      </c>
      <c r="DE109" s="16">
        <f>SUMIF(Ent_Dados!$C$269:$C$514,Tabulação_Prod_Municipios!D112,Ent_Dados!$S$269:$S$514)</f>
        <v>630</v>
      </c>
      <c r="DF109" s="9"/>
      <c r="DG109" s="10">
        <v>99</v>
      </c>
      <c r="DH109" s="92" t="s">
        <v>25</v>
      </c>
      <c r="DI109" s="13">
        <f>SUMIF(Ent_Dados!$C$9:$C$254,Tabulação_Prod_Municipios!D253,Ent_Dados!$R$9:$R$254)</f>
        <v>40</v>
      </c>
      <c r="DJ109" s="16">
        <f>SUMIF(Ent_Dados!$C$9:$C$254,Tabulação_Prod_Municipios!D253,Ent_Dados!$S$9:$S$254)</f>
        <v>40</v>
      </c>
      <c r="DL109" s="10">
        <v>99</v>
      </c>
      <c r="DM109" s="92" t="s">
        <v>278</v>
      </c>
      <c r="DN109" s="13">
        <f>SUMIF(Ent_Dados!$C$269:$C$514,Tabulação_Prod_Municipios!D246,Ent_Dados!$Z$269:$Z$514)</f>
        <v>0</v>
      </c>
      <c r="DO109" s="16">
        <f>SUMIF(Ent_Dados!$C$269:$C$514,Tabulação_Prod_Municipios!D246,Ent_Dados!$AA$269:$AA$514)</f>
        <v>0</v>
      </c>
      <c r="DP109" s="9"/>
      <c r="DQ109" s="10">
        <v>99</v>
      </c>
      <c r="DR109" s="92" t="s">
        <v>262</v>
      </c>
      <c r="DS109" s="13">
        <f>SUMIF(Ent_Dados!$C$9:$C$254,Tabulação_Prod_Municipios!D229,Ent_Dados!$Z$9:$Z$254)</f>
        <v>0</v>
      </c>
      <c r="DT109" s="16">
        <f>SUMIF(Ent_Dados!$C$9:$C$254,Tabulação_Prod_Municipios!D229,Ent_Dados!$AA$9:$AA$254)</f>
        <v>0</v>
      </c>
      <c r="DV109" s="10">
        <v>99</v>
      </c>
      <c r="DW109" s="92" t="s">
        <v>1</v>
      </c>
      <c r="DX109" s="13">
        <f>SUMIF(Ent_Dados!$C$269:$C$514,Tabulação_Prod_Municipios!D74,Ent_Dados!$D$269:$D$514)</f>
        <v>0</v>
      </c>
      <c r="DY109" s="16">
        <f>SUMIF(Ent_Dados!$C$269:$C$514,Tabulação_Prod_Municipios!D74,Ent_Dados!$E$269:$E$514)</f>
        <v>0</v>
      </c>
      <c r="DZ109" s="9"/>
      <c r="EA109" s="10">
        <v>99</v>
      </c>
      <c r="EB109" s="92" t="s">
        <v>1</v>
      </c>
      <c r="EC109" s="13">
        <f>SUMIF(Ent_Dados!$C$9:$C$254,Tabulação_Prod_Municipios!D74,Ent_Dados!$D$9:$D$254)</f>
        <v>0</v>
      </c>
      <c r="ED109" s="16">
        <f>SUMIF(Ent_Dados!$C$9:$C$254,Tabulação_Prod_Municipios!D74,Ent_Dados!$E$9:$E$254)</f>
        <v>0</v>
      </c>
      <c r="EF109" s="10">
        <v>99</v>
      </c>
      <c r="EG109" s="92" t="s">
        <v>154</v>
      </c>
      <c r="EH109" s="13"/>
      <c r="EI109" s="16"/>
      <c r="EJ109" s="9"/>
      <c r="EK109" s="10">
        <v>99</v>
      </c>
      <c r="EL109" s="92" t="s">
        <v>154</v>
      </c>
      <c r="EM109" s="13"/>
      <c r="EN109" s="16"/>
    </row>
    <row r="110" spans="1:144" ht="13.5" customHeight="1" x14ac:dyDescent="0.2">
      <c r="A110" s="14"/>
      <c r="B110" s="91">
        <v>102</v>
      </c>
      <c r="C110" s="92" t="s">
        <v>155</v>
      </c>
      <c r="D110" s="12" t="s">
        <v>431</v>
      </c>
      <c r="E110" s="14"/>
      <c r="F110" s="10">
        <v>100</v>
      </c>
      <c r="G110" s="92" t="s">
        <v>74</v>
      </c>
      <c r="H110" s="13">
        <f>SUMIF(Ent_Dados!$C$269:$C$514,Tabulação_Prod_Municipios!D22,Ent_Dados!$F$269:$F$514)+SUMIF(Ent_Dados!$C$269:$C$514,Tabulação_Prod_Municipios!D22,Ent_Dados!$H$269:$H$514)+SUMIF(Ent_Dados!$C$269:$C$514,Tabulação_Prod_Municipios!D22,Ent_Dados!$J$269:$J$514)+SUMIF(Ent_Dados!$C$269:$C$514,Tabulação_Prod_Municipios!D22,Ent_Dados!$N$269:$N$514)+SUMIF(Ent_Dados!$C$269:$C$514,Tabulação_Prod_Municipios!D22,Ent_Dados!$P$269:$P$514)+SUMIF(Ent_Dados!$C$269:$C$514,Tabulação_Prod_Municipios!D22,Ent_Dados!$T$269:$T$514)+SUMIF(Ent_Dados!$C$269:$C$514,Tabulação_Prod_Municipios!D22,Ent_Dados!$V$269:$V$514)+SUMIF(Ent_Dados!$C$269:$C$514,Tabulação_Prod_Municipios!D22,Ent_Dados!$X$269:$X$514)+SUMIF(Ent_Dados!$C$269:$C$514,Tabulação_Prod_Municipios!D22,Ent_Dados!$AB$269:$AB$514)</f>
        <v>11500</v>
      </c>
      <c r="I110" s="16">
        <f>SUMIF(Ent_Dados!$C$269:$C$514,Tabulação_Prod_Municipios!D22,Ent_Dados!$G$269:$G$514)+SUMIF(Ent_Dados!$C$269:$C$514,Tabulação_Prod_Municipios!D22,Ent_Dados!$I$269:$I$514)+SUMIF(Ent_Dados!$C$269:$C$514,Tabulação_Prod_Municipios!D22,Ent_Dados!$K$269:$K$514)+SUMIF(Ent_Dados!$C$269:$C$514,Tabulação_Prod_Municipios!D22,Ent_Dados!$O$269:$O$514)+SUMIF(Ent_Dados!$C$269:$C$514,Tabulação_Prod_Municipios!D22,Ent_Dados!$Q$269:$Q$514)+SUMIF(Ent_Dados!$C$269:$C$514,Tabulação_Prod_Municipios!D22,Ent_Dados!$U$269:$U$514)+SUMIF(Ent_Dados!$C$269:$C$514,Tabulação_Prod_Municipios!D22,Ent_Dados!$W$269:$W$514)+SUMIF(Ent_Dados!$C$269:$C$514,Tabulação_Prod_Municipios!D22,Ent_Dados!$Y$269:$Y$514)+SUMIF(Ent_Dados!$C$269:$C$514,Tabulação_Prod_Municipios!D22,Ent_Dados!$AC$269:$AC$514)</f>
        <v>13626</v>
      </c>
      <c r="J110" s="9"/>
      <c r="K110" s="10">
        <v>100</v>
      </c>
      <c r="L110" s="92" t="s">
        <v>282</v>
      </c>
      <c r="M110" s="13">
        <f>SUMIF(Ent_Dados!$C$9:$C$254,Tabulação_Prod_Municipios!D250,Ent_Dados!$F$9:$F$254)+SUMIF(Ent_Dados!$C$9:$C$254,Tabulação_Prod_Municipios!D250,Ent_Dados!$H$9:$H$254)+SUMIF(Ent_Dados!$C$9:$C$254,Tabulação_Prod_Municipios!D250,Ent_Dados!$J$9:$J$254)+SUMIF(Ent_Dados!$C$9:$C$254,Tabulação_Prod_Municipios!D250,Ent_Dados!$N$9:$N$254)+SUMIF(Ent_Dados!$C$9:$C$254,Tabulação_Prod_Municipios!D250,Ent_Dados!$P$9:$P$254)+SUMIF(Ent_Dados!$C$9:$C$254,Tabulação_Prod_Municipios!D250,Ent_Dados!$T$9:$T$254)+SUMIF(Ent_Dados!$C$9:$C$254,Tabulação_Prod_Municipios!D250,Ent_Dados!$V$9:$V$254)+SUMIF(Ent_Dados!$C$9:$C$254,Tabulação_Prod_Municipios!D250,Ent_Dados!$X$9:$X$254)+SUMIF(Ent_Dados!$C$9:$C$254,Tabulação_Prod_Municipios!D250,Ent_Dados!$AB$9:$AB$254)</f>
        <v>4180</v>
      </c>
      <c r="N110" s="16">
        <f>SUMIF(Ent_Dados!$C$9:$C$254,Tabulação_Prod_Municipios!D250,Ent_Dados!$G$9:$G$254)+SUMIF(Ent_Dados!$C$9:$C$254,Tabulação_Prod_Municipios!D250,Ent_Dados!$I$9:$I$254)+SUMIF(Ent_Dados!$C$9:$C$254,Tabulação_Prod_Municipios!D250,Ent_Dados!$K$9:$K$254)+SUMIF(Ent_Dados!$C$9:$C$254,Tabulação_Prod_Municipios!D250,Ent_Dados!$O$9:$O$254)+SUMIF(Ent_Dados!$C$9:$C$254,Tabulação_Prod_Municipios!D250,Ent_Dados!$Q$9:$Q$254)+SUMIF(Ent_Dados!$C$9:$C$254,Tabulação_Prod_Municipios!D250,Ent_Dados!$U$9:$U$254)+SUMIF(Ent_Dados!$C$9:$C$254,Tabulação_Prod_Municipios!D250,Ent_Dados!$W$9:$W$254)+SUMIF(Ent_Dados!$C$9:$C$254,Tabulação_Prod_Municipios!D250,Ent_Dados!$Y$9:$Y$254)+SUMIF(Ent_Dados!$C$9:$C$254,Tabulação_Prod_Municipios!D250,Ent_Dados!$AC$9:$AC$254)</f>
        <v>4110</v>
      </c>
      <c r="O110" s="14"/>
      <c r="P110" s="10">
        <v>100</v>
      </c>
      <c r="Q110" s="92" t="s">
        <v>286</v>
      </c>
      <c r="R110" s="13">
        <f>SUMIF(Ent_Dados!$C$269:$C$514,Tabulação_Prod_Municipios!D255,Ent_Dados!$V$269:$V$514)</f>
        <v>6480</v>
      </c>
      <c r="S110" s="16">
        <f>SUMIF(Ent_Dados!$C$269:$C$514,Tabulação_Prod_Municipios!D255,Ent_Dados!$W$269:$W$514)</f>
        <v>6720</v>
      </c>
      <c r="T110" s="9"/>
      <c r="U110" s="10">
        <v>100</v>
      </c>
      <c r="V110" s="92" t="s">
        <v>135</v>
      </c>
      <c r="W110" s="13">
        <f>SUMIF(Ent_Dados!$C$9:$C$254,Tabulação_Prod_Municipios!D89,Ent_Dados!$V$9:$V$254)</f>
        <v>2000</v>
      </c>
      <c r="X110" s="16">
        <f>SUMIF(Ent_Dados!$C$9:$C$254,Tabulação_Prod_Municipios!D89,Ent_Dados!$W$9:$W$254)</f>
        <v>3000</v>
      </c>
      <c r="Y110" s="2"/>
      <c r="Z110" s="10">
        <v>100</v>
      </c>
      <c r="AA110" s="92" t="s">
        <v>71</v>
      </c>
      <c r="AB110" s="13">
        <f>SUMIF(Ent_Dados!$C$269:$C$514,Tabulação_Prod_Municipios!D19,Ent_Dados!$T$269:$T$514)</f>
        <v>3605</v>
      </c>
      <c r="AC110" s="16">
        <f>SUMIF(Ent_Dados!$C$269:$C$514,Tabulação_Prod_Municipios!D19,Ent_Dados!$U$269:$U$514)</f>
        <v>4805</v>
      </c>
      <c r="AD110" s="9"/>
      <c r="AE110" s="10">
        <v>100</v>
      </c>
      <c r="AF110" s="92" t="s">
        <v>121</v>
      </c>
      <c r="AG110" s="13">
        <f>SUMIF(Ent_Dados!$C$9:$C$254,Tabulação_Prod_Municipios!D73,Ent_Dados!$T$9:$T$254)</f>
        <v>500</v>
      </c>
      <c r="AH110" s="16">
        <f>SUMIF(Ent_Dados!$C$9:$C$254,Tabulação_Prod_Municipios!D73,Ent_Dados!$U$9:$U$254)</f>
        <v>1000</v>
      </c>
      <c r="AJ110" s="10">
        <v>100</v>
      </c>
      <c r="AK110" s="92" t="s">
        <v>154</v>
      </c>
      <c r="AL110" s="13">
        <f>SUMIF(Ent_Dados!$C$269:$C$514,Tabulação_Prod_Municipios!D109,Ent_Dados!$X$269:$X$514)</f>
        <v>0</v>
      </c>
      <c r="AM110" s="16">
        <f>SUMIF(Ent_Dados!$C$269:$C$514,Tabulação_Prod_Municipios!D109,Ent_Dados!$Y$269:$Y$514)</f>
        <v>0</v>
      </c>
      <c r="AN110" s="9"/>
      <c r="AO110" s="10">
        <v>100</v>
      </c>
      <c r="AP110" s="92" t="s">
        <v>154</v>
      </c>
      <c r="AQ110" s="13">
        <f>SUMIF(Ent_Dados!$C$9:$C$254,Tabulação_Prod_Municipios!D109,Ent_Dados!$X$9:$X$254)</f>
        <v>0</v>
      </c>
      <c r="AR110" s="16">
        <f>SUMIF(Ent_Dados!$C$9:$C$254,Tabulação_Prod_Municipios!D109,Ent_Dados!$Y$9:$Y$254)</f>
        <v>0</v>
      </c>
      <c r="AT110" s="10">
        <v>100</v>
      </c>
      <c r="AU110" s="92" t="s">
        <v>86</v>
      </c>
      <c r="AV110" s="13">
        <f>SUMIF(Ent_Dados!$C$269:$C$514,Tabulação_Prod_Municipios!D34,Ent_Dados!$J$269:$J$514)</f>
        <v>20</v>
      </c>
      <c r="AW110" s="16">
        <f>SUMIF(Ent_Dados!$C$269:$C$514,Tabulação_Prod_Municipios!D34,Ent_Dados!$K$269:$K$514)</f>
        <v>30</v>
      </c>
      <c r="AX110" s="9"/>
      <c r="AY110" s="10">
        <v>100</v>
      </c>
      <c r="AZ110" s="92" t="s">
        <v>271</v>
      </c>
      <c r="BA110" s="13">
        <f>SUMIF(Ent_Dados!$C$9:$C$254,Tabulação_Prod_Municipios!D239,Ent_Dados!$J$9:$J$254)</f>
        <v>19</v>
      </c>
      <c r="BB110" s="16">
        <f>SUMIF(Ent_Dados!$C$9:$C$254,Tabulação_Prod_Municipios!D239,Ent_Dados!$K$9:$K$254)</f>
        <v>19</v>
      </c>
      <c r="BD110" s="10">
        <v>100</v>
      </c>
      <c r="BE110" s="92" t="s">
        <v>80</v>
      </c>
      <c r="BF110" s="13">
        <f>SUMIF(Ent_Dados!$C$269:$C$514,Tabulação_Prod_Municipios!D28,Ent_Dados!$N$269:$N$514)</f>
        <v>0</v>
      </c>
      <c r="BG110" s="16">
        <f>SUMIF(Ent_Dados!$C$269:$C$514,Tabulação_Prod_Municipios!D28,Ent_Dados!$O$269:$O$514)</f>
        <v>0</v>
      </c>
      <c r="BH110" s="9"/>
      <c r="BI110" s="10">
        <v>100</v>
      </c>
      <c r="BJ110" s="92" t="s">
        <v>80</v>
      </c>
      <c r="BK110" s="13">
        <f>SUMIF(Ent_Dados!$C$9:$C$254,Tabulação_Prod_Municipios!D28,Ent_Dados!$N$9:$N$254)</f>
        <v>0</v>
      </c>
      <c r="BL110" s="16">
        <f>SUMIF(Ent_Dados!$C$9:$C$254,Tabulação_Prod_Municipios!D28,Ent_Dados!$O$9:$O$254)</f>
        <v>0</v>
      </c>
      <c r="BN110" s="10">
        <v>100</v>
      </c>
      <c r="BO110" s="92" t="s">
        <v>124</v>
      </c>
      <c r="BP110" s="13">
        <f>SUMIF(Ent_Dados!$C$269:$C$514,Tabulação_Prod_Municipios!D77,Ent_Dados!$F$269:$F$514)</f>
        <v>0</v>
      </c>
      <c r="BQ110" s="16">
        <f>SUMIF(Ent_Dados!$C$269:$C$514,Tabulação_Prod_Municipios!D77,Ent_Dados!$G$269:$G$514)</f>
        <v>0</v>
      </c>
      <c r="BR110" s="9"/>
      <c r="BS110" s="10">
        <v>100</v>
      </c>
      <c r="BT110" s="92" t="s">
        <v>124</v>
      </c>
      <c r="BU110" s="13">
        <f>SUMIF(Ent_Dados!$C$9:$C$254,Tabulação_Prod_Municipios!D77,Ent_Dados!$F$9:$F$254)</f>
        <v>0</v>
      </c>
      <c r="BV110" s="16">
        <f>SUMIF(Ent_Dados!$C$9:$C$254,Tabulação_Prod_Municipios!D77,Ent_Dados!$G$9:$G$254)</f>
        <v>0</v>
      </c>
      <c r="BX110" s="10">
        <v>100</v>
      </c>
      <c r="BY110" s="92" t="s">
        <v>130</v>
      </c>
      <c r="BZ110" s="13">
        <f>SUMIF(Ent_Dados!$C$269:$C$514,Tabulação_Prod_Municipios!D84,Ent_Dados!$P$269:$P$514)</f>
        <v>0</v>
      </c>
      <c r="CA110" s="16">
        <f>SUMIF(Ent_Dados!$C$269:$C$514,Tabulação_Prod_Municipios!D84,Ent_Dados!$Q$269:$Q$514)</f>
        <v>0</v>
      </c>
      <c r="CB110" s="9"/>
      <c r="CC110" s="10">
        <v>100</v>
      </c>
      <c r="CD110" s="92" t="s">
        <v>130</v>
      </c>
      <c r="CE110" s="13">
        <f>SUMIF(Ent_Dados!$C$9:$C$254,Tabulação_Prod_Municipios!D84,Ent_Dados!$P$9:$P$254)</f>
        <v>0</v>
      </c>
      <c r="CF110" s="16">
        <f>SUMIF(Ent_Dados!$C$9:$C$254,Tabulação_Prod_Municipios!D84,Ent_Dados!$Q$9:$Q$254)</f>
        <v>0</v>
      </c>
      <c r="CH110" s="10">
        <v>100</v>
      </c>
      <c r="CI110" s="92" t="s">
        <v>149</v>
      </c>
      <c r="CJ110" s="13">
        <f>SUMIF(Ent_Dados!$C$269:$C$514,Tabulação_Prod_Municipios!D103,Ent_Dados!$AB$269:$AB$514)</f>
        <v>0</v>
      </c>
      <c r="CK110" s="16">
        <f>SUMIF(Ent_Dados!$C$269:$C$514,Tabulação_Prod_Municipios!D103,Ent_Dados!$AC$269:$AC$514)</f>
        <v>0</v>
      </c>
      <c r="CL110" s="9"/>
      <c r="CM110" s="10">
        <v>100</v>
      </c>
      <c r="CN110" s="92" t="s">
        <v>149</v>
      </c>
      <c r="CO110" s="13">
        <f>SUMIF(Ent_Dados!$C$9:$C$254,Tabulação_Prod_Municipios!D103,Ent_Dados!$AB$9:$AB$254)</f>
        <v>0</v>
      </c>
      <c r="CP110" s="16">
        <f>SUMIF(Ent_Dados!$C$9:$C$254,Tabulação_Prod_Municipios!D103,Ent_Dados!$AC$9:$AC$254)</f>
        <v>0</v>
      </c>
      <c r="CR110" s="10">
        <v>100</v>
      </c>
      <c r="CS110" s="92" t="s">
        <v>119</v>
      </c>
      <c r="CT110" s="13">
        <f>SUMIF(Ent_Dados!$C$269:$C$514,Tabulação_Prod_Municipios!D71,Ent_Dados!$L$269:$L$514)</f>
        <v>1680</v>
      </c>
      <c r="CU110" s="16">
        <f>SUMIF(Ent_Dados!$C$269:$C$514,Tabulação_Prod_Municipios!D71,Ent_Dados!$M$269:$M$514)</f>
        <v>1849</v>
      </c>
      <c r="CV110" s="9"/>
      <c r="CW110" s="10">
        <v>100</v>
      </c>
      <c r="CX110" s="92" t="s">
        <v>233</v>
      </c>
      <c r="CY110" s="13">
        <f>SUMIF(Ent_Dados!$C$9:$C$254,Tabulação_Prod_Municipios!D197,Ent_Dados!$L$9:$L$254)</f>
        <v>36</v>
      </c>
      <c r="CZ110" s="16">
        <f>SUMIF(Ent_Dados!$C$9:$C$254,Tabulação_Prod_Municipios!D197,Ent_Dados!$M$9:$M$254)</f>
        <v>40</v>
      </c>
      <c r="DB110" s="10">
        <v>100</v>
      </c>
      <c r="DC110" s="92" t="s">
        <v>159</v>
      </c>
      <c r="DD110" s="13">
        <f>SUMIF(Ent_Dados!$C$269:$C$514,Tabulação_Prod_Municipios!D114,Ent_Dados!$R$269:$R$514)</f>
        <v>640</v>
      </c>
      <c r="DE110" s="16">
        <f>SUMIF(Ent_Dados!$C$269:$C$514,Tabulação_Prod_Municipios!D114,Ent_Dados!$S$269:$S$514)</f>
        <v>620</v>
      </c>
      <c r="DF110" s="9"/>
      <c r="DG110" s="10">
        <v>100</v>
      </c>
      <c r="DH110" s="92" t="s">
        <v>278</v>
      </c>
      <c r="DI110" s="13">
        <f>SUMIF(Ent_Dados!$C$9:$C$254,Tabulação_Prod_Municipios!D246,Ent_Dados!$R$9:$R$254)</f>
        <v>40</v>
      </c>
      <c r="DJ110" s="16">
        <f>SUMIF(Ent_Dados!$C$9:$C$254,Tabulação_Prod_Municipios!D246,Ent_Dados!$S$9:$S$254)</f>
        <v>40</v>
      </c>
      <c r="DL110" s="10">
        <v>100</v>
      </c>
      <c r="DM110" s="92" t="s">
        <v>133</v>
      </c>
      <c r="DN110" s="13">
        <f>SUMIF(Ent_Dados!$C$269:$C$514,Tabulação_Prod_Municipios!D87,Ent_Dados!$Z$269:$Z$514)</f>
        <v>0</v>
      </c>
      <c r="DO110" s="16">
        <f>SUMIF(Ent_Dados!$C$269:$C$514,Tabulação_Prod_Municipios!D87,Ent_Dados!$AA$269:$AA$514)</f>
        <v>0</v>
      </c>
      <c r="DP110" s="9"/>
      <c r="DQ110" s="10">
        <v>100</v>
      </c>
      <c r="DR110" s="92" t="s">
        <v>133</v>
      </c>
      <c r="DS110" s="13">
        <f>SUMIF(Ent_Dados!$C$9:$C$254,Tabulação_Prod_Municipios!D87,Ent_Dados!$Z$9:$Z$254)</f>
        <v>0</v>
      </c>
      <c r="DT110" s="16">
        <f>SUMIF(Ent_Dados!$C$9:$C$254,Tabulação_Prod_Municipios!D87,Ent_Dados!$AA$9:$AA$254)</f>
        <v>0</v>
      </c>
      <c r="DV110" s="10">
        <v>100</v>
      </c>
      <c r="DW110" s="92" t="s">
        <v>122</v>
      </c>
      <c r="DX110" s="13">
        <f>SUMIF(Ent_Dados!$C$269:$C$514,Tabulação_Prod_Municipios!D75,Ent_Dados!$D$269:$D$514)</f>
        <v>0</v>
      </c>
      <c r="DY110" s="16">
        <f>SUMIF(Ent_Dados!$C$269:$C$514,Tabulação_Prod_Municipios!D75,Ent_Dados!$E$269:$E$514)</f>
        <v>0</v>
      </c>
      <c r="DZ110" s="9"/>
      <c r="EA110" s="10">
        <v>100</v>
      </c>
      <c r="EB110" s="92" t="s">
        <v>122</v>
      </c>
      <c r="EC110" s="13">
        <f>SUMIF(Ent_Dados!$C$9:$C$254,Tabulação_Prod_Municipios!D75,Ent_Dados!$D$9:$D$254)</f>
        <v>0</v>
      </c>
      <c r="ED110" s="16">
        <f>SUMIF(Ent_Dados!$C$9:$C$254,Tabulação_Prod_Municipios!D75,Ent_Dados!$E$9:$E$254)</f>
        <v>0</v>
      </c>
      <c r="EF110" s="10">
        <v>100</v>
      </c>
      <c r="EG110" s="92" t="s">
        <v>155</v>
      </c>
      <c r="EH110" s="13"/>
      <c r="EI110" s="16"/>
      <c r="EJ110" s="9"/>
      <c r="EK110" s="10">
        <v>100</v>
      </c>
      <c r="EL110" s="92" t="s">
        <v>155</v>
      </c>
      <c r="EM110" s="13"/>
      <c r="EN110" s="16"/>
    </row>
    <row r="111" spans="1:144" ht="13.5" customHeight="1" x14ac:dyDescent="0.2">
      <c r="A111" s="14"/>
      <c r="B111" s="91">
        <v>103</v>
      </c>
      <c r="C111" s="92" t="s">
        <v>156</v>
      </c>
      <c r="D111" s="12" t="s">
        <v>432</v>
      </c>
      <c r="E111" s="14"/>
      <c r="F111" s="10">
        <v>101</v>
      </c>
      <c r="G111" s="92" t="s">
        <v>71</v>
      </c>
      <c r="H111" s="13">
        <f>SUMIF(Ent_Dados!$C$269:$C$514,Tabulação_Prod_Municipios!D19,Ent_Dados!$F$269:$F$514)+SUMIF(Ent_Dados!$C$269:$C$514,Tabulação_Prod_Municipios!D19,Ent_Dados!$H$269:$H$514)+SUMIF(Ent_Dados!$C$269:$C$514,Tabulação_Prod_Municipios!D19,Ent_Dados!$J$269:$J$514)+SUMIF(Ent_Dados!$C$269:$C$514,Tabulação_Prod_Municipios!D19,Ent_Dados!$N$269:$N$514)+SUMIF(Ent_Dados!$C$269:$C$514,Tabulação_Prod_Municipios!D19,Ent_Dados!$P$269:$P$514)+SUMIF(Ent_Dados!$C$269:$C$514,Tabulação_Prod_Municipios!D19,Ent_Dados!$T$269:$T$514)+SUMIF(Ent_Dados!$C$269:$C$514,Tabulação_Prod_Municipios!D19,Ent_Dados!$V$269:$V$514)+SUMIF(Ent_Dados!$C$269:$C$514,Tabulação_Prod_Municipios!D19,Ent_Dados!$X$269:$X$514)+SUMIF(Ent_Dados!$C$269:$C$514,Tabulação_Prod_Municipios!D19,Ent_Dados!$AB$269:$AB$514)</f>
        <v>10363</v>
      </c>
      <c r="I111" s="16">
        <f>SUMIF(Ent_Dados!$C$269:$C$514,Tabulação_Prod_Municipios!D19,Ent_Dados!$G$269:$G$514)+SUMIF(Ent_Dados!$C$269:$C$514,Tabulação_Prod_Municipios!D19,Ent_Dados!$I$269:$I$514)+SUMIF(Ent_Dados!$C$269:$C$514,Tabulação_Prod_Municipios!D19,Ent_Dados!$K$269:$K$514)+SUMIF(Ent_Dados!$C$269:$C$514,Tabulação_Prod_Municipios!D19,Ent_Dados!$O$269:$O$514)+SUMIF(Ent_Dados!$C$269:$C$514,Tabulação_Prod_Municipios!D19,Ent_Dados!$Q$269:$Q$514)+SUMIF(Ent_Dados!$C$269:$C$514,Tabulação_Prod_Municipios!D19,Ent_Dados!$U$269:$U$514)+SUMIF(Ent_Dados!$C$269:$C$514,Tabulação_Prod_Municipios!D19,Ent_Dados!$W$269:$W$514)+SUMIF(Ent_Dados!$C$269:$C$514,Tabulação_Prod_Municipios!D19,Ent_Dados!$Y$269:$Y$514)+SUMIF(Ent_Dados!$C$269:$C$514,Tabulação_Prod_Municipios!D19,Ent_Dados!$AC$269:$AC$514)</f>
        <v>13430</v>
      </c>
      <c r="J111" s="9"/>
      <c r="K111" s="10">
        <v>101</v>
      </c>
      <c r="L111" s="92" t="s">
        <v>192</v>
      </c>
      <c r="M111" s="13">
        <f>SUMIF(Ent_Dados!$C$9:$C$254,Tabulação_Prod_Municipios!D150,Ent_Dados!$F$9:$F$254)+SUMIF(Ent_Dados!$C$9:$C$254,Tabulação_Prod_Municipios!D150,Ent_Dados!$H$9:$H$254)+SUMIF(Ent_Dados!$C$9:$C$254,Tabulação_Prod_Municipios!D150,Ent_Dados!$J$9:$J$254)+SUMIF(Ent_Dados!$C$9:$C$254,Tabulação_Prod_Municipios!D150,Ent_Dados!$N$9:$N$254)+SUMIF(Ent_Dados!$C$9:$C$254,Tabulação_Prod_Municipios!D150,Ent_Dados!$P$9:$P$254)+SUMIF(Ent_Dados!$C$9:$C$254,Tabulação_Prod_Municipios!D150,Ent_Dados!$T$9:$T$254)+SUMIF(Ent_Dados!$C$9:$C$254,Tabulação_Prod_Municipios!D150,Ent_Dados!$V$9:$V$254)+SUMIF(Ent_Dados!$C$9:$C$254,Tabulação_Prod_Municipios!D150,Ent_Dados!$X$9:$X$254)+SUMIF(Ent_Dados!$C$9:$C$254,Tabulação_Prod_Municipios!D150,Ent_Dados!$AB$9:$AB$254)</f>
        <v>3807</v>
      </c>
      <c r="N111" s="16">
        <f>SUMIF(Ent_Dados!$C$9:$C$254,Tabulação_Prod_Municipios!D150,Ent_Dados!$G$9:$G$254)+SUMIF(Ent_Dados!$C$9:$C$254,Tabulação_Prod_Municipios!D150,Ent_Dados!$I$9:$I$254)+SUMIF(Ent_Dados!$C$9:$C$254,Tabulação_Prod_Municipios!D150,Ent_Dados!$K$9:$K$254)+SUMIF(Ent_Dados!$C$9:$C$254,Tabulação_Prod_Municipios!D150,Ent_Dados!$O$9:$O$254)+SUMIF(Ent_Dados!$C$9:$C$254,Tabulação_Prod_Municipios!D150,Ent_Dados!$Q$9:$Q$254)+SUMIF(Ent_Dados!$C$9:$C$254,Tabulação_Prod_Municipios!D150,Ent_Dados!$U$9:$U$254)+SUMIF(Ent_Dados!$C$9:$C$254,Tabulação_Prod_Municipios!D150,Ent_Dados!$W$9:$W$254)+SUMIF(Ent_Dados!$C$9:$C$254,Tabulação_Prod_Municipios!D150,Ent_Dados!$Y$9:$Y$254)+SUMIF(Ent_Dados!$C$9:$C$254,Tabulação_Prod_Municipios!D150,Ent_Dados!$AC$9:$AC$254)</f>
        <v>3968</v>
      </c>
      <c r="O111" s="14"/>
      <c r="P111" s="10">
        <v>101</v>
      </c>
      <c r="Q111" s="92" t="s">
        <v>122</v>
      </c>
      <c r="R111" s="13">
        <f>SUMIF(Ent_Dados!$C$269:$C$514,Tabulação_Prod_Municipios!D75,Ent_Dados!$V$269:$V$514)</f>
        <v>2800</v>
      </c>
      <c r="S111" s="16">
        <f>SUMIF(Ent_Dados!$C$269:$C$514,Tabulação_Prod_Municipios!D75,Ent_Dados!$W$269:$W$514)</f>
        <v>6720</v>
      </c>
      <c r="T111" s="9"/>
      <c r="U111" s="10">
        <v>101</v>
      </c>
      <c r="V111" s="92" t="s">
        <v>275</v>
      </c>
      <c r="W111" s="13">
        <f>SUMIF(Ent_Dados!$C$9:$C$254,Tabulação_Prod_Municipios!D243,Ent_Dados!$V$9:$V$254)</f>
        <v>1900</v>
      </c>
      <c r="X111" s="16">
        <f>SUMIF(Ent_Dados!$C$9:$C$254,Tabulação_Prod_Municipios!D243,Ent_Dados!$W$9:$W$254)</f>
        <v>3000</v>
      </c>
      <c r="Y111" s="2"/>
      <c r="Z111" s="10">
        <v>101</v>
      </c>
      <c r="AA111" s="92" t="s">
        <v>118</v>
      </c>
      <c r="AB111" s="13">
        <f>SUMIF(Ent_Dados!$C$269:$C$514,Tabulação_Prod_Municipios!D70,Ent_Dados!$T$269:$T$514)</f>
        <v>4400</v>
      </c>
      <c r="AC111" s="16">
        <f>SUMIF(Ent_Dados!$C$269:$C$514,Tabulação_Prod_Municipios!D70,Ent_Dados!$U$269:$U$514)</f>
        <v>4650</v>
      </c>
      <c r="AD111" s="9"/>
      <c r="AE111" s="10">
        <v>101</v>
      </c>
      <c r="AF111" s="92" t="s">
        <v>83</v>
      </c>
      <c r="AG111" s="13">
        <f>SUMIF(Ent_Dados!$C$9:$C$254,Tabulação_Prod_Municipios!D31,Ent_Dados!$T$9:$T$254)</f>
        <v>200</v>
      </c>
      <c r="AH111" s="16">
        <f>SUMIF(Ent_Dados!$C$9:$C$254,Tabulação_Prod_Municipios!D31,Ent_Dados!$U$9:$U$254)</f>
        <v>1000</v>
      </c>
      <c r="AJ111" s="10">
        <v>101</v>
      </c>
      <c r="AK111" s="92" t="s">
        <v>98</v>
      </c>
      <c r="AL111" s="13">
        <f>SUMIF(Ent_Dados!$C$269:$C$514,Tabulação_Prod_Municipios!D46,Ent_Dados!$X$269:$X$514)</f>
        <v>0</v>
      </c>
      <c r="AM111" s="16">
        <f>SUMIF(Ent_Dados!$C$269:$C$514,Tabulação_Prod_Municipios!D46,Ent_Dados!$Y$269:$Y$514)</f>
        <v>0</v>
      </c>
      <c r="AN111" s="9"/>
      <c r="AO111" s="10">
        <v>101</v>
      </c>
      <c r="AP111" s="92" t="s">
        <v>98</v>
      </c>
      <c r="AQ111" s="13">
        <f>SUMIF(Ent_Dados!$C$9:$C$254,Tabulação_Prod_Municipios!D46,Ent_Dados!$X$9:$X$254)</f>
        <v>0</v>
      </c>
      <c r="AR111" s="16">
        <f>SUMIF(Ent_Dados!$C$9:$C$254,Tabulação_Prod_Municipios!D46,Ent_Dados!$Y$9:$Y$254)</f>
        <v>0</v>
      </c>
      <c r="AT111" s="10">
        <v>101</v>
      </c>
      <c r="AU111" s="92" t="s">
        <v>272</v>
      </c>
      <c r="AV111" s="13">
        <f>SUMIF(Ent_Dados!$C$269:$C$514,Tabulação_Prod_Municipios!D240,Ent_Dados!$J$269:$J$514)</f>
        <v>26</v>
      </c>
      <c r="AW111" s="16">
        <f>SUMIF(Ent_Dados!$C$269:$C$514,Tabulação_Prod_Municipios!D240,Ent_Dados!$K$269:$K$514)</f>
        <v>29</v>
      </c>
      <c r="AX111" s="9"/>
      <c r="AY111" s="10">
        <v>101</v>
      </c>
      <c r="AZ111" s="92" t="s">
        <v>84</v>
      </c>
      <c r="BA111" s="13">
        <f>SUMIF(Ent_Dados!$C$9:$C$254,Tabulação_Prod_Municipios!D32,Ent_Dados!$J$9:$J$254)</f>
        <v>0</v>
      </c>
      <c r="BB111" s="16">
        <f>SUMIF(Ent_Dados!$C$9:$C$254,Tabulação_Prod_Municipios!D32,Ent_Dados!$K$9:$K$254)</f>
        <v>17</v>
      </c>
      <c r="BD111" s="10">
        <v>101</v>
      </c>
      <c r="BE111" s="92" t="s">
        <v>271</v>
      </c>
      <c r="BF111" s="13">
        <f>SUMIF(Ent_Dados!$C$269:$C$514,Tabulação_Prod_Municipios!D239,Ent_Dados!$N$269:$N$514)</f>
        <v>0</v>
      </c>
      <c r="BG111" s="16">
        <f>SUMIF(Ent_Dados!$C$269:$C$514,Tabulação_Prod_Municipios!D239,Ent_Dados!$O$269:$O$514)</f>
        <v>0</v>
      </c>
      <c r="BH111" s="9"/>
      <c r="BI111" s="10">
        <v>101</v>
      </c>
      <c r="BJ111" s="92" t="s">
        <v>271</v>
      </c>
      <c r="BK111" s="13">
        <f>SUMIF(Ent_Dados!$C$9:$C$254,Tabulação_Prod_Municipios!D239,Ent_Dados!$N$9:$N$254)</f>
        <v>0</v>
      </c>
      <c r="BL111" s="16">
        <f>SUMIF(Ent_Dados!$C$9:$C$254,Tabulação_Prod_Municipios!D239,Ent_Dados!$O$9:$O$254)</f>
        <v>0</v>
      </c>
      <c r="BN111" s="10">
        <v>101</v>
      </c>
      <c r="BO111" s="92" t="s">
        <v>125</v>
      </c>
      <c r="BP111" s="13">
        <f>SUMIF(Ent_Dados!$C$269:$C$514,Tabulação_Prod_Municipios!D78,Ent_Dados!$F$269:$F$514)</f>
        <v>0</v>
      </c>
      <c r="BQ111" s="16">
        <f>SUMIF(Ent_Dados!$C$269:$C$514,Tabulação_Prod_Municipios!D78,Ent_Dados!$G$269:$G$514)</f>
        <v>0</v>
      </c>
      <c r="BR111" s="9"/>
      <c r="BS111" s="10">
        <v>101</v>
      </c>
      <c r="BT111" s="92" t="s">
        <v>125</v>
      </c>
      <c r="BU111" s="13">
        <f>SUMIF(Ent_Dados!$C$9:$C$254,Tabulação_Prod_Municipios!D78,Ent_Dados!$F$9:$F$254)</f>
        <v>0</v>
      </c>
      <c r="BV111" s="16">
        <f>SUMIF(Ent_Dados!$C$9:$C$254,Tabulação_Prod_Municipios!D78,Ent_Dados!$G$9:$G$254)</f>
        <v>0</v>
      </c>
      <c r="BX111" s="10">
        <v>101</v>
      </c>
      <c r="BY111" s="92" t="s">
        <v>131</v>
      </c>
      <c r="BZ111" s="13">
        <f>SUMIF(Ent_Dados!$C$269:$C$514,Tabulação_Prod_Municipios!D85,Ent_Dados!$P$269:$P$514)</f>
        <v>0</v>
      </c>
      <c r="CA111" s="16">
        <f>SUMIF(Ent_Dados!$C$269:$C$514,Tabulação_Prod_Municipios!D85,Ent_Dados!$Q$269:$Q$514)</f>
        <v>0</v>
      </c>
      <c r="CB111" s="9"/>
      <c r="CC111" s="10">
        <v>101</v>
      </c>
      <c r="CD111" s="92" t="s">
        <v>131</v>
      </c>
      <c r="CE111" s="13">
        <f>SUMIF(Ent_Dados!$C$9:$C$254,Tabulação_Prod_Municipios!D85,Ent_Dados!$P$9:$P$254)</f>
        <v>0</v>
      </c>
      <c r="CF111" s="16">
        <f>SUMIF(Ent_Dados!$C$9:$C$254,Tabulação_Prod_Municipios!D85,Ent_Dados!$Q$9:$Q$254)</f>
        <v>0</v>
      </c>
      <c r="CH111" s="10">
        <v>101</v>
      </c>
      <c r="CI111" s="92" t="s">
        <v>150</v>
      </c>
      <c r="CJ111" s="13">
        <f>SUMIF(Ent_Dados!$C$269:$C$514,Tabulação_Prod_Municipios!D104,Ent_Dados!$AB$269:$AB$514)</f>
        <v>0</v>
      </c>
      <c r="CK111" s="16">
        <f>SUMIF(Ent_Dados!$C$269:$C$514,Tabulação_Prod_Municipios!D104,Ent_Dados!$AC$269:$AC$514)</f>
        <v>0</v>
      </c>
      <c r="CL111" s="9"/>
      <c r="CM111" s="10">
        <v>101</v>
      </c>
      <c r="CN111" s="92" t="s">
        <v>150</v>
      </c>
      <c r="CO111" s="13">
        <f>SUMIF(Ent_Dados!$C$9:$C$254,Tabulação_Prod_Municipios!D104,Ent_Dados!$AB$9:$AB$254)</f>
        <v>0</v>
      </c>
      <c r="CP111" s="16">
        <f>SUMIF(Ent_Dados!$C$9:$C$254,Tabulação_Prod_Municipios!D104,Ent_Dados!$AC$9:$AC$254)</f>
        <v>0</v>
      </c>
      <c r="CR111" s="10">
        <v>101</v>
      </c>
      <c r="CS111" s="92" t="s">
        <v>269</v>
      </c>
      <c r="CT111" s="13">
        <f>SUMIF(Ent_Dados!$C$269:$C$514,Tabulação_Prod_Municipios!D237,Ent_Dados!$L$269:$L$514)</f>
        <v>1400</v>
      </c>
      <c r="CU111" s="16">
        <f>SUMIF(Ent_Dados!$C$269:$C$514,Tabulação_Prod_Municipios!D237,Ent_Dados!$M$269:$M$514)</f>
        <v>1400</v>
      </c>
      <c r="CV111" s="9"/>
      <c r="CW111" s="10">
        <v>101</v>
      </c>
      <c r="CX111" s="92" t="s">
        <v>103</v>
      </c>
      <c r="CY111" s="13">
        <f>SUMIF(Ent_Dados!$C$9:$C$254,Tabulação_Prod_Municipios!D51,Ent_Dados!$L$9:$L$254)</f>
        <v>35</v>
      </c>
      <c r="CZ111" s="16">
        <f>SUMIF(Ent_Dados!$C$9:$C$254,Tabulação_Prod_Municipios!D51,Ent_Dados!$M$9:$M$254)</f>
        <v>35</v>
      </c>
      <c r="DB111" s="10">
        <v>101</v>
      </c>
      <c r="DC111" s="92" t="s">
        <v>66</v>
      </c>
      <c r="DD111" s="13">
        <f>SUMIF(Ent_Dados!$C$269:$C$514,Tabulação_Prod_Municipios!D13,Ent_Dados!$R$269:$R$514)</f>
        <v>620</v>
      </c>
      <c r="DE111" s="16">
        <f>SUMIF(Ent_Dados!$C$269:$C$514,Tabulação_Prod_Municipios!D13,Ent_Dados!$S$269:$S$514)</f>
        <v>620</v>
      </c>
      <c r="DF111" s="9"/>
      <c r="DG111" s="10">
        <v>101</v>
      </c>
      <c r="DH111" s="92" t="s">
        <v>66</v>
      </c>
      <c r="DI111" s="13">
        <f>SUMIF(Ent_Dados!$C$9:$C$254,Tabulação_Prod_Municipios!D13,Ent_Dados!$R$9:$R$254)</f>
        <v>40</v>
      </c>
      <c r="DJ111" s="16">
        <f>SUMIF(Ent_Dados!$C$9:$C$254,Tabulação_Prod_Municipios!D13,Ent_Dados!$S$9:$S$254)</f>
        <v>40</v>
      </c>
      <c r="DL111" s="10">
        <v>101</v>
      </c>
      <c r="DM111" s="92" t="s">
        <v>159</v>
      </c>
      <c r="DN111" s="13">
        <f>SUMIF(Ent_Dados!$C$269:$C$514,Tabulação_Prod_Municipios!D114,Ent_Dados!$Z$269:$Z$514)</f>
        <v>0</v>
      </c>
      <c r="DO111" s="16">
        <f>SUMIF(Ent_Dados!$C$269:$C$514,Tabulação_Prod_Municipios!D114,Ent_Dados!$AA$269:$AA$514)</f>
        <v>0</v>
      </c>
      <c r="DP111" s="9"/>
      <c r="DQ111" s="10">
        <v>101</v>
      </c>
      <c r="DR111" s="92" t="s">
        <v>159</v>
      </c>
      <c r="DS111" s="13">
        <f>SUMIF(Ent_Dados!$C$9:$C$254,Tabulação_Prod_Municipios!D114,Ent_Dados!$Z$9:$Z$254)</f>
        <v>0</v>
      </c>
      <c r="DT111" s="16">
        <f>SUMIF(Ent_Dados!$C$9:$C$254,Tabulação_Prod_Municipios!D114,Ent_Dados!$AA$9:$AA$254)</f>
        <v>0</v>
      </c>
      <c r="DV111" s="10">
        <v>101</v>
      </c>
      <c r="DW111" s="92" t="s">
        <v>123</v>
      </c>
      <c r="DX111" s="13">
        <f>SUMIF(Ent_Dados!$C$269:$C$514,Tabulação_Prod_Municipios!D76,Ent_Dados!$D$269:$D$514)</f>
        <v>0</v>
      </c>
      <c r="DY111" s="16">
        <f>SUMIF(Ent_Dados!$C$269:$C$514,Tabulação_Prod_Municipios!D76,Ent_Dados!$E$269:$E$514)</f>
        <v>0</v>
      </c>
      <c r="DZ111" s="9"/>
      <c r="EA111" s="10">
        <v>101</v>
      </c>
      <c r="EB111" s="92" t="s">
        <v>123</v>
      </c>
      <c r="EC111" s="13">
        <f>SUMIF(Ent_Dados!$C$9:$C$254,Tabulação_Prod_Municipios!D76,Ent_Dados!$D$9:$D$254)</f>
        <v>0</v>
      </c>
      <c r="ED111" s="16">
        <f>SUMIF(Ent_Dados!$C$9:$C$254,Tabulação_Prod_Municipios!D76,Ent_Dados!$E$9:$E$254)</f>
        <v>0</v>
      </c>
      <c r="EF111" s="10">
        <v>101</v>
      </c>
      <c r="EG111" s="92" t="s">
        <v>156</v>
      </c>
      <c r="EH111" s="13"/>
      <c r="EI111" s="16"/>
      <c r="EJ111" s="9"/>
      <c r="EK111" s="10">
        <v>101</v>
      </c>
      <c r="EL111" s="92" t="s">
        <v>156</v>
      </c>
      <c r="EM111" s="13"/>
      <c r="EN111" s="16"/>
    </row>
    <row r="112" spans="1:144" ht="13.5" customHeight="1" x14ac:dyDescent="0.2">
      <c r="A112" s="14"/>
      <c r="B112" s="91">
        <v>104</v>
      </c>
      <c r="C112" s="92" t="s">
        <v>157</v>
      </c>
      <c r="D112" s="12" t="s">
        <v>433</v>
      </c>
      <c r="E112" s="14"/>
      <c r="F112" s="10">
        <v>102</v>
      </c>
      <c r="G112" s="92" t="s">
        <v>188</v>
      </c>
      <c r="H112" s="13">
        <f>SUMIF(Ent_Dados!$C$269:$C$514,Tabulação_Prod_Municipios!D146,Ent_Dados!$F$269:$F$514)+SUMIF(Ent_Dados!$C$269:$C$514,Tabulação_Prod_Municipios!D146,Ent_Dados!$H$269:$H$514)+SUMIF(Ent_Dados!$C$269:$C$514,Tabulação_Prod_Municipios!D146,Ent_Dados!$J$269:$J$514)+SUMIF(Ent_Dados!$C$269:$C$514,Tabulação_Prod_Municipios!D146,Ent_Dados!$N$269:$N$514)+SUMIF(Ent_Dados!$C$269:$C$514,Tabulação_Prod_Municipios!D146,Ent_Dados!$P$269:$P$514)+SUMIF(Ent_Dados!$C$269:$C$514,Tabulação_Prod_Municipios!D146,Ent_Dados!$T$269:$T$514)+SUMIF(Ent_Dados!$C$269:$C$514,Tabulação_Prod_Municipios!D146,Ent_Dados!$V$269:$V$514)+SUMIF(Ent_Dados!$C$269:$C$514,Tabulação_Prod_Municipios!D146,Ent_Dados!$X$269:$X$514)+SUMIF(Ent_Dados!$C$269:$C$514,Tabulação_Prod_Municipios!D146,Ent_Dados!$AB$269:$AB$514)</f>
        <v>6822</v>
      </c>
      <c r="I112" s="16">
        <f>SUMIF(Ent_Dados!$C$269:$C$514,Tabulação_Prod_Municipios!D146,Ent_Dados!$G$269:$G$514)+SUMIF(Ent_Dados!$C$269:$C$514,Tabulação_Prod_Municipios!D146,Ent_Dados!$I$269:$I$514)+SUMIF(Ent_Dados!$C$269:$C$514,Tabulação_Prod_Municipios!D146,Ent_Dados!$K$269:$K$514)+SUMIF(Ent_Dados!$C$269:$C$514,Tabulação_Prod_Municipios!D146,Ent_Dados!$O$269:$O$514)+SUMIF(Ent_Dados!$C$269:$C$514,Tabulação_Prod_Municipios!D146,Ent_Dados!$Q$269:$Q$514)+SUMIF(Ent_Dados!$C$269:$C$514,Tabulação_Prod_Municipios!D146,Ent_Dados!$U$269:$U$514)+SUMIF(Ent_Dados!$C$269:$C$514,Tabulação_Prod_Municipios!D146,Ent_Dados!$W$269:$W$514)+SUMIF(Ent_Dados!$C$269:$C$514,Tabulação_Prod_Municipios!D146,Ent_Dados!$Y$269:$Y$514)+SUMIF(Ent_Dados!$C$269:$C$514,Tabulação_Prod_Municipios!D146,Ent_Dados!$AC$269:$AC$514)</f>
        <v>12976</v>
      </c>
      <c r="J112" s="9"/>
      <c r="K112" s="10">
        <v>102</v>
      </c>
      <c r="L112" s="92" t="s">
        <v>188</v>
      </c>
      <c r="M112" s="13">
        <f>SUMIF(Ent_Dados!$C$9:$C$254,Tabulação_Prod_Municipios!D146,Ent_Dados!$F$9:$F$254)+SUMIF(Ent_Dados!$C$9:$C$254,Tabulação_Prod_Municipios!D146,Ent_Dados!$H$9:$H$254)+SUMIF(Ent_Dados!$C$9:$C$254,Tabulação_Prod_Municipios!D146,Ent_Dados!$J$9:$J$254)+SUMIF(Ent_Dados!$C$9:$C$254,Tabulação_Prod_Municipios!D146,Ent_Dados!$N$9:$N$254)+SUMIF(Ent_Dados!$C$9:$C$254,Tabulação_Prod_Municipios!D146,Ent_Dados!$P$9:$P$254)+SUMIF(Ent_Dados!$C$9:$C$254,Tabulação_Prod_Municipios!D146,Ent_Dados!$T$9:$T$254)+SUMIF(Ent_Dados!$C$9:$C$254,Tabulação_Prod_Municipios!D146,Ent_Dados!$V$9:$V$254)+SUMIF(Ent_Dados!$C$9:$C$254,Tabulação_Prod_Municipios!D146,Ent_Dados!$X$9:$X$254)+SUMIF(Ent_Dados!$C$9:$C$254,Tabulação_Prod_Municipios!D146,Ent_Dados!$AB$9:$AB$254)</f>
        <v>2956</v>
      </c>
      <c r="N112" s="16">
        <f>SUMIF(Ent_Dados!$C$9:$C$254,Tabulação_Prod_Municipios!D146,Ent_Dados!$G$9:$G$254)+SUMIF(Ent_Dados!$C$9:$C$254,Tabulação_Prod_Municipios!D146,Ent_Dados!$I$9:$I$254)+SUMIF(Ent_Dados!$C$9:$C$254,Tabulação_Prod_Municipios!D146,Ent_Dados!$K$9:$K$254)+SUMIF(Ent_Dados!$C$9:$C$254,Tabulação_Prod_Municipios!D146,Ent_Dados!$O$9:$O$254)+SUMIF(Ent_Dados!$C$9:$C$254,Tabulação_Prod_Municipios!D146,Ent_Dados!$Q$9:$Q$254)+SUMIF(Ent_Dados!$C$9:$C$254,Tabulação_Prod_Municipios!D146,Ent_Dados!$U$9:$U$254)+SUMIF(Ent_Dados!$C$9:$C$254,Tabulação_Prod_Municipios!D146,Ent_Dados!$W$9:$W$254)+SUMIF(Ent_Dados!$C$9:$C$254,Tabulação_Prod_Municipios!D146,Ent_Dados!$Y$9:$Y$254)+SUMIF(Ent_Dados!$C$9:$C$254,Tabulação_Prod_Municipios!D146,Ent_Dados!$AC$9:$AC$254)</f>
        <v>3732</v>
      </c>
      <c r="O112" s="14"/>
      <c r="P112" s="10">
        <v>102</v>
      </c>
      <c r="Q112" s="92" t="s">
        <v>194</v>
      </c>
      <c r="R112" s="13">
        <f>SUMIF(Ent_Dados!$C$269:$C$514,Tabulação_Prod_Municipios!D152,Ent_Dados!$V$269:$V$514)</f>
        <v>4200</v>
      </c>
      <c r="S112" s="16">
        <f>SUMIF(Ent_Dados!$C$269:$C$514,Tabulação_Prod_Municipios!D152,Ent_Dados!$W$269:$W$514)</f>
        <v>6600</v>
      </c>
      <c r="T112" s="9"/>
      <c r="U112" s="10">
        <v>102</v>
      </c>
      <c r="V112" s="92" t="s">
        <v>122</v>
      </c>
      <c r="W112" s="13">
        <f>SUMIF(Ent_Dados!$C$9:$C$254,Tabulação_Prod_Municipios!D75,Ent_Dados!$V$9:$V$254)</f>
        <v>1000</v>
      </c>
      <c r="X112" s="16">
        <f>SUMIF(Ent_Dados!$C$9:$C$254,Tabulação_Prod_Municipios!D75,Ent_Dados!$W$9:$W$254)</f>
        <v>2800</v>
      </c>
      <c r="Y112" s="2"/>
      <c r="Z112" s="10">
        <v>102</v>
      </c>
      <c r="AA112" s="92" t="s">
        <v>121</v>
      </c>
      <c r="AB112" s="13">
        <f>SUMIF(Ent_Dados!$C$269:$C$514,Tabulação_Prod_Municipios!D73,Ent_Dados!$T$269:$T$514)</f>
        <v>3400</v>
      </c>
      <c r="AC112" s="16">
        <f>SUMIF(Ent_Dados!$C$269:$C$514,Tabulação_Prod_Municipios!D73,Ent_Dados!$U$269:$U$514)</f>
        <v>4600</v>
      </c>
      <c r="AD112" s="9"/>
      <c r="AE112" s="10">
        <v>102</v>
      </c>
      <c r="AF112" s="92" t="s">
        <v>71</v>
      </c>
      <c r="AG112" s="13">
        <f>SUMIF(Ent_Dados!$C$9:$C$254,Tabulação_Prod_Municipios!D19,Ent_Dados!$T$9:$T$254)</f>
        <v>850</v>
      </c>
      <c r="AH112" s="16">
        <f>SUMIF(Ent_Dados!$C$9:$C$254,Tabulação_Prod_Municipios!D19,Ent_Dados!$U$9:$U$254)</f>
        <v>950</v>
      </c>
      <c r="AJ112" s="10">
        <v>102</v>
      </c>
      <c r="AK112" s="92" t="s">
        <v>202</v>
      </c>
      <c r="AL112" s="13">
        <f>SUMIF(Ent_Dados!$C$269:$C$514,Tabulação_Prod_Municipios!D162,Ent_Dados!$X$269:$X$514)</f>
        <v>0</v>
      </c>
      <c r="AM112" s="16">
        <f>SUMIF(Ent_Dados!$C$269:$C$514,Tabulação_Prod_Municipios!D162,Ent_Dados!$Y$269:$Y$514)</f>
        <v>0</v>
      </c>
      <c r="AN112" s="9"/>
      <c r="AO112" s="10">
        <v>102</v>
      </c>
      <c r="AP112" s="92" t="s">
        <v>202</v>
      </c>
      <c r="AQ112" s="13">
        <f>SUMIF(Ent_Dados!$C$9:$C$254,Tabulação_Prod_Municipios!D162,Ent_Dados!$X$9:$X$254)</f>
        <v>0</v>
      </c>
      <c r="AR112" s="16">
        <f>SUMIF(Ent_Dados!$C$9:$C$254,Tabulação_Prod_Municipios!D162,Ent_Dados!$Y$9:$Y$254)</f>
        <v>0</v>
      </c>
      <c r="AT112" s="10">
        <v>102</v>
      </c>
      <c r="AU112" s="92" t="s">
        <v>163</v>
      </c>
      <c r="AV112" s="13">
        <f>SUMIF(Ent_Dados!$C$269:$C$514,Tabulação_Prod_Municipios!D118,Ent_Dados!$J$269:$J$514)</f>
        <v>45</v>
      </c>
      <c r="AW112" s="16">
        <f>SUMIF(Ent_Dados!$C$269:$C$514,Tabulação_Prod_Municipios!D118,Ent_Dados!$K$269:$K$514)</f>
        <v>24</v>
      </c>
      <c r="AX112" s="9"/>
      <c r="AY112" s="10">
        <v>102</v>
      </c>
      <c r="AZ112" s="92" t="s">
        <v>160</v>
      </c>
      <c r="BA112" s="13">
        <f>SUMIF(Ent_Dados!$C$9:$C$254,Tabulação_Prod_Municipios!D115,Ent_Dados!$J$9:$J$254)</f>
        <v>40</v>
      </c>
      <c r="BB112" s="16">
        <f>SUMIF(Ent_Dados!$C$9:$C$254,Tabulação_Prod_Municipios!D115,Ent_Dados!$K$9:$K$254)</f>
        <v>15</v>
      </c>
      <c r="BD112" s="10">
        <v>102</v>
      </c>
      <c r="BE112" s="92" t="s">
        <v>49</v>
      </c>
      <c r="BF112" s="13">
        <f>SUMIF(Ent_Dados!$C$269:$C$514,Tabulação_Prod_Municipios!D184,Ent_Dados!$N$269:$N$514)</f>
        <v>0</v>
      </c>
      <c r="BG112" s="16">
        <f>SUMIF(Ent_Dados!$C$269:$C$514,Tabulação_Prod_Municipios!D184,Ent_Dados!$O$269:$O$514)</f>
        <v>0</v>
      </c>
      <c r="BH112" s="9"/>
      <c r="BI112" s="10">
        <v>102</v>
      </c>
      <c r="BJ112" s="92" t="s">
        <v>49</v>
      </c>
      <c r="BK112" s="13">
        <f>SUMIF(Ent_Dados!$C$9:$C$254,Tabulação_Prod_Municipios!D184,Ent_Dados!$N$9:$N$254)</f>
        <v>0</v>
      </c>
      <c r="BL112" s="16">
        <f>SUMIF(Ent_Dados!$C$9:$C$254,Tabulação_Prod_Municipios!D184,Ent_Dados!$O$9:$O$254)</f>
        <v>0</v>
      </c>
      <c r="BN112" s="10">
        <v>102</v>
      </c>
      <c r="BO112" s="92" t="s">
        <v>126</v>
      </c>
      <c r="BP112" s="13">
        <f>SUMIF(Ent_Dados!$C$269:$C$514,Tabulação_Prod_Municipios!D79,Ent_Dados!$F$269:$F$514)</f>
        <v>0</v>
      </c>
      <c r="BQ112" s="16">
        <f>SUMIF(Ent_Dados!$C$269:$C$514,Tabulação_Prod_Municipios!D79,Ent_Dados!$G$269:$G$514)</f>
        <v>0</v>
      </c>
      <c r="BR112" s="9"/>
      <c r="BS112" s="10">
        <v>102</v>
      </c>
      <c r="BT112" s="92" t="s">
        <v>126</v>
      </c>
      <c r="BU112" s="13">
        <f>SUMIF(Ent_Dados!$C$9:$C$254,Tabulação_Prod_Municipios!D79,Ent_Dados!$F$9:$F$254)</f>
        <v>0</v>
      </c>
      <c r="BV112" s="16">
        <f>SUMIF(Ent_Dados!$C$9:$C$254,Tabulação_Prod_Municipios!D79,Ent_Dados!$G$9:$G$254)</f>
        <v>0</v>
      </c>
      <c r="BX112" s="10">
        <v>102</v>
      </c>
      <c r="BY112" s="92" t="s">
        <v>132</v>
      </c>
      <c r="BZ112" s="13">
        <f>SUMIF(Ent_Dados!$C$269:$C$514,Tabulação_Prod_Municipios!D86,Ent_Dados!$P$269:$P$514)</f>
        <v>0</v>
      </c>
      <c r="CA112" s="16">
        <f>SUMIF(Ent_Dados!$C$269:$C$514,Tabulação_Prod_Municipios!D86,Ent_Dados!$Q$269:$Q$514)</f>
        <v>0</v>
      </c>
      <c r="CB112" s="9"/>
      <c r="CC112" s="10">
        <v>102</v>
      </c>
      <c r="CD112" s="92" t="s">
        <v>132</v>
      </c>
      <c r="CE112" s="13">
        <f>SUMIF(Ent_Dados!$C$9:$C$254,Tabulação_Prod_Municipios!D86,Ent_Dados!$P$9:$P$254)</f>
        <v>0</v>
      </c>
      <c r="CF112" s="16">
        <f>SUMIF(Ent_Dados!$C$9:$C$254,Tabulação_Prod_Municipios!D86,Ent_Dados!$Q$9:$Q$254)</f>
        <v>0</v>
      </c>
      <c r="CH112" s="10">
        <v>102</v>
      </c>
      <c r="CI112" s="92" t="s">
        <v>151</v>
      </c>
      <c r="CJ112" s="13">
        <f>SUMIF(Ent_Dados!$C$269:$C$514,Tabulação_Prod_Municipios!D105,Ent_Dados!$AB$269:$AB$514)</f>
        <v>0</v>
      </c>
      <c r="CK112" s="16">
        <f>SUMIF(Ent_Dados!$C$269:$C$514,Tabulação_Prod_Municipios!D105,Ent_Dados!$AC$269:$AC$514)</f>
        <v>0</v>
      </c>
      <c r="CL112" s="9"/>
      <c r="CM112" s="10">
        <v>102</v>
      </c>
      <c r="CN112" s="92" t="s">
        <v>151</v>
      </c>
      <c r="CO112" s="13">
        <f>SUMIF(Ent_Dados!$C$9:$C$254,Tabulação_Prod_Municipios!D105,Ent_Dados!$AB$9:$AB$254)</f>
        <v>0</v>
      </c>
      <c r="CP112" s="16">
        <f>SUMIF(Ent_Dados!$C$9:$C$254,Tabulação_Prod_Municipios!D105,Ent_Dados!$AC$9:$AC$254)</f>
        <v>0</v>
      </c>
      <c r="CR112" s="10">
        <v>102</v>
      </c>
      <c r="CS112" s="92" t="s">
        <v>257</v>
      </c>
      <c r="CT112" s="13">
        <f>SUMIF(Ent_Dados!$C$269:$C$514,Tabulação_Prod_Municipios!D224,Ent_Dados!$L$269:$L$514)</f>
        <v>1350</v>
      </c>
      <c r="CU112" s="16">
        <f>SUMIF(Ent_Dados!$C$269:$C$514,Tabulação_Prod_Municipios!D224,Ent_Dados!$M$269:$M$514)</f>
        <v>1350</v>
      </c>
      <c r="CV112" s="9"/>
      <c r="CW112" s="10">
        <v>102</v>
      </c>
      <c r="CX112" s="92" t="s">
        <v>284</v>
      </c>
      <c r="CY112" s="13">
        <f>SUMIF(Ent_Dados!$C$9:$C$254,Tabulação_Prod_Municipios!D252,Ent_Dados!$L$9:$L$254)</f>
        <v>35</v>
      </c>
      <c r="CZ112" s="16">
        <f>SUMIF(Ent_Dados!$C$9:$C$254,Tabulação_Prod_Municipios!D252,Ent_Dados!$M$9:$M$254)</f>
        <v>35</v>
      </c>
      <c r="DB112" s="10">
        <v>102</v>
      </c>
      <c r="DC112" s="92" t="s">
        <v>125</v>
      </c>
      <c r="DD112" s="13">
        <f>SUMIF(Ent_Dados!$C$269:$C$514,Tabulação_Prod_Municipios!D78,Ent_Dados!$R$269:$R$514)</f>
        <v>720</v>
      </c>
      <c r="DE112" s="16">
        <f>SUMIF(Ent_Dados!$C$269:$C$514,Tabulação_Prod_Municipios!D78,Ent_Dados!$S$269:$S$514)</f>
        <v>600</v>
      </c>
      <c r="DF112" s="9"/>
      <c r="DG112" s="10">
        <v>102</v>
      </c>
      <c r="DH112" s="92" t="s">
        <v>132</v>
      </c>
      <c r="DI112" s="13">
        <f>SUMIF(Ent_Dados!$C$9:$C$254,Tabulação_Prod_Municipios!D86,Ent_Dados!$R$9:$R$254)</f>
        <v>40</v>
      </c>
      <c r="DJ112" s="16">
        <f>SUMIF(Ent_Dados!$C$9:$C$254,Tabulação_Prod_Municipios!D86,Ent_Dados!$S$9:$S$254)</f>
        <v>40</v>
      </c>
      <c r="DL112" s="10">
        <v>102</v>
      </c>
      <c r="DM112" s="92" t="s">
        <v>80</v>
      </c>
      <c r="DN112" s="13">
        <f>SUMIF(Ent_Dados!$C$269:$C$514,Tabulação_Prod_Municipios!D28,Ent_Dados!$Z$269:$Z$514)</f>
        <v>0</v>
      </c>
      <c r="DO112" s="16">
        <f>SUMIF(Ent_Dados!$C$269:$C$514,Tabulação_Prod_Municipios!D28,Ent_Dados!$AA$269:$AA$514)</f>
        <v>0</v>
      </c>
      <c r="DP112" s="9"/>
      <c r="DQ112" s="10">
        <v>102</v>
      </c>
      <c r="DR112" s="92" t="s">
        <v>80</v>
      </c>
      <c r="DS112" s="13">
        <f>SUMIF(Ent_Dados!$C$9:$C$254,Tabulação_Prod_Municipios!D28,Ent_Dados!$Z$9:$Z$254)</f>
        <v>0</v>
      </c>
      <c r="DT112" s="16">
        <f>SUMIF(Ent_Dados!$C$9:$C$254,Tabulação_Prod_Municipios!D28,Ent_Dados!$AA$9:$AA$254)</f>
        <v>0</v>
      </c>
      <c r="DV112" s="10">
        <v>102</v>
      </c>
      <c r="DW112" s="92" t="s">
        <v>124</v>
      </c>
      <c r="DX112" s="13">
        <f>SUMIF(Ent_Dados!$C$269:$C$514,Tabulação_Prod_Municipios!D77,Ent_Dados!$D$269:$D$514)</f>
        <v>0</v>
      </c>
      <c r="DY112" s="16">
        <f>SUMIF(Ent_Dados!$C$269:$C$514,Tabulação_Prod_Municipios!D77,Ent_Dados!$E$269:$E$514)</f>
        <v>0</v>
      </c>
      <c r="DZ112" s="9"/>
      <c r="EA112" s="10">
        <v>102</v>
      </c>
      <c r="EB112" s="92" t="s">
        <v>124</v>
      </c>
      <c r="EC112" s="13">
        <f>SUMIF(Ent_Dados!$C$9:$C$254,Tabulação_Prod_Municipios!D77,Ent_Dados!$D$9:$D$254)</f>
        <v>0</v>
      </c>
      <c r="ED112" s="16">
        <f>SUMIF(Ent_Dados!$C$9:$C$254,Tabulação_Prod_Municipios!D77,Ent_Dados!$E$9:$E$254)</f>
        <v>0</v>
      </c>
      <c r="EF112" s="10">
        <v>102</v>
      </c>
      <c r="EG112" s="92" t="s">
        <v>157</v>
      </c>
      <c r="EH112" s="13"/>
      <c r="EI112" s="16"/>
      <c r="EJ112" s="9"/>
      <c r="EK112" s="10">
        <v>102</v>
      </c>
      <c r="EL112" s="92" t="s">
        <v>157</v>
      </c>
      <c r="EM112" s="13"/>
      <c r="EN112" s="16"/>
    </row>
    <row r="113" spans="1:144" ht="13.5" customHeight="1" x14ac:dyDescent="0.2">
      <c r="A113" s="14"/>
      <c r="B113" s="91">
        <v>105</v>
      </c>
      <c r="C113" s="92" t="s">
        <v>158</v>
      </c>
      <c r="D113" s="12" t="s">
        <v>434</v>
      </c>
      <c r="E113" s="14"/>
      <c r="F113" s="10">
        <v>103</v>
      </c>
      <c r="G113" s="92" t="s">
        <v>237</v>
      </c>
      <c r="H113" s="13">
        <f>SUMIF(Ent_Dados!$C$269:$C$514,Tabulação_Prod_Municipios!D202,Ent_Dados!$F$269:$F$514)+SUMIF(Ent_Dados!$C$269:$C$514,Tabulação_Prod_Municipios!D202,Ent_Dados!$H$269:$H$514)+SUMIF(Ent_Dados!$C$269:$C$514,Tabulação_Prod_Municipios!D202,Ent_Dados!$J$269:$J$514)+SUMIF(Ent_Dados!$C$269:$C$514,Tabulação_Prod_Municipios!D202,Ent_Dados!$N$269:$N$514)+SUMIF(Ent_Dados!$C$269:$C$514,Tabulação_Prod_Municipios!D202,Ent_Dados!$P$269:$P$514)+SUMIF(Ent_Dados!$C$269:$C$514,Tabulação_Prod_Municipios!D202,Ent_Dados!$T$269:$T$514)+SUMIF(Ent_Dados!$C$269:$C$514,Tabulação_Prod_Municipios!D202,Ent_Dados!$V$269:$V$514)+SUMIF(Ent_Dados!$C$269:$C$514,Tabulação_Prod_Municipios!D202,Ent_Dados!$X$269:$X$514)+SUMIF(Ent_Dados!$C$269:$C$514,Tabulação_Prod_Municipios!D202,Ent_Dados!$AB$269:$AB$514)</f>
        <v>11233</v>
      </c>
      <c r="I113" s="16">
        <f>SUMIF(Ent_Dados!$C$269:$C$514,Tabulação_Prod_Municipios!D202,Ent_Dados!$G$269:$G$514)+SUMIF(Ent_Dados!$C$269:$C$514,Tabulação_Prod_Municipios!D202,Ent_Dados!$I$269:$I$514)+SUMIF(Ent_Dados!$C$269:$C$514,Tabulação_Prod_Municipios!D202,Ent_Dados!$K$269:$K$514)+SUMIF(Ent_Dados!$C$269:$C$514,Tabulação_Prod_Municipios!D202,Ent_Dados!$O$269:$O$514)+SUMIF(Ent_Dados!$C$269:$C$514,Tabulação_Prod_Municipios!D202,Ent_Dados!$Q$269:$Q$514)+SUMIF(Ent_Dados!$C$269:$C$514,Tabulação_Prod_Municipios!D202,Ent_Dados!$U$269:$U$514)+SUMIF(Ent_Dados!$C$269:$C$514,Tabulação_Prod_Municipios!D202,Ent_Dados!$W$269:$W$514)+SUMIF(Ent_Dados!$C$269:$C$514,Tabulação_Prod_Municipios!D202,Ent_Dados!$Y$269:$Y$514)+SUMIF(Ent_Dados!$C$269:$C$514,Tabulação_Prod_Municipios!D202,Ent_Dados!$AC$269:$AC$514)</f>
        <v>12947</v>
      </c>
      <c r="J113" s="9"/>
      <c r="K113" s="10">
        <v>103</v>
      </c>
      <c r="L113" s="92" t="s">
        <v>128</v>
      </c>
      <c r="M113" s="13">
        <f>SUMIF(Ent_Dados!$C$9:$C$254,Tabulação_Prod_Municipios!D82,Ent_Dados!$F$9:$F$254)+SUMIF(Ent_Dados!$C$9:$C$254,Tabulação_Prod_Municipios!D82,Ent_Dados!$H$9:$H$254)+SUMIF(Ent_Dados!$C$9:$C$254,Tabulação_Prod_Municipios!D82,Ent_Dados!$J$9:$J$254)+SUMIF(Ent_Dados!$C$9:$C$254,Tabulação_Prod_Municipios!D82,Ent_Dados!$N$9:$N$254)+SUMIF(Ent_Dados!$C$9:$C$254,Tabulação_Prod_Municipios!D82,Ent_Dados!$P$9:$P$254)+SUMIF(Ent_Dados!$C$9:$C$254,Tabulação_Prod_Municipios!D82,Ent_Dados!$T$9:$T$254)+SUMIF(Ent_Dados!$C$9:$C$254,Tabulação_Prod_Municipios!D82,Ent_Dados!$V$9:$V$254)+SUMIF(Ent_Dados!$C$9:$C$254,Tabulação_Prod_Municipios!D82,Ent_Dados!$X$9:$X$254)+SUMIF(Ent_Dados!$C$9:$C$254,Tabulação_Prod_Municipios!D82,Ent_Dados!$AB$9:$AB$254)</f>
        <v>3250</v>
      </c>
      <c r="N113" s="16">
        <f>SUMIF(Ent_Dados!$C$9:$C$254,Tabulação_Prod_Municipios!D82,Ent_Dados!$G$9:$G$254)+SUMIF(Ent_Dados!$C$9:$C$254,Tabulação_Prod_Municipios!D82,Ent_Dados!$I$9:$I$254)+SUMIF(Ent_Dados!$C$9:$C$254,Tabulação_Prod_Municipios!D82,Ent_Dados!$K$9:$K$254)+SUMIF(Ent_Dados!$C$9:$C$254,Tabulação_Prod_Municipios!D82,Ent_Dados!$O$9:$O$254)+SUMIF(Ent_Dados!$C$9:$C$254,Tabulação_Prod_Municipios!D82,Ent_Dados!$Q$9:$Q$254)+SUMIF(Ent_Dados!$C$9:$C$254,Tabulação_Prod_Municipios!D82,Ent_Dados!$U$9:$U$254)+SUMIF(Ent_Dados!$C$9:$C$254,Tabulação_Prod_Municipios!D82,Ent_Dados!$W$9:$W$254)+SUMIF(Ent_Dados!$C$9:$C$254,Tabulação_Prod_Municipios!D82,Ent_Dados!$Y$9:$Y$254)+SUMIF(Ent_Dados!$C$9:$C$254,Tabulação_Prod_Municipios!D82,Ent_Dados!$AC$9:$AC$254)</f>
        <v>3685</v>
      </c>
      <c r="O113" s="14"/>
      <c r="P113" s="10">
        <v>103</v>
      </c>
      <c r="Q113" s="92" t="s">
        <v>247</v>
      </c>
      <c r="R113" s="13">
        <f>SUMIF(Ent_Dados!$C$269:$C$514,Tabulação_Prod_Municipios!D213,Ent_Dados!$V$269:$V$514)</f>
        <v>5900</v>
      </c>
      <c r="S113" s="16">
        <f>SUMIF(Ent_Dados!$C$269:$C$514,Tabulação_Prod_Municipios!D213,Ent_Dados!$W$269:$W$514)</f>
        <v>6210</v>
      </c>
      <c r="T113" s="9"/>
      <c r="U113" s="10">
        <v>103</v>
      </c>
      <c r="V113" s="92" t="s">
        <v>150</v>
      </c>
      <c r="W113" s="13">
        <f>SUMIF(Ent_Dados!$C$9:$C$254,Tabulação_Prod_Municipios!D104,Ent_Dados!$V$9:$V$254)</f>
        <v>2200</v>
      </c>
      <c r="X113" s="16">
        <f>SUMIF(Ent_Dados!$C$9:$C$254,Tabulação_Prod_Municipios!D104,Ent_Dados!$W$9:$W$254)</f>
        <v>2600</v>
      </c>
      <c r="Y113" s="2"/>
      <c r="Z113" s="10">
        <v>103</v>
      </c>
      <c r="AA113" s="92" t="s">
        <v>254</v>
      </c>
      <c r="AB113" s="13">
        <f>SUMIF(Ent_Dados!$C$269:$C$514,Tabulação_Prod_Municipios!D221,Ent_Dados!$T$269:$T$514)</f>
        <v>20000</v>
      </c>
      <c r="AC113" s="16">
        <f>SUMIF(Ent_Dados!$C$269:$C$514,Tabulação_Prod_Municipios!D221,Ent_Dados!$U$269:$U$514)</f>
        <v>4560</v>
      </c>
      <c r="AD113" s="9"/>
      <c r="AE113" s="10">
        <v>103</v>
      </c>
      <c r="AF113" s="92" t="s">
        <v>127</v>
      </c>
      <c r="AG113" s="13">
        <f>SUMIF(Ent_Dados!$C$9:$C$254,Tabulação_Prod_Municipios!D80,Ent_Dados!$T$9:$T$254)</f>
        <v>1840</v>
      </c>
      <c r="AH113" s="16">
        <f>SUMIF(Ent_Dados!$C$9:$C$254,Tabulação_Prod_Municipios!D80,Ent_Dados!$U$9:$U$254)</f>
        <v>900</v>
      </c>
      <c r="AJ113" s="10">
        <v>103</v>
      </c>
      <c r="AK113" s="92" t="s">
        <v>206</v>
      </c>
      <c r="AL113" s="13">
        <f>SUMIF(Ent_Dados!$C$269:$C$514,Tabulação_Prod_Municipios!D166,Ent_Dados!$X$269:$X$514)</f>
        <v>0</v>
      </c>
      <c r="AM113" s="16">
        <f>SUMIF(Ent_Dados!$C$269:$C$514,Tabulação_Prod_Municipios!D166,Ent_Dados!$Y$269:$Y$514)</f>
        <v>0</v>
      </c>
      <c r="AN113" s="9"/>
      <c r="AO113" s="10">
        <v>103</v>
      </c>
      <c r="AP113" s="92" t="s">
        <v>206</v>
      </c>
      <c r="AQ113" s="13">
        <f>SUMIF(Ent_Dados!$C$9:$C$254,Tabulação_Prod_Municipios!D166,Ent_Dados!$X$9:$X$254)</f>
        <v>0</v>
      </c>
      <c r="AR113" s="16">
        <f>SUMIF(Ent_Dados!$C$9:$C$254,Tabulação_Prod_Municipios!D166,Ent_Dados!$Y$9:$Y$254)</f>
        <v>0</v>
      </c>
      <c r="AT113" s="10">
        <v>103</v>
      </c>
      <c r="AU113" s="92" t="s">
        <v>97</v>
      </c>
      <c r="AV113" s="13">
        <f>SUMIF(Ent_Dados!$C$269:$C$514,Tabulação_Prod_Municipios!D45,Ent_Dados!$J$269:$J$514)</f>
        <v>17</v>
      </c>
      <c r="AW113" s="16">
        <f>SUMIF(Ent_Dados!$C$269:$C$514,Tabulação_Prod_Municipios!D45,Ent_Dados!$K$269:$K$514)</f>
        <v>23</v>
      </c>
      <c r="AX113" s="9"/>
      <c r="AY113" s="10">
        <v>103</v>
      </c>
      <c r="AZ113" s="92" t="s">
        <v>153</v>
      </c>
      <c r="BA113" s="13">
        <f>SUMIF(Ent_Dados!$C$9:$C$254,Tabulação_Prod_Municipios!D108,Ent_Dados!$J$9:$J$254)</f>
        <v>20</v>
      </c>
      <c r="BB113" s="16">
        <f>SUMIF(Ent_Dados!$C$9:$C$254,Tabulação_Prod_Municipios!D108,Ent_Dados!$K$9:$K$254)</f>
        <v>15</v>
      </c>
      <c r="BD113" s="10">
        <v>103</v>
      </c>
      <c r="BE113" s="92" t="s">
        <v>217</v>
      </c>
      <c r="BF113" s="13">
        <f>SUMIF(Ent_Dados!$C$269:$C$514,Tabulação_Prod_Municipios!D177,Ent_Dados!$N$269:$N$514)</f>
        <v>0</v>
      </c>
      <c r="BG113" s="16">
        <f>SUMIF(Ent_Dados!$C$269:$C$514,Tabulação_Prod_Municipios!D177,Ent_Dados!$O$269:$O$514)</f>
        <v>0</v>
      </c>
      <c r="BH113" s="9"/>
      <c r="BI113" s="10">
        <v>103</v>
      </c>
      <c r="BJ113" s="92" t="s">
        <v>217</v>
      </c>
      <c r="BK113" s="13">
        <f>SUMIF(Ent_Dados!$C$9:$C$254,Tabulação_Prod_Municipios!D177,Ent_Dados!$N$9:$N$254)</f>
        <v>0</v>
      </c>
      <c r="BL113" s="16">
        <f>SUMIF(Ent_Dados!$C$9:$C$254,Tabulação_Prod_Municipios!D177,Ent_Dados!$O$9:$O$254)</f>
        <v>0</v>
      </c>
      <c r="BN113" s="10">
        <v>103</v>
      </c>
      <c r="BO113" s="92" t="s">
        <v>127</v>
      </c>
      <c r="BP113" s="13">
        <f>SUMIF(Ent_Dados!$C$269:$C$514,Tabulação_Prod_Municipios!D80,Ent_Dados!$F$269:$F$514)</f>
        <v>0</v>
      </c>
      <c r="BQ113" s="16">
        <f>SUMIF(Ent_Dados!$C$269:$C$514,Tabulação_Prod_Municipios!D80,Ent_Dados!$G$269:$G$514)</f>
        <v>0</v>
      </c>
      <c r="BR113" s="9"/>
      <c r="BS113" s="10">
        <v>103</v>
      </c>
      <c r="BT113" s="92" t="s">
        <v>127</v>
      </c>
      <c r="BU113" s="13">
        <f>SUMIF(Ent_Dados!$C$9:$C$254,Tabulação_Prod_Municipios!D80,Ent_Dados!$F$9:$F$254)</f>
        <v>0</v>
      </c>
      <c r="BV113" s="16">
        <f>SUMIF(Ent_Dados!$C$9:$C$254,Tabulação_Prod_Municipios!D80,Ent_Dados!$G$9:$G$254)</f>
        <v>0</v>
      </c>
      <c r="BX113" s="10">
        <v>103</v>
      </c>
      <c r="BY113" s="92" t="s">
        <v>133</v>
      </c>
      <c r="BZ113" s="13">
        <f>SUMIF(Ent_Dados!$C$269:$C$514,Tabulação_Prod_Municipios!D87,Ent_Dados!$P$269:$P$514)</f>
        <v>0</v>
      </c>
      <c r="CA113" s="16">
        <f>SUMIF(Ent_Dados!$C$269:$C$514,Tabulação_Prod_Municipios!D87,Ent_Dados!$Q$269:$Q$514)</f>
        <v>0</v>
      </c>
      <c r="CB113" s="9"/>
      <c r="CC113" s="10">
        <v>103</v>
      </c>
      <c r="CD113" s="92" t="s">
        <v>133</v>
      </c>
      <c r="CE113" s="13">
        <f>SUMIF(Ent_Dados!$C$9:$C$254,Tabulação_Prod_Municipios!D87,Ent_Dados!$P$9:$P$254)</f>
        <v>0</v>
      </c>
      <c r="CF113" s="16">
        <f>SUMIF(Ent_Dados!$C$9:$C$254,Tabulação_Prod_Municipios!D87,Ent_Dados!$Q$9:$Q$254)</f>
        <v>0</v>
      </c>
      <c r="CH113" s="10">
        <v>103</v>
      </c>
      <c r="CI113" s="92" t="s">
        <v>152</v>
      </c>
      <c r="CJ113" s="13">
        <f>SUMIF(Ent_Dados!$C$269:$C$514,Tabulação_Prod_Municipios!D106,Ent_Dados!$AB$269:$AB$514)</f>
        <v>0</v>
      </c>
      <c r="CK113" s="16">
        <f>SUMIF(Ent_Dados!$C$269:$C$514,Tabulação_Prod_Municipios!D106,Ent_Dados!$AC$269:$AC$514)</f>
        <v>0</v>
      </c>
      <c r="CL113" s="9"/>
      <c r="CM113" s="10">
        <v>103</v>
      </c>
      <c r="CN113" s="92" t="s">
        <v>152</v>
      </c>
      <c r="CO113" s="13">
        <f>SUMIF(Ent_Dados!$C$9:$C$254,Tabulação_Prod_Municipios!D106,Ent_Dados!$AB$9:$AB$254)</f>
        <v>0</v>
      </c>
      <c r="CP113" s="16">
        <f>SUMIF(Ent_Dados!$C$9:$C$254,Tabulação_Prod_Municipios!D106,Ent_Dados!$AC$9:$AC$254)</f>
        <v>0</v>
      </c>
      <c r="CR113" s="10">
        <v>103</v>
      </c>
      <c r="CS113" s="92" t="s">
        <v>103</v>
      </c>
      <c r="CT113" s="13">
        <f>SUMIF(Ent_Dados!$C$269:$C$514,Tabulação_Prod_Municipios!D51,Ent_Dados!$L$269:$L$514)</f>
        <v>1330</v>
      </c>
      <c r="CU113" s="16">
        <f>SUMIF(Ent_Dados!$C$269:$C$514,Tabulação_Prod_Municipios!D51,Ent_Dados!$M$269:$M$514)</f>
        <v>1330</v>
      </c>
      <c r="CV113" s="9"/>
      <c r="CW113" s="10">
        <v>103</v>
      </c>
      <c r="CX113" s="92" t="s">
        <v>269</v>
      </c>
      <c r="CY113" s="13">
        <f>SUMIF(Ent_Dados!$C$9:$C$254,Tabulação_Prod_Municipios!D237,Ent_Dados!$L$9:$L$254)</f>
        <v>35</v>
      </c>
      <c r="CZ113" s="16">
        <f>SUMIF(Ent_Dados!$C$9:$C$254,Tabulação_Prod_Municipios!D237,Ent_Dados!$M$9:$M$254)</f>
        <v>35</v>
      </c>
      <c r="DB113" s="10">
        <v>103</v>
      </c>
      <c r="DC113" s="92" t="s">
        <v>74</v>
      </c>
      <c r="DD113" s="13">
        <f>SUMIF(Ent_Dados!$C$269:$C$514,Tabulação_Prod_Municipios!D22,Ent_Dados!$R$269:$R$514)</f>
        <v>600</v>
      </c>
      <c r="DE113" s="16">
        <f>SUMIF(Ent_Dados!$C$269:$C$514,Tabulação_Prod_Municipios!D22,Ent_Dados!$S$269:$S$514)</f>
        <v>600</v>
      </c>
      <c r="DF113" s="9"/>
      <c r="DG113" s="10">
        <v>103</v>
      </c>
      <c r="DH113" s="92" t="s">
        <v>159</v>
      </c>
      <c r="DI113" s="13">
        <f>SUMIF(Ent_Dados!$C$9:$C$254,Tabulação_Prod_Municipios!D114,Ent_Dados!$R$9:$R$254)</f>
        <v>40</v>
      </c>
      <c r="DJ113" s="16">
        <f>SUMIF(Ent_Dados!$C$9:$C$254,Tabulação_Prod_Municipios!D114,Ent_Dados!$S$9:$S$254)</f>
        <v>40</v>
      </c>
      <c r="DL113" s="10">
        <v>103</v>
      </c>
      <c r="DM113" s="92" t="s">
        <v>152</v>
      </c>
      <c r="DN113" s="13">
        <f>SUMIF(Ent_Dados!$C$269:$C$514,Tabulação_Prod_Municipios!D106,Ent_Dados!$Z$269:$Z$514)</f>
        <v>0</v>
      </c>
      <c r="DO113" s="16">
        <f>SUMIF(Ent_Dados!$C$269:$C$514,Tabulação_Prod_Municipios!D106,Ent_Dados!$AA$269:$AA$514)</f>
        <v>0</v>
      </c>
      <c r="DP113" s="9"/>
      <c r="DQ113" s="10">
        <v>103</v>
      </c>
      <c r="DR113" s="92" t="s">
        <v>152</v>
      </c>
      <c r="DS113" s="13">
        <f>SUMIF(Ent_Dados!$C$9:$C$254,Tabulação_Prod_Municipios!D106,Ent_Dados!$Z$9:$Z$254)</f>
        <v>0</v>
      </c>
      <c r="DT113" s="16">
        <f>SUMIF(Ent_Dados!$C$9:$C$254,Tabulação_Prod_Municipios!D106,Ent_Dados!$AA$9:$AA$254)</f>
        <v>0</v>
      </c>
      <c r="DV113" s="10">
        <v>103</v>
      </c>
      <c r="DW113" s="92" t="s">
        <v>125</v>
      </c>
      <c r="DX113" s="13">
        <f>SUMIF(Ent_Dados!$C$269:$C$514,Tabulação_Prod_Municipios!D78,Ent_Dados!$D$269:$D$514)</f>
        <v>0</v>
      </c>
      <c r="DY113" s="16">
        <f>SUMIF(Ent_Dados!$C$269:$C$514,Tabulação_Prod_Municipios!D78,Ent_Dados!$E$269:$E$514)</f>
        <v>0</v>
      </c>
      <c r="DZ113" s="9"/>
      <c r="EA113" s="10">
        <v>103</v>
      </c>
      <c r="EB113" s="92" t="s">
        <v>125</v>
      </c>
      <c r="EC113" s="13">
        <f>SUMIF(Ent_Dados!$C$9:$C$254,Tabulação_Prod_Municipios!D78,Ent_Dados!$D$9:$D$254)</f>
        <v>0</v>
      </c>
      <c r="ED113" s="16">
        <f>SUMIF(Ent_Dados!$C$9:$C$254,Tabulação_Prod_Municipios!D78,Ent_Dados!$E$9:$E$254)</f>
        <v>0</v>
      </c>
      <c r="EF113" s="10">
        <v>103</v>
      </c>
      <c r="EG113" s="92" t="s">
        <v>158</v>
      </c>
      <c r="EH113" s="13"/>
      <c r="EI113" s="16"/>
      <c r="EJ113" s="9"/>
      <c r="EK113" s="10">
        <v>103</v>
      </c>
      <c r="EL113" s="92" t="s">
        <v>158</v>
      </c>
      <c r="EM113" s="13"/>
      <c r="EN113" s="16"/>
    </row>
    <row r="114" spans="1:144" ht="13.5" customHeight="1" x14ac:dyDescent="0.2">
      <c r="A114" s="14"/>
      <c r="B114" s="91">
        <v>106</v>
      </c>
      <c r="C114" s="92" t="s">
        <v>159</v>
      </c>
      <c r="D114" s="12" t="s">
        <v>435</v>
      </c>
      <c r="E114" s="14"/>
      <c r="F114" s="10">
        <v>104</v>
      </c>
      <c r="G114" s="92" t="s">
        <v>218</v>
      </c>
      <c r="H114" s="13">
        <f>SUMIF(Ent_Dados!$C$269:$C$514,Tabulação_Prod_Municipios!D178,Ent_Dados!$F$269:$F$514)+SUMIF(Ent_Dados!$C$269:$C$514,Tabulação_Prod_Municipios!D178,Ent_Dados!$H$269:$H$514)+SUMIF(Ent_Dados!$C$269:$C$514,Tabulação_Prod_Municipios!D178,Ent_Dados!$J$269:$J$514)+SUMIF(Ent_Dados!$C$269:$C$514,Tabulação_Prod_Municipios!D178,Ent_Dados!$N$269:$N$514)+SUMIF(Ent_Dados!$C$269:$C$514,Tabulação_Prod_Municipios!D178,Ent_Dados!$P$269:$P$514)+SUMIF(Ent_Dados!$C$269:$C$514,Tabulação_Prod_Municipios!D178,Ent_Dados!$T$269:$T$514)+SUMIF(Ent_Dados!$C$269:$C$514,Tabulação_Prod_Municipios!D178,Ent_Dados!$V$269:$V$514)+SUMIF(Ent_Dados!$C$269:$C$514,Tabulação_Prod_Municipios!D178,Ent_Dados!$X$269:$X$514)+SUMIF(Ent_Dados!$C$269:$C$514,Tabulação_Prod_Municipios!D178,Ent_Dados!$AB$269:$AB$514)</f>
        <v>19596</v>
      </c>
      <c r="I114" s="16">
        <f>SUMIF(Ent_Dados!$C$269:$C$514,Tabulação_Prod_Municipios!D178,Ent_Dados!$G$269:$G$514)+SUMIF(Ent_Dados!$C$269:$C$514,Tabulação_Prod_Municipios!D178,Ent_Dados!$I$269:$I$514)+SUMIF(Ent_Dados!$C$269:$C$514,Tabulação_Prod_Municipios!D178,Ent_Dados!$K$269:$K$514)+SUMIF(Ent_Dados!$C$269:$C$514,Tabulação_Prod_Municipios!D178,Ent_Dados!$O$269:$O$514)+SUMIF(Ent_Dados!$C$269:$C$514,Tabulação_Prod_Municipios!D178,Ent_Dados!$Q$269:$Q$514)+SUMIF(Ent_Dados!$C$269:$C$514,Tabulação_Prod_Municipios!D178,Ent_Dados!$U$269:$U$514)+SUMIF(Ent_Dados!$C$269:$C$514,Tabulação_Prod_Municipios!D178,Ent_Dados!$W$269:$W$514)+SUMIF(Ent_Dados!$C$269:$C$514,Tabulação_Prod_Municipios!D178,Ent_Dados!$Y$269:$Y$514)+SUMIF(Ent_Dados!$C$269:$C$514,Tabulação_Prod_Municipios!D178,Ent_Dados!$AC$269:$AC$514)</f>
        <v>12897</v>
      </c>
      <c r="J114" s="9"/>
      <c r="K114" s="10">
        <v>104</v>
      </c>
      <c r="L114" s="92" t="s">
        <v>93</v>
      </c>
      <c r="M114" s="13">
        <f>SUMIF(Ent_Dados!$C$9:$C$254,Tabulação_Prod_Municipios!D41,Ent_Dados!$F$9:$F$254)+SUMIF(Ent_Dados!$C$9:$C$254,Tabulação_Prod_Municipios!D41,Ent_Dados!$H$9:$H$254)+SUMIF(Ent_Dados!$C$9:$C$254,Tabulação_Prod_Municipios!D41,Ent_Dados!$J$9:$J$254)+SUMIF(Ent_Dados!$C$9:$C$254,Tabulação_Prod_Municipios!D41,Ent_Dados!$N$9:$N$254)+SUMIF(Ent_Dados!$C$9:$C$254,Tabulação_Prod_Municipios!D41,Ent_Dados!$P$9:$P$254)+SUMIF(Ent_Dados!$C$9:$C$254,Tabulação_Prod_Municipios!D41,Ent_Dados!$T$9:$T$254)+SUMIF(Ent_Dados!$C$9:$C$254,Tabulação_Prod_Municipios!D41,Ent_Dados!$V$9:$V$254)+SUMIF(Ent_Dados!$C$9:$C$254,Tabulação_Prod_Municipios!D41,Ent_Dados!$X$9:$X$254)+SUMIF(Ent_Dados!$C$9:$C$254,Tabulação_Prod_Municipios!D41,Ent_Dados!$AB$9:$AB$254)</f>
        <v>3530</v>
      </c>
      <c r="N114" s="16">
        <f>SUMIF(Ent_Dados!$C$9:$C$254,Tabulação_Prod_Municipios!D41,Ent_Dados!$G$9:$G$254)+SUMIF(Ent_Dados!$C$9:$C$254,Tabulação_Prod_Municipios!D41,Ent_Dados!$I$9:$I$254)+SUMIF(Ent_Dados!$C$9:$C$254,Tabulação_Prod_Municipios!D41,Ent_Dados!$K$9:$K$254)+SUMIF(Ent_Dados!$C$9:$C$254,Tabulação_Prod_Municipios!D41,Ent_Dados!$O$9:$O$254)+SUMIF(Ent_Dados!$C$9:$C$254,Tabulação_Prod_Municipios!D41,Ent_Dados!$Q$9:$Q$254)+SUMIF(Ent_Dados!$C$9:$C$254,Tabulação_Prod_Municipios!D41,Ent_Dados!$U$9:$U$254)+SUMIF(Ent_Dados!$C$9:$C$254,Tabulação_Prod_Municipios!D41,Ent_Dados!$W$9:$W$254)+SUMIF(Ent_Dados!$C$9:$C$254,Tabulação_Prod_Municipios!D41,Ent_Dados!$Y$9:$Y$254)+SUMIF(Ent_Dados!$C$9:$C$254,Tabulação_Prod_Municipios!D41,Ent_Dados!$AC$9:$AC$254)</f>
        <v>3680</v>
      </c>
      <c r="O114" s="14"/>
      <c r="P114" s="10">
        <v>104</v>
      </c>
      <c r="Q114" s="92" t="s">
        <v>237</v>
      </c>
      <c r="R114" s="13">
        <f>SUMIF(Ent_Dados!$C$269:$C$514,Tabulação_Prod_Municipios!D202,Ent_Dados!$V$269:$V$514)</f>
        <v>7623</v>
      </c>
      <c r="S114" s="16">
        <f>SUMIF(Ent_Dados!$C$269:$C$514,Tabulação_Prod_Municipios!D202,Ent_Dados!$W$269:$W$514)</f>
        <v>5913</v>
      </c>
      <c r="T114" s="9"/>
      <c r="U114" s="10">
        <v>104</v>
      </c>
      <c r="V114" s="92" t="s">
        <v>161</v>
      </c>
      <c r="W114" s="13">
        <f>SUMIF(Ent_Dados!$C$9:$C$254,Tabulação_Prod_Municipios!D116,Ent_Dados!$V$9:$V$254)</f>
        <v>3000</v>
      </c>
      <c r="X114" s="16">
        <f>SUMIF(Ent_Dados!$C$9:$C$254,Tabulação_Prod_Municipios!D116,Ent_Dados!$W$9:$W$254)</f>
        <v>2500</v>
      </c>
      <c r="Y114" s="2"/>
      <c r="Z114" s="10">
        <v>104</v>
      </c>
      <c r="AA114" s="92" t="s">
        <v>278</v>
      </c>
      <c r="AB114" s="13">
        <f>SUMIF(Ent_Dados!$C$269:$C$514,Tabulação_Prod_Municipios!D246,Ent_Dados!$T$269:$T$514)</f>
        <v>27200</v>
      </c>
      <c r="AC114" s="16">
        <f>SUMIF(Ent_Dados!$C$269:$C$514,Tabulação_Prod_Municipios!D246,Ent_Dados!$U$269:$U$514)</f>
        <v>4500</v>
      </c>
      <c r="AD114" s="9"/>
      <c r="AE114" s="10">
        <v>104</v>
      </c>
      <c r="AF114" s="92" t="s">
        <v>118</v>
      </c>
      <c r="AG114" s="13">
        <f>SUMIF(Ent_Dados!$C$9:$C$254,Tabulação_Prod_Municipios!D70,Ent_Dados!$T$9:$T$254)</f>
        <v>860</v>
      </c>
      <c r="AH114" s="16">
        <f>SUMIF(Ent_Dados!$C$9:$C$254,Tabulação_Prod_Municipios!D70,Ent_Dados!$U$9:$U$254)</f>
        <v>900</v>
      </c>
      <c r="AJ114" s="10">
        <v>104</v>
      </c>
      <c r="AK114" s="92" t="s">
        <v>88</v>
      </c>
      <c r="AL114" s="13">
        <f>SUMIF(Ent_Dados!$C$269:$C$514,Tabulação_Prod_Municipios!D36,Ent_Dados!$X$269:$X$514)</f>
        <v>0</v>
      </c>
      <c r="AM114" s="16">
        <f>SUMIF(Ent_Dados!$C$269:$C$514,Tabulação_Prod_Municipios!D36,Ent_Dados!$Y$269:$Y$514)</f>
        <v>0</v>
      </c>
      <c r="AN114" s="9"/>
      <c r="AO114" s="10">
        <v>104</v>
      </c>
      <c r="AP114" s="92" t="s">
        <v>88</v>
      </c>
      <c r="AQ114" s="13">
        <f>SUMIF(Ent_Dados!$C$9:$C$254,Tabulação_Prod_Municipios!D36,Ent_Dados!$X$9:$X$254)</f>
        <v>0</v>
      </c>
      <c r="AR114" s="16">
        <f>SUMIF(Ent_Dados!$C$9:$C$254,Tabulação_Prod_Municipios!D36,Ent_Dados!$Y$9:$Y$254)</f>
        <v>0</v>
      </c>
      <c r="AT114" s="10">
        <v>104</v>
      </c>
      <c r="AU114" s="92" t="s">
        <v>73</v>
      </c>
      <c r="AV114" s="13">
        <f>SUMIF(Ent_Dados!$C$269:$C$514,Tabulação_Prod_Municipios!D21,Ent_Dados!$J$269:$J$514)</f>
        <v>26</v>
      </c>
      <c r="AW114" s="16">
        <f>SUMIF(Ent_Dados!$C$269:$C$514,Tabulação_Prod_Municipios!D21,Ent_Dados!$K$269:$K$514)</f>
        <v>22</v>
      </c>
      <c r="AX114" s="9"/>
      <c r="AY114" s="10">
        <v>104</v>
      </c>
      <c r="AZ114" s="92" t="s">
        <v>73</v>
      </c>
      <c r="BA114" s="13">
        <f>SUMIF(Ent_Dados!$C$9:$C$254,Tabulação_Prod_Municipios!D21,Ent_Dados!$J$9:$J$254)</f>
        <v>20</v>
      </c>
      <c r="BB114" s="16">
        <f>SUMIF(Ent_Dados!$C$9:$C$254,Tabulação_Prod_Municipios!D21,Ent_Dados!$K$9:$K$254)</f>
        <v>15</v>
      </c>
      <c r="BD114" s="10">
        <v>104</v>
      </c>
      <c r="BE114" s="92" t="s">
        <v>165</v>
      </c>
      <c r="BF114" s="13">
        <f>SUMIF(Ent_Dados!$C$269:$C$514,Tabulação_Prod_Municipios!D120,Ent_Dados!$N$269:$N$514)</f>
        <v>0</v>
      </c>
      <c r="BG114" s="16">
        <f>SUMIF(Ent_Dados!$C$269:$C$514,Tabulação_Prod_Municipios!D120,Ent_Dados!$O$269:$O$514)</f>
        <v>0</v>
      </c>
      <c r="BH114" s="9"/>
      <c r="BI114" s="10">
        <v>104</v>
      </c>
      <c r="BJ114" s="92" t="s">
        <v>164</v>
      </c>
      <c r="BK114" s="13">
        <f>SUMIF(Ent_Dados!$C$9:$C$254,Tabulação_Prod_Municipios!D119,Ent_Dados!$N$9:$N$254)</f>
        <v>0</v>
      </c>
      <c r="BL114" s="16">
        <f>SUMIF(Ent_Dados!$C$9:$C$254,Tabulação_Prod_Municipios!D119,Ent_Dados!$O$9:$O$254)</f>
        <v>0</v>
      </c>
      <c r="BN114" s="10">
        <v>104</v>
      </c>
      <c r="BO114" s="92" t="s">
        <v>128</v>
      </c>
      <c r="BP114" s="13">
        <f>SUMIF(Ent_Dados!$C$269:$C$514,Tabulação_Prod_Municipios!D82,Ent_Dados!$F$269:$F$514)</f>
        <v>0</v>
      </c>
      <c r="BQ114" s="16">
        <f>SUMIF(Ent_Dados!$C$269:$C$514,Tabulação_Prod_Municipios!D82,Ent_Dados!$G$269:$G$514)</f>
        <v>0</v>
      </c>
      <c r="BR114" s="9"/>
      <c r="BS114" s="10">
        <v>104</v>
      </c>
      <c r="BT114" s="92" t="s">
        <v>128</v>
      </c>
      <c r="BU114" s="13">
        <f>SUMIF(Ent_Dados!$C$9:$C$254,Tabulação_Prod_Municipios!D82,Ent_Dados!$F$9:$F$254)</f>
        <v>0</v>
      </c>
      <c r="BV114" s="16">
        <f>SUMIF(Ent_Dados!$C$9:$C$254,Tabulação_Prod_Municipios!D82,Ent_Dados!$G$9:$G$254)</f>
        <v>0</v>
      </c>
      <c r="BX114" s="10">
        <v>104</v>
      </c>
      <c r="BY114" s="92" t="s">
        <v>134</v>
      </c>
      <c r="BZ114" s="13">
        <f>SUMIF(Ent_Dados!$C$269:$C$514,Tabulação_Prod_Municipios!D88,Ent_Dados!$P$269:$P$514)</f>
        <v>0</v>
      </c>
      <c r="CA114" s="16">
        <f>SUMIF(Ent_Dados!$C$269:$C$514,Tabulação_Prod_Municipios!D88,Ent_Dados!$Q$269:$Q$514)</f>
        <v>0</v>
      </c>
      <c r="CB114" s="9"/>
      <c r="CC114" s="10">
        <v>104</v>
      </c>
      <c r="CD114" s="92" t="s">
        <v>134</v>
      </c>
      <c r="CE114" s="13">
        <f>SUMIF(Ent_Dados!$C$9:$C$254,Tabulação_Prod_Municipios!D88,Ent_Dados!$P$9:$P$254)</f>
        <v>0</v>
      </c>
      <c r="CF114" s="16">
        <f>SUMIF(Ent_Dados!$C$9:$C$254,Tabulação_Prod_Municipios!D88,Ent_Dados!$Q$9:$Q$254)</f>
        <v>0</v>
      </c>
      <c r="CH114" s="10">
        <v>104</v>
      </c>
      <c r="CI114" s="92" t="s">
        <v>18</v>
      </c>
      <c r="CJ114" s="13">
        <f>SUMIF(Ent_Dados!$C$269:$C$514,Tabulação_Prod_Municipios!D107,Ent_Dados!$AB$269:$AB$514)</f>
        <v>0</v>
      </c>
      <c r="CK114" s="16">
        <f>SUMIF(Ent_Dados!$C$269:$C$514,Tabulação_Prod_Municipios!D107,Ent_Dados!$AC$269:$AC$514)</f>
        <v>0</v>
      </c>
      <c r="CL114" s="9"/>
      <c r="CM114" s="10">
        <v>104</v>
      </c>
      <c r="CN114" s="92" t="s">
        <v>18</v>
      </c>
      <c r="CO114" s="13">
        <f>SUMIF(Ent_Dados!$C$9:$C$254,Tabulação_Prod_Municipios!D107,Ent_Dados!$AB$9:$AB$254)</f>
        <v>0</v>
      </c>
      <c r="CP114" s="16">
        <f>SUMIF(Ent_Dados!$C$9:$C$254,Tabulação_Prod_Municipios!D107,Ent_Dados!$AC$9:$AC$254)</f>
        <v>0</v>
      </c>
      <c r="CR114" s="10">
        <v>104</v>
      </c>
      <c r="CS114" s="92" t="s">
        <v>86</v>
      </c>
      <c r="CT114" s="13">
        <f>SUMIF(Ent_Dados!$C$269:$C$514,Tabulação_Prod_Municipios!D34,Ent_Dados!$L$269:$L$514)</f>
        <v>1200</v>
      </c>
      <c r="CU114" s="16">
        <f>SUMIF(Ent_Dados!$C$269:$C$514,Tabulação_Prod_Municipios!D34,Ent_Dados!$M$269:$M$514)</f>
        <v>1200</v>
      </c>
      <c r="CV114" s="9"/>
      <c r="CW114" s="10">
        <v>104</v>
      </c>
      <c r="CX114" s="92" t="s">
        <v>68</v>
      </c>
      <c r="CY114" s="13">
        <f>SUMIF(Ent_Dados!$C$9:$C$254,Tabulação_Prod_Municipios!D15,Ent_Dados!$L$9:$L$254)</f>
        <v>30</v>
      </c>
      <c r="CZ114" s="16">
        <f>SUMIF(Ent_Dados!$C$9:$C$254,Tabulação_Prod_Municipios!D15,Ent_Dados!$M$9:$M$254)</f>
        <v>32</v>
      </c>
      <c r="DB114" s="10">
        <v>104</v>
      </c>
      <c r="DC114" s="92" t="s">
        <v>86</v>
      </c>
      <c r="DD114" s="13">
        <f>SUMIF(Ent_Dados!$C$269:$C$514,Tabulação_Prod_Municipios!D34,Ent_Dados!$R$269:$R$514)</f>
        <v>600</v>
      </c>
      <c r="DE114" s="16">
        <f>SUMIF(Ent_Dados!$C$269:$C$514,Tabulação_Prod_Municipios!D34,Ent_Dados!$S$269:$S$514)</f>
        <v>600</v>
      </c>
      <c r="DF114" s="9"/>
      <c r="DG114" s="10">
        <v>104</v>
      </c>
      <c r="DH114" s="92" t="s">
        <v>257</v>
      </c>
      <c r="DI114" s="13">
        <f>SUMIF(Ent_Dados!$C$9:$C$254,Tabulação_Prod_Municipios!D224,Ent_Dados!$R$9:$R$254)</f>
        <v>40</v>
      </c>
      <c r="DJ114" s="16">
        <f>SUMIF(Ent_Dados!$C$9:$C$254,Tabulação_Prod_Municipios!D224,Ent_Dados!$S$9:$S$254)</f>
        <v>40</v>
      </c>
      <c r="DL114" s="10">
        <v>104</v>
      </c>
      <c r="DM114" s="92" t="s">
        <v>64</v>
      </c>
      <c r="DN114" s="13">
        <f>SUMIF(Ent_Dados!$C$269:$C$514,Tabulação_Prod_Municipios!D11,Ent_Dados!$Z$269:$Z$514)</f>
        <v>0</v>
      </c>
      <c r="DO114" s="16">
        <f>SUMIF(Ent_Dados!$C$269:$C$514,Tabulação_Prod_Municipios!D11,Ent_Dados!$AA$269:$AA$514)</f>
        <v>0</v>
      </c>
      <c r="DP114" s="9"/>
      <c r="DQ114" s="10">
        <v>104</v>
      </c>
      <c r="DR114" s="92" t="s">
        <v>64</v>
      </c>
      <c r="DS114" s="13">
        <f>SUMIF(Ent_Dados!$C$9:$C$254,Tabulação_Prod_Municipios!D11,Ent_Dados!$Z$9:$Z$254)</f>
        <v>0</v>
      </c>
      <c r="DT114" s="16">
        <f>SUMIF(Ent_Dados!$C$9:$C$254,Tabulação_Prod_Municipios!D11,Ent_Dados!$AA$9:$AA$254)</f>
        <v>0</v>
      </c>
      <c r="DV114" s="10">
        <v>104</v>
      </c>
      <c r="DW114" s="92" t="s">
        <v>126</v>
      </c>
      <c r="DX114" s="13">
        <f>SUMIF(Ent_Dados!$C$269:$C$514,Tabulação_Prod_Municipios!D79,Ent_Dados!$D$269:$D$514)</f>
        <v>0</v>
      </c>
      <c r="DY114" s="16">
        <f>SUMIF(Ent_Dados!$C$269:$C$514,Tabulação_Prod_Municipios!D79,Ent_Dados!$E$269:$E$514)</f>
        <v>0</v>
      </c>
      <c r="DZ114" s="9"/>
      <c r="EA114" s="10">
        <v>104</v>
      </c>
      <c r="EB114" s="92" t="s">
        <v>126</v>
      </c>
      <c r="EC114" s="13">
        <f>SUMIF(Ent_Dados!$C$9:$C$254,Tabulação_Prod_Municipios!D79,Ent_Dados!$D$9:$D$254)</f>
        <v>0</v>
      </c>
      <c r="ED114" s="16">
        <f>SUMIF(Ent_Dados!$C$9:$C$254,Tabulação_Prod_Municipios!D79,Ent_Dados!$E$9:$E$254)</f>
        <v>0</v>
      </c>
      <c r="EF114" s="10">
        <v>104</v>
      </c>
      <c r="EG114" s="92" t="s">
        <v>159</v>
      </c>
      <c r="EH114" s="13"/>
      <c r="EI114" s="16"/>
      <c r="EJ114" s="9"/>
      <c r="EK114" s="10">
        <v>104</v>
      </c>
      <c r="EL114" s="92" t="s">
        <v>159</v>
      </c>
      <c r="EM114" s="13"/>
      <c r="EN114" s="16"/>
    </row>
    <row r="115" spans="1:144" ht="13.5" customHeight="1" x14ac:dyDescent="0.2">
      <c r="A115" s="14"/>
      <c r="B115" s="91">
        <v>107</v>
      </c>
      <c r="C115" s="92" t="s">
        <v>160</v>
      </c>
      <c r="D115" s="12" t="s">
        <v>436</v>
      </c>
      <c r="E115" s="14"/>
      <c r="F115" s="10">
        <v>105</v>
      </c>
      <c r="G115" s="92" t="s">
        <v>192</v>
      </c>
      <c r="H115" s="13">
        <f>SUMIF(Ent_Dados!$C$269:$C$514,Tabulação_Prod_Municipios!D150,Ent_Dados!$F$269:$F$514)+SUMIF(Ent_Dados!$C$269:$C$514,Tabulação_Prod_Municipios!D150,Ent_Dados!$H$269:$H$514)+SUMIF(Ent_Dados!$C$269:$C$514,Tabulação_Prod_Municipios!D150,Ent_Dados!$J$269:$J$514)+SUMIF(Ent_Dados!$C$269:$C$514,Tabulação_Prod_Municipios!D150,Ent_Dados!$N$269:$N$514)+SUMIF(Ent_Dados!$C$269:$C$514,Tabulação_Prod_Municipios!D150,Ent_Dados!$P$269:$P$514)+SUMIF(Ent_Dados!$C$269:$C$514,Tabulação_Prod_Municipios!D150,Ent_Dados!$T$269:$T$514)+SUMIF(Ent_Dados!$C$269:$C$514,Tabulação_Prod_Municipios!D150,Ent_Dados!$V$269:$V$514)+SUMIF(Ent_Dados!$C$269:$C$514,Tabulação_Prod_Municipios!D150,Ent_Dados!$X$269:$X$514)+SUMIF(Ent_Dados!$C$269:$C$514,Tabulação_Prod_Municipios!D150,Ent_Dados!$AB$269:$AB$514)</f>
        <v>14323</v>
      </c>
      <c r="I115" s="16">
        <f>SUMIF(Ent_Dados!$C$269:$C$514,Tabulação_Prod_Municipios!D150,Ent_Dados!$G$269:$G$514)+SUMIF(Ent_Dados!$C$269:$C$514,Tabulação_Prod_Municipios!D150,Ent_Dados!$I$269:$I$514)+SUMIF(Ent_Dados!$C$269:$C$514,Tabulação_Prod_Municipios!D150,Ent_Dados!$K$269:$K$514)+SUMIF(Ent_Dados!$C$269:$C$514,Tabulação_Prod_Municipios!D150,Ent_Dados!$O$269:$O$514)+SUMIF(Ent_Dados!$C$269:$C$514,Tabulação_Prod_Municipios!D150,Ent_Dados!$Q$269:$Q$514)+SUMIF(Ent_Dados!$C$269:$C$514,Tabulação_Prod_Municipios!D150,Ent_Dados!$U$269:$U$514)+SUMIF(Ent_Dados!$C$269:$C$514,Tabulação_Prod_Municipios!D150,Ent_Dados!$W$269:$W$514)+SUMIF(Ent_Dados!$C$269:$C$514,Tabulação_Prod_Municipios!D150,Ent_Dados!$Y$269:$Y$514)+SUMIF(Ent_Dados!$C$269:$C$514,Tabulação_Prod_Municipios!D150,Ent_Dados!$AC$269:$AC$514)</f>
        <v>12302</v>
      </c>
      <c r="J115" s="9"/>
      <c r="K115" s="10">
        <v>105</v>
      </c>
      <c r="L115" s="92" t="s">
        <v>71</v>
      </c>
      <c r="M115" s="13">
        <f>SUMIF(Ent_Dados!$C$9:$C$254,Tabulação_Prod_Municipios!D19,Ent_Dados!$F$9:$F$254)+SUMIF(Ent_Dados!$C$9:$C$254,Tabulação_Prod_Municipios!D19,Ent_Dados!$H$9:$H$254)+SUMIF(Ent_Dados!$C$9:$C$254,Tabulação_Prod_Municipios!D19,Ent_Dados!$J$9:$J$254)+SUMIF(Ent_Dados!$C$9:$C$254,Tabulação_Prod_Municipios!D19,Ent_Dados!$N$9:$N$254)+SUMIF(Ent_Dados!$C$9:$C$254,Tabulação_Prod_Municipios!D19,Ent_Dados!$P$9:$P$254)+SUMIF(Ent_Dados!$C$9:$C$254,Tabulação_Prod_Municipios!D19,Ent_Dados!$T$9:$T$254)+SUMIF(Ent_Dados!$C$9:$C$254,Tabulação_Prod_Municipios!D19,Ent_Dados!$V$9:$V$254)+SUMIF(Ent_Dados!$C$9:$C$254,Tabulação_Prod_Municipios!D19,Ent_Dados!$X$9:$X$254)+SUMIF(Ent_Dados!$C$9:$C$254,Tabulação_Prod_Municipios!D19,Ent_Dados!$AB$9:$AB$254)</f>
        <v>3650</v>
      </c>
      <c r="N115" s="16">
        <f>SUMIF(Ent_Dados!$C$9:$C$254,Tabulação_Prod_Municipios!D19,Ent_Dados!$G$9:$G$254)+SUMIF(Ent_Dados!$C$9:$C$254,Tabulação_Prod_Municipios!D19,Ent_Dados!$I$9:$I$254)+SUMIF(Ent_Dados!$C$9:$C$254,Tabulação_Prod_Municipios!D19,Ent_Dados!$K$9:$K$254)+SUMIF(Ent_Dados!$C$9:$C$254,Tabulação_Prod_Municipios!D19,Ent_Dados!$O$9:$O$254)+SUMIF(Ent_Dados!$C$9:$C$254,Tabulação_Prod_Municipios!D19,Ent_Dados!$Q$9:$Q$254)+SUMIF(Ent_Dados!$C$9:$C$254,Tabulação_Prod_Municipios!D19,Ent_Dados!$U$9:$U$254)+SUMIF(Ent_Dados!$C$9:$C$254,Tabulação_Prod_Municipios!D19,Ent_Dados!$W$9:$W$254)+SUMIF(Ent_Dados!$C$9:$C$254,Tabulação_Prod_Municipios!D19,Ent_Dados!$Y$9:$Y$254)+SUMIF(Ent_Dados!$C$9:$C$254,Tabulação_Prod_Municipios!D19,Ent_Dados!$AC$9:$AC$254)</f>
        <v>3530</v>
      </c>
      <c r="O115" s="14"/>
      <c r="P115" s="10">
        <v>105</v>
      </c>
      <c r="Q115" s="92" t="s">
        <v>192</v>
      </c>
      <c r="R115" s="13">
        <f>SUMIF(Ent_Dados!$C$269:$C$514,Tabulação_Prod_Municipios!D150,Ent_Dados!$V$269:$V$514)</f>
        <v>6510</v>
      </c>
      <c r="S115" s="16">
        <f>SUMIF(Ent_Dados!$C$269:$C$514,Tabulação_Prod_Municipios!D150,Ent_Dados!$W$269:$W$514)</f>
        <v>5880</v>
      </c>
      <c r="T115" s="9"/>
      <c r="U115" s="10">
        <v>105</v>
      </c>
      <c r="V115" s="92" t="s">
        <v>77</v>
      </c>
      <c r="W115" s="13">
        <f>SUMIF(Ent_Dados!$C$9:$C$254,Tabulação_Prod_Municipios!D25,Ent_Dados!$V$9:$V$254)</f>
        <v>2500</v>
      </c>
      <c r="X115" s="16">
        <f>SUMIF(Ent_Dados!$C$9:$C$254,Tabulação_Prod_Municipios!D25,Ent_Dados!$W$9:$W$254)</f>
        <v>2500</v>
      </c>
      <c r="Y115" s="2"/>
      <c r="Z115" s="10">
        <v>105</v>
      </c>
      <c r="AA115" s="92" t="s">
        <v>134</v>
      </c>
      <c r="AB115" s="13">
        <f>SUMIF(Ent_Dados!$C$269:$C$514,Tabulação_Prod_Municipios!D88,Ent_Dados!$T$269:$T$514)</f>
        <v>5350</v>
      </c>
      <c r="AC115" s="16">
        <f>SUMIF(Ent_Dados!$C$269:$C$514,Tabulação_Prod_Municipios!D88,Ent_Dados!$U$269:$U$514)</f>
        <v>4500</v>
      </c>
      <c r="AD115" s="9"/>
      <c r="AE115" s="10">
        <v>105</v>
      </c>
      <c r="AF115" s="92" t="s">
        <v>99</v>
      </c>
      <c r="AG115" s="13">
        <f>SUMIF(Ent_Dados!$C$9:$C$254,Tabulação_Prod_Municipios!D47,Ent_Dados!$T$9:$T$254)</f>
        <v>850</v>
      </c>
      <c r="AH115" s="16">
        <f>SUMIF(Ent_Dados!$C$9:$C$254,Tabulação_Prod_Municipios!D47,Ent_Dados!$U$9:$U$254)</f>
        <v>900</v>
      </c>
      <c r="AJ115" s="10">
        <v>105</v>
      </c>
      <c r="AK115" s="92" t="s">
        <v>230</v>
      </c>
      <c r="AL115" s="13">
        <f>SUMIF(Ent_Dados!$C$269:$C$514,Tabulação_Prod_Municipios!D194,Ent_Dados!$X$269:$X$514)</f>
        <v>0</v>
      </c>
      <c r="AM115" s="16">
        <f>SUMIF(Ent_Dados!$C$269:$C$514,Tabulação_Prod_Municipios!D194,Ent_Dados!$Y$269:$Y$514)</f>
        <v>0</v>
      </c>
      <c r="AN115" s="9"/>
      <c r="AO115" s="10">
        <v>105</v>
      </c>
      <c r="AP115" s="92" t="s">
        <v>230</v>
      </c>
      <c r="AQ115" s="13">
        <f>SUMIF(Ent_Dados!$C$9:$C$254,Tabulação_Prod_Municipios!D194,Ent_Dados!$X$9:$X$254)</f>
        <v>0</v>
      </c>
      <c r="AR115" s="16">
        <f>SUMIF(Ent_Dados!$C$9:$C$254,Tabulação_Prod_Municipios!D194,Ent_Dados!$Y$9:$Y$254)</f>
        <v>0</v>
      </c>
      <c r="AT115" s="10">
        <v>105</v>
      </c>
      <c r="AU115" s="92" t="s">
        <v>285</v>
      </c>
      <c r="AV115" s="13">
        <f>SUMIF(Ent_Dados!$C$269:$C$514,Tabulação_Prod_Municipios!D254,Ent_Dados!$J$269:$J$514)</f>
        <v>18</v>
      </c>
      <c r="AW115" s="16">
        <f>SUMIF(Ent_Dados!$C$269:$C$514,Tabulação_Prod_Municipios!D254,Ent_Dados!$K$269:$K$514)</f>
        <v>19</v>
      </c>
      <c r="AX115" s="9"/>
      <c r="AY115" s="10">
        <v>105</v>
      </c>
      <c r="AZ115" s="92" t="s">
        <v>97</v>
      </c>
      <c r="BA115" s="13">
        <f>SUMIF(Ent_Dados!$C$9:$C$254,Tabulação_Prod_Municipios!D45,Ent_Dados!$J$9:$J$254)</f>
        <v>15</v>
      </c>
      <c r="BB115" s="16">
        <f>SUMIF(Ent_Dados!$C$9:$C$254,Tabulação_Prod_Municipios!D45,Ent_Dados!$K$9:$K$254)</f>
        <v>15</v>
      </c>
      <c r="BD115" s="10">
        <v>105</v>
      </c>
      <c r="BE115" s="92" t="s">
        <v>164</v>
      </c>
      <c r="BF115" s="13">
        <f>SUMIF(Ent_Dados!$C$269:$C$514,Tabulação_Prod_Municipios!D119,Ent_Dados!$N$269:$N$514)</f>
        <v>0</v>
      </c>
      <c r="BG115" s="16">
        <f>SUMIF(Ent_Dados!$C$269:$C$514,Tabulação_Prod_Municipios!D119,Ent_Dados!$O$269:$O$514)</f>
        <v>0</v>
      </c>
      <c r="BH115" s="9"/>
      <c r="BI115" s="10">
        <v>105</v>
      </c>
      <c r="BJ115" s="92" t="s">
        <v>165</v>
      </c>
      <c r="BK115" s="13">
        <f>SUMIF(Ent_Dados!$C$9:$C$254,Tabulação_Prod_Municipios!D120,Ent_Dados!$N$9:$N$254)</f>
        <v>0</v>
      </c>
      <c r="BL115" s="16">
        <f>SUMIF(Ent_Dados!$C$9:$C$254,Tabulação_Prod_Municipios!D120,Ent_Dados!$O$9:$O$254)</f>
        <v>0</v>
      </c>
      <c r="BN115" s="10">
        <v>105</v>
      </c>
      <c r="BO115" s="92" t="s">
        <v>129</v>
      </c>
      <c r="BP115" s="13">
        <f>SUMIF(Ent_Dados!$C$269:$C$514,Tabulação_Prod_Municipios!D83,Ent_Dados!$F$269:$F$514)</f>
        <v>0</v>
      </c>
      <c r="BQ115" s="16">
        <f>SUMIF(Ent_Dados!$C$269:$C$514,Tabulação_Prod_Municipios!D83,Ent_Dados!$G$269:$G$514)</f>
        <v>0</v>
      </c>
      <c r="BR115" s="9"/>
      <c r="BS115" s="10">
        <v>105</v>
      </c>
      <c r="BT115" s="92" t="s">
        <v>129</v>
      </c>
      <c r="BU115" s="13">
        <f>SUMIF(Ent_Dados!$C$9:$C$254,Tabulação_Prod_Municipios!D83,Ent_Dados!$F$9:$F$254)</f>
        <v>0</v>
      </c>
      <c r="BV115" s="16">
        <f>SUMIF(Ent_Dados!$C$9:$C$254,Tabulação_Prod_Municipios!D83,Ent_Dados!$G$9:$G$254)</f>
        <v>0</v>
      </c>
      <c r="BX115" s="10">
        <v>105</v>
      </c>
      <c r="BY115" s="92" t="s">
        <v>135</v>
      </c>
      <c r="BZ115" s="13">
        <f>SUMIF(Ent_Dados!$C$269:$C$514,Tabulação_Prod_Municipios!D89,Ent_Dados!$P$269:$P$514)</f>
        <v>0</v>
      </c>
      <c r="CA115" s="16">
        <f>SUMIF(Ent_Dados!$C$269:$C$514,Tabulação_Prod_Municipios!D89,Ent_Dados!$Q$269:$Q$514)</f>
        <v>0</v>
      </c>
      <c r="CB115" s="9"/>
      <c r="CC115" s="10">
        <v>105</v>
      </c>
      <c r="CD115" s="92" t="s">
        <v>135</v>
      </c>
      <c r="CE115" s="13">
        <f>SUMIF(Ent_Dados!$C$9:$C$254,Tabulação_Prod_Municipios!D89,Ent_Dados!$P$9:$P$254)</f>
        <v>0</v>
      </c>
      <c r="CF115" s="16">
        <f>SUMIF(Ent_Dados!$C$9:$C$254,Tabulação_Prod_Municipios!D89,Ent_Dados!$Q$9:$Q$254)</f>
        <v>0</v>
      </c>
      <c r="CH115" s="10">
        <v>105</v>
      </c>
      <c r="CI115" s="92" t="s">
        <v>153</v>
      </c>
      <c r="CJ115" s="13">
        <f>SUMIF(Ent_Dados!$C$269:$C$514,Tabulação_Prod_Municipios!D108,Ent_Dados!$AB$269:$AB$514)</f>
        <v>0</v>
      </c>
      <c r="CK115" s="16">
        <f>SUMIF(Ent_Dados!$C$269:$C$514,Tabulação_Prod_Municipios!D108,Ent_Dados!$AC$269:$AC$514)</f>
        <v>0</v>
      </c>
      <c r="CL115" s="9"/>
      <c r="CM115" s="10">
        <v>105</v>
      </c>
      <c r="CN115" s="92" t="s">
        <v>153</v>
      </c>
      <c r="CO115" s="13">
        <f>SUMIF(Ent_Dados!$C$9:$C$254,Tabulação_Prod_Municipios!D108,Ent_Dados!$AB$9:$AB$254)</f>
        <v>0</v>
      </c>
      <c r="CP115" s="16">
        <f>SUMIF(Ent_Dados!$C$9:$C$254,Tabulação_Prod_Municipios!D108,Ent_Dados!$AC$9:$AC$254)</f>
        <v>0</v>
      </c>
      <c r="CR115" s="10">
        <v>105</v>
      </c>
      <c r="CS115" s="92" t="s">
        <v>233</v>
      </c>
      <c r="CT115" s="13">
        <f>SUMIF(Ent_Dados!$C$269:$C$514,Tabulação_Prod_Municipios!D197,Ent_Dados!$L$269:$L$514)</f>
        <v>1080</v>
      </c>
      <c r="CU115" s="16">
        <f>SUMIF(Ent_Dados!$C$269:$C$514,Tabulação_Prod_Municipios!D197,Ent_Dados!$M$269:$M$514)</f>
        <v>1200</v>
      </c>
      <c r="CV115" s="9"/>
      <c r="CW115" s="10">
        <v>105</v>
      </c>
      <c r="CX115" s="92" t="s">
        <v>257</v>
      </c>
      <c r="CY115" s="13">
        <f>SUMIF(Ent_Dados!$C$9:$C$254,Tabulação_Prod_Municipios!D224,Ent_Dados!$L$9:$L$254)</f>
        <v>30</v>
      </c>
      <c r="CZ115" s="16">
        <f>SUMIF(Ent_Dados!$C$9:$C$254,Tabulação_Prod_Municipios!D224,Ent_Dados!$M$9:$M$254)</f>
        <v>30</v>
      </c>
      <c r="DB115" s="10">
        <v>105</v>
      </c>
      <c r="DC115" s="92" t="s">
        <v>237</v>
      </c>
      <c r="DD115" s="13">
        <f>SUMIF(Ent_Dados!$C$269:$C$514,Tabulação_Prod_Municipios!D202,Ent_Dados!$R$269:$R$514)</f>
        <v>600</v>
      </c>
      <c r="DE115" s="16">
        <f>SUMIF(Ent_Dados!$C$269:$C$514,Tabulação_Prod_Municipios!D202,Ent_Dados!$S$269:$S$514)</f>
        <v>600</v>
      </c>
      <c r="DF115" s="9"/>
      <c r="DG115" s="10">
        <v>105</v>
      </c>
      <c r="DH115" s="92" t="s">
        <v>237</v>
      </c>
      <c r="DI115" s="13">
        <f>SUMIF(Ent_Dados!$C$9:$C$254,Tabulação_Prod_Municipios!D202,Ent_Dados!$R$9:$R$254)</f>
        <v>40</v>
      </c>
      <c r="DJ115" s="16">
        <f>SUMIF(Ent_Dados!$C$9:$C$254,Tabulação_Prod_Municipios!D202,Ent_Dados!$S$9:$S$254)</f>
        <v>40</v>
      </c>
      <c r="DL115" s="10">
        <v>105</v>
      </c>
      <c r="DM115" s="92" t="s">
        <v>69</v>
      </c>
      <c r="DN115" s="13">
        <f>SUMIF(Ent_Dados!$C$269:$C$514,Tabulação_Prod_Municipios!D16,Ent_Dados!$Z$269:$Z$514)</f>
        <v>0</v>
      </c>
      <c r="DO115" s="16">
        <f>SUMIF(Ent_Dados!$C$269:$C$514,Tabulação_Prod_Municipios!D16,Ent_Dados!$AA$269:$AA$514)</f>
        <v>0</v>
      </c>
      <c r="DP115" s="9"/>
      <c r="DQ115" s="10">
        <v>105</v>
      </c>
      <c r="DR115" s="92" t="s">
        <v>69</v>
      </c>
      <c r="DS115" s="13">
        <f>SUMIF(Ent_Dados!$C$9:$C$254,Tabulação_Prod_Municipios!D16,Ent_Dados!$Z$9:$Z$254)</f>
        <v>0</v>
      </c>
      <c r="DT115" s="16">
        <f>SUMIF(Ent_Dados!$C$9:$C$254,Tabulação_Prod_Municipios!D16,Ent_Dados!$AA$9:$AA$254)</f>
        <v>0</v>
      </c>
      <c r="DV115" s="10">
        <v>105</v>
      </c>
      <c r="DW115" s="92" t="s">
        <v>127</v>
      </c>
      <c r="DX115" s="13">
        <f>SUMIF(Ent_Dados!$C$269:$C$514,Tabulação_Prod_Municipios!D80,Ent_Dados!$D$269:$D$514)</f>
        <v>0</v>
      </c>
      <c r="DY115" s="16">
        <f>SUMIF(Ent_Dados!$C$269:$C$514,Tabulação_Prod_Municipios!D80,Ent_Dados!$E$269:$E$514)</f>
        <v>0</v>
      </c>
      <c r="DZ115" s="9"/>
      <c r="EA115" s="10">
        <v>105</v>
      </c>
      <c r="EB115" s="92" t="s">
        <v>127</v>
      </c>
      <c r="EC115" s="13">
        <f>SUMIF(Ent_Dados!$C$9:$C$254,Tabulação_Prod_Municipios!D80,Ent_Dados!$D$9:$D$254)</f>
        <v>0</v>
      </c>
      <c r="ED115" s="16">
        <f>SUMIF(Ent_Dados!$C$9:$C$254,Tabulação_Prod_Municipios!D80,Ent_Dados!$E$9:$E$254)</f>
        <v>0</v>
      </c>
      <c r="EF115" s="10">
        <v>105</v>
      </c>
      <c r="EG115" s="92" t="s">
        <v>160</v>
      </c>
      <c r="EH115" s="13"/>
      <c r="EI115" s="16"/>
      <c r="EJ115" s="9"/>
      <c r="EK115" s="10">
        <v>105</v>
      </c>
      <c r="EL115" s="92" t="s">
        <v>160</v>
      </c>
      <c r="EM115" s="13"/>
      <c r="EN115" s="16"/>
    </row>
    <row r="116" spans="1:144" ht="13.5" customHeight="1" x14ac:dyDescent="0.2">
      <c r="A116" s="14"/>
      <c r="B116" s="91">
        <v>108</v>
      </c>
      <c r="C116" s="92" t="s">
        <v>161</v>
      </c>
      <c r="D116" s="12" t="s">
        <v>437</v>
      </c>
      <c r="E116" s="14"/>
      <c r="F116" s="10">
        <v>106</v>
      </c>
      <c r="G116" s="92" t="s">
        <v>165</v>
      </c>
      <c r="H116" s="13">
        <f>SUMIF(Ent_Dados!$C$269:$C$514,Tabulação_Prod_Municipios!D120,Ent_Dados!$F$269:$F$514)+SUMIF(Ent_Dados!$C$269:$C$514,Tabulação_Prod_Municipios!D120,Ent_Dados!$H$269:$H$514)+SUMIF(Ent_Dados!$C$269:$C$514,Tabulação_Prod_Municipios!D120,Ent_Dados!$J$269:$J$514)+SUMIF(Ent_Dados!$C$269:$C$514,Tabulação_Prod_Municipios!D120,Ent_Dados!$N$269:$N$514)+SUMIF(Ent_Dados!$C$269:$C$514,Tabulação_Prod_Municipios!D120,Ent_Dados!$P$269:$P$514)+SUMIF(Ent_Dados!$C$269:$C$514,Tabulação_Prod_Municipios!D120,Ent_Dados!$T$269:$T$514)+SUMIF(Ent_Dados!$C$269:$C$514,Tabulação_Prod_Municipios!D120,Ent_Dados!$V$269:$V$514)+SUMIF(Ent_Dados!$C$269:$C$514,Tabulação_Prod_Municipios!D120,Ent_Dados!$X$269:$X$514)+SUMIF(Ent_Dados!$C$269:$C$514,Tabulação_Prod_Municipios!D120,Ent_Dados!$AB$269:$AB$514)</f>
        <v>12920</v>
      </c>
      <c r="I116" s="16">
        <f>SUMIF(Ent_Dados!$C$269:$C$514,Tabulação_Prod_Municipios!D120,Ent_Dados!$G$269:$G$514)+SUMIF(Ent_Dados!$C$269:$C$514,Tabulação_Prod_Municipios!D120,Ent_Dados!$I$269:$I$514)+SUMIF(Ent_Dados!$C$269:$C$514,Tabulação_Prod_Municipios!D120,Ent_Dados!$K$269:$K$514)+SUMIF(Ent_Dados!$C$269:$C$514,Tabulação_Prod_Municipios!D120,Ent_Dados!$O$269:$O$514)+SUMIF(Ent_Dados!$C$269:$C$514,Tabulação_Prod_Municipios!D120,Ent_Dados!$Q$269:$Q$514)+SUMIF(Ent_Dados!$C$269:$C$514,Tabulação_Prod_Municipios!D120,Ent_Dados!$U$269:$U$514)+SUMIF(Ent_Dados!$C$269:$C$514,Tabulação_Prod_Municipios!D120,Ent_Dados!$W$269:$W$514)+SUMIF(Ent_Dados!$C$269:$C$514,Tabulação_Prod_Municipios!D120,Ent_Dados!$Y$269:$Y$514)+SUMIF(Ent_Dados!$C$269:$C$514,Tabulação_Prod_Municipios!D120,Ent_Dados!$AC$269:$AC$514)</f>
        <v>12150</v>
      </c>
      <c r="J116" s="9"/>
      <c r="K116" s="10">
        <v>106</v>
      </c>
      <c r="L116" s="92" t="s">
        <v>247</v>
      </c>
      <c r="M116" s="13">
        <f>SUMIF(Ent_Dados!$C$9:$C$254,Tabulação_Prod_Municipios!D213,Ent_Dados!$F$9:$F$254)+SUMIF(Ent_Dados!$C$9:$C$254,Tabulação_Prod_Municipios!D213,Ent_Dados!$H$9:$H$254)+SUMIF(Ent_Dados!$C$9:$C$254,Tabulação_Prod_Municipios!D213,Ent_Dados!$J$9:$J$254)+SUMIF(Ent_Dados!$C$9:$C$254,Tabulação_Prod_Municipios!D213,Ent_Dados!$N$9:$N$254)+SUMIF(Ent_Dados!$C$9:$C$254,Tabulação_Prod_Municipios!D213,Ent_Dados!$P$9:$P$254)+SUMIF(Ent_Dados!$C$9:$C$254,Tabulação_Prod_Municipios!D213,Ent_Dados!$T$9:$T$254)+SUMIF(Ent_Dados!$C$9:$C$254,Tabulação_Prod_Municipios!D213,Ent_Dados!$V$9:$V$254)+SUMIF(Ent_Dados!$C$9:$C$254,Tabulação_Prod_Municipios!D213,Ent_Dados!$X$9:$X$254)+SUMIF(Ent_Dados!$C$9:$C$254,Tabulação_Prod_Municipios!D213,Ent_Dados!$AB$9:$AB$254)</f>
        <v>3148</v>
      </c>
      <c r="N116" s="16">
        <f>SUMIF(Ent_Dados!$C$9:$C$254,Tabulação_Prod_Municipios!D213,Ent_Dados!$G$9:$G$254)+SUMIF(Ent_Dados!$C$9:$C$254,Tabulação_Prod_Municipios!D213,Ent_Dados!$I$9:$I$254)+SUMIF(Ent_Dados!$C$9:$C$254,Tabulação_Prod_Municipios!D213,Ent_Dados!$K$9:$K$254)+SUMIF(Ent_Dados!$C$9:$C$254,Tabulação_Prod_Municipios!D213,Ent_Dados!$O$9:$O$254)+SUMIF(Ent_Dados!$C$9:$C$254,Tabulação_Prod_Municipios!D213,Ent_Dados!$Q$9:$Q$254)+SUMIF(Ent_Dados!$C$9:$C$254,Tabulação_Prod_Municipios!D213,Ent_Dados!$U$9:$U$254)+SUMIF(Ent_Dados!$C$9:$C$254,Tabulação_Prod_Municipios!D213,Ent_Dados!$W$9:$W$254)+SUMIF(Ent_Dados!$C$9:$C$254,Tabulação_Prod_Municipios!D213,Ent_Dados!$Y$9:$Y$254)+SUMIF(Ent_Dados!$C$9:$C$254,Tabulação_Prod_Municipios!D213,Ent_Dados!$AC$9:$AC$254)</f>
        <v>3430</v>
      </c>
      <c r="O116" s="14"/>
      <c r="P116" s="10">
        <v>106</v>
      </c>
      <c r="Q116" s="92" t="s">
        <v>231</v>
      </c>
      <c r="R116" s="13">
        <f>SUMIF(Ent_Dados!$C$269:$C$514,Tabulação_Prod_Municipios!D195,Ent_Dados!$V$269:$V$514)</f>
        <v>5400</v>
      </c>
      <c r="S116" s="16">
        <f>SUMIF(Ent_Dados!$C$269:$C$514,Tabulação_Prod_Municipios!D195,Ent_Dados!$W$269:$W$514)</f>
        <v>5830</v>
      </c>
      <c r="T116" s="9"/>
      <c r="U116" s="10">
        <v>106</v>
      </c>
      <c r="V116" s="92" t="s">
        <v>286</v>
      </c>
      <c r="W116" s="13">
        <f>SUMIF(Ent_Dados!$C$9:$C$254,Tabulação_Prod_Municipios!D255,Ent_Dados!$V$9:$V$254)</f>
        <v>2400</v>
      </c>
      <c r="X116" s="16">
        <f>SUMIF(Ent_Dados!$C$9:$C$254,Tabulação_Prod_Municipios!D255,Ent_Dados!$W$9:$W$254)</f>
        <v>2400</v>
      </c>
      <c r="Y116" s="2"/>
      <c r="Z116" s="10">
        <v>106</v>
      </c>
      <c r="AA116" s="92" t="s">
        <v>267</v>
      </c>
      <c r="AB116" s="13">
        <f>SUMIF(Ent_Dados!$C$269:$C$514,Tabulação_Prod_Municipios!D234,Ent_Dados!$T$269:$T$514)</f>
        <v>3900</v>
      </c>
      <c r="AC116" s="16">
        <f>SUMIF(Ent_Dados!$C$269:$C$514,Tabulação_Prod_Municipios!D234,Ent_Dados!$U$269:$U$514)</f>
        <v>4432</v>
      </c>
      <c r="AD116" s="9"/>
      <c r="AE116" s="10">
        <v>106</v>
      </c>
      <c r="AF116" s="92" t="s">
        <v>214</v>
      </c>
      <c r="AG116" s="13">
        <f>SUMIF(Ent_Dados!$C$9:$C$254,Tabulação_Prod_Municipios!D174,Ent_Dados!$T$9:$T$254)</f>
        <v>400</v>
      </c>
      <c r="AH116" s="16">
        <f>SUMIF(Ent_Dados!$C$9:$C$254,Tabulação_Prod_Municipios!D174,Ent_Dados!$U$9:$U$254)</f>
        <v>900</v>
      </c>
      <c r="AJ116" s="10">
        <v>106</v>
      </c>
      <c r="AK116" s="92" t="s">
        <v>235</v>
      </c>
      <c r="AL116" s="13">
        <f>SUMIF(Ent_Dados!$C$269:$C$514,Tabulação_Prod_Municipios!D199,Ent_Dados!$X$269:$X$514)</f>
        <v>0</v>
      </c>
      <c r="AM116" s="16">
        <f>SUMIF(Ent_Dados!$C$269:$C$514,Tabulação_Prod_Municipios!D199,Ent_Dados!$Y$269:$Y$514)</f>
        <v>0</v>
      </c>
      <c r="AN116" s="9"/>
      <c r="AO116" s="10">
        <v>106</v>
      </c>
      <c r="AP116" s="92" t="s">
        <v>235</v>
      </c>
      <c r="AQ116" s="13">
        <f>SUMIF(Ent_Dados!$C$9:$C$254,Tabulação_Prod_Municipios!D199,Ent_Dados!$X$9:$X$254)</f>
        <v>0</v>
      </c>
      <c r="AR116" s="16">
        <f>SUMIF(Ent_Dados!$C$9:$C$254,Tabulação_Prod_Municipios!D199,Ent_Dados!$Y$9:$Y$254)</f>
        <v>0</v>
      </c>
      <c r="AT116" s="10">
        <v>106</v>
      </c>
      <c r="AU116" s="92" t="s">
        <v>155</v>
      </c>
      <c r="AV116" s="13">
        <f>SUMIF(Ent_Dados!$C$269:$C$514,Tabulação_Prod_Municipios!D110,Ent_Dados!$J$269:$J$514)</f>
        <v>80</v>
      </c>
      <c r="AW116" s="16">
        <f>SUMIF(Ent_Dados!$C$269:$C$514,Tabulação_Prod_Municipios!D110,Ent_Dados!$K$269:$K$514)</f>
        <v>18</v>
      </c>
      <c r="AX116" s="9"/>
      <c r="AY116" s="10">
        <v>106</v>
      </c>
      <c r="AZ116" s="92" t="s">
        <v>163</v>
      </c>
      <c r="BA116" s="13">
        <f>SUMIF(Ent_Dados!$C$9:$C$254,Tabulação_Prod_Municipios!D118,Ent_Dados!$J$9:$J$254)</f>
        <v>30</v>
      </c>
      <c r="BB116" s="16">
        <f>SUMIF(Ent_Dados!$C$9:$C$254,Tabulação_Prod_Municipios!D118,Ent_Dados!$K$9:$K$254)</f>
        <v>10</v>
      </c>
      <c r="BD116" s="10">
        <v>106</v>
      </c>
      <c r="BE116" s="92" t="s">
        <v>99</v>
      </c>
      <c r="BF116" s="13">
        <f>SUMIF(Ent_Dados!$C$269:$C$514,Tabulação_Prod_Municipios!D47,Ent_Dados!$N$269:$N$514)</f>
        <v>0</v>
      </c>
      <c r="BG116" s="16">
        <f>SUMIF(Ent_Dados!$C$269:$C$514,Tabulação_Prod_Municipios!D47,Ent_Dados!$O$269:$O$514)</f>
        <v>0</v>
      </c>
      <c r="BH116" s="9"/>
      <c r="BI116" s="10">
        <v>106</v>
      </c>
      <c r="BJ116" s="92" t="s">
        <v>116</v>
      </c>
      <c r="BK116" s="13">
        <f>SUMIF(Ent_Dados!$C$9:$C$254,Tabulação_Prod_Municipios!D67,Ent_Dados!$N$9:$N$254)</f>
        <v>0</v>
      </c>
      <c r="BL116" s="16">
        <f>SUMIF(Ent_Dados!$C$9:$C$254,Tabulação_Prod_Municipios!D67,Ent_Dados!$O$9:$O$254)</f>
        <v>0</v>
      </c>
      <c r="BN116" s="10">
        <v>106</v>
      </c>
      <c r="BO116" s="92" t="s">
        <v>130</v>
      </c>
      <c r="BP116" s="13">
        <f>SUMIF(Ent_Dados!$C$269:$C$514,Tabulação_Prod_Municipios!D84,Ent_Dados!$F$269:$F$514)</f>
        <v>0</v>
      </c>
      <c r="BQ116" s="16">
        <f>SUMIF(Ent_Dados!$C$269:$C$514,Tabulação_Prod_Municipios!D84,Ent_Dados!$G$269:$G$514)</f>
        <v>0</v>
      </c>
      <c r="BR116" s="9"/>
      <c r="BS116" s="10">
        <v>106</v>
      </c>
      <c r="BT116" s="92" t="s">
        <v>130</v>
      </c>
      <c r="BU116" s="13">
        <f>SUMIF(Ent_Dados!$C$9:$C$254,Tabulação_Prod_Municipios!D84,Ent_Dados!$F$9:$F$254)</f>
        <v>0</v>
      </c>
      <c r="BV116" s="16">
        <f>SUMIF(Ent_Dados!$C$9:$C$254,Tabulação_Prod_Municipios!D84,Ent_Dados!$G$9:$G$254)</f>
        <v>0</v>
      </c>
      <c r="BX116" s="10">
        <v>106</v>
      </c>
      <c r="BY116" s="92" t="s">
        <v>136</v>
      </c>
      <c r="BZ116" s="13">
        <f>SUMIF(Ent_Dados!$C$269:$C$514,Tabulação_Prod_Municipios!D90,Ent_Dados!$P$269:$P$514)</f>
        <v>0</v>
      </c>
      <c r="CA116" s="16">
        <f>SUMIF(Ent_Dados!$C$269:$C$514,Tabulação_Prod_Municipios!D90,Ent_Dados!$Q$269:$Q$514)</f>
        <v>0</v>
      </c>
      <c r="CB116" s="9"/>
      <c r="CC116" s="10">
        <v>106</v>
      </c>
      <c r="CD116" s="92" t="s">
        <v>136</v>
      </c>
      <c r="CE116" s="13">
        <f>SUMIF(Ent_Dados!$C$9:$C$254,Tabulação_Prod_Municipios!D90,Ent_Dados!$P$9:$P$254)</f>
        <v>0</v>
      </c>
      <c r="CF116" s="16">
        <f>SUMIF(Ent_Dados!$C$9:$C$254,Tabulação_Prod_Municipios!D90,Ent_Dados!$Q$9:$Q$254)</f>
        <v>0</v>
      </c>
      <c r="CH116" s="10">
        <v>106</v>
      </c>
      <c r="CI116" s="92" t="s">
        <v>154</v>
      </c>
      <c r="CJ116" s="13">
        <f>SUMIF(Ent_Dados!$C$269:$C$514,Tabulação_Prod_Municipios!D109,Ent_Dados!$AB$269:$AB$514)</f>
        <v>0</v>
      </c>
      <c r="CK116" s="16">
        <f>SUMIF(Ent_Dados!$C$269:$C$514,Tabulação_Prod_Municipios!D109,Ent_Dados!$AC$269:$AC$514)</f>
        <v>0</v>
      </c>
      <c r="CL116" s="9"/>
      <c r="CM116" s="10">
        <v>106</v>
      </c>
      <c r="CN116" s="92" t="s">
        <v>154</v>
      </c>
      <c r="CO116" s="13">
        <f>SUMIF(Ent_Dados!$C$9:$C$254,Tabulação_Prod_Municipios!D109,Ent_Dados!$AB$9:$AB$254)</f>
        <v>0</v>
      </c>
      <c r="CP116" s="16">
        <f>SUMIF(Ent_Dados!$C$9:$C$254,Tabulação_Prod_Municipios!D109,Ent_Dados!$AC$9:$AC$254)</f>
        <v>0</v>
      </c>
      <c r="CR116" s="10">
        <v>106</v>
      </c>
      <c r="CS116" s="92" t="s">
        <v>208</v>
      </c>
      <c r="CT116" s="13">
        <f>SUMIF(Ent_Dados!$C$269:$C$514,Tabulação_Prod_Municipios!D168,Ent_Dados!$L$269:$L$514)</f>
        <v>1125</v>
      </c>
      <c r="CU116" s="16">
        <f>SUMIF(Ent_Dados!$C$269:$C$514,Tabulação_Prod_Municipios!D168,Ent_Dados!$M$269:$M$514)</f>
        <v>1125</v>
      </c>
      <c r="CV116" s="9"/>
      <c r="CW116" s="10">
        <v>106</v>
      </c>
      <c r="CX116" s="92" t="s">
        <v>208</v>
      </c>
      <c r="CY116" s="13">
        <f>SUMIF(Ent_Dados!$C$9:$C$254,Tabulação_Prod_Municipios!D168,Ent_Dados!$L$9:$L$254)</f>
        <v>25</v>
      </c>
      <c r="CZ116" s="16">
        <f>SUMIF(Ent_Dados!$C$9:$C$254,Tabulação_Prod_Municipios!D168,Ent_Dados!$M$9:$M$254)</f>
        <v>25</v>
      </c>
      <c r="DB116" s="10">
        <v>106</v>
      </c>
      <c r="DC116" s="92" t="s">
        <v>200</v>
      </c>
      <c r="DD116" s="13">
        <f>SUMIF(Ent_Dados!$C$269:$C$514,Tabulação_Prod_Municipios!D160,Ent_Dados!$R$269:$R$514)</f>
        <v>500</v>
      </c>
      <c r="DE116" s="16">
        <f>SUMIF(Ent_Dados!$C$269:$C$514,Tabulação_Prod_Municipios!D160,Ent_Dados!$S$269:$S$514)</f>
        <v>600</v>
      </c>
      <c r="DF116" s="9"/>
      <c r="DG116" s="10">
        <v>106</v>
      </c>
      <c r="DH116" s="92" t="s">
        <v>197</v>
      </c>
      <c r="DI116" s="13">
        <f>SUMIF(Ent_Dados!$C$9:$C$254,Tabulação_Prod_Municipios!D156,Ent_Dados!$R$9:$R$254)</f>
        <v>40</v>
      </c>
      <c r="DJ116" s="16">
        <f>SUMIF(Ent_Dados!$C$9:$C$254,Tabulação_Prod_Municipios!D156,Ent_Dados!$S$9:$S$254)</f>
        <v>40</v>
      </c>
      <c r="DL116" s="10">
        <v>106</v>
      </c>
      <c r="DM116" s="92" t="s">
        <v>71</v>
      </c>
      <c r="DN116" s="13">
        <f>SUMIF(Ent_Dados!$C$269:$C$514,Tabulação_Prod_Municipios!D19,Ent_Dados!$Z$269:$Z$514)</f>
        <v>0</v>
      </c>
      <c r="DO116" s="16">
        <f>SUMIF(Ent_Dados!$C$269:$C$514,Tabulação_Prod_Municipios!D19,Ent_Dados!$AA$269:$AA$514)</f>
        <v>0</v>
      </c>
      <c r="DP116" s="9"/>
      <c r="DQ116" s="10">
        <v>106</v>
      </c>
      <c r="DR116" s="92" t="s">
        <v>71</v>
      </c>
      <c r="DS116" s="13">
        <f>SUMIF(Ent_Dados!$C$9:$C$254,Tabulação_Prod_Municipios!D19,Ent_Dados!$Z$9:$Z$254)</f>
        <v>0</v>
      </c>
      <c r="DT116" s="16">
        <f>SUMIF(Ent_Dados!$C$9:$C$254,Tabulação_Prod_Municipios!D19,Ent_Dados!$AA$9:$AA$254)</f>
        <v>0</v>
      </c>
      <c r="DV116" s="10">
        <v>106</v>
      </c>
      <c r="DW116" s="92" t="s">
        <v>128</v>
      </c>
      <c r="DX116" s="13">
        <f>SUMIF(Ent_Dados!$C$269:$C$514,Tabulação_Prod_Municipios!D82,Ent_Dados!$D$269:$D$514)</f>
        <v>0</v>
      </c>
      <c r="DY116" s="16">
        <f>SUMIF(Ent_Dados!$C$269:$C$514,Tabulação_Prod_Municipios!D82,Ent_Dados!$E$269:$E$514)</f>
        <v>0</v>
      </c>
      <c r="DZ116" s="9"/>
      <c r="EA116" s="10">
        <v>106</v>
      </c>
      <c r="EB116" s="92" t="s">
        <v>128</v>
      </c>
      <c r="EC116" s="13">
        <f>SUMIF(Ent_Dados!$C$9:$C$254,Tabulação_Prod_Municipios!D82,Ent_Dados!$D$9:$D$254)</f>
        <v>0</v>
      </c>
      <c r="ED116" s="16">
        <f>SUMIF(Ent_Dados!$C$9:$C$254,Tabulação_Prod_Municipios!D82,Ent_Dados!$E$9:$E$254)</f>
        <v>0</v>
      </c>
      <c r="EF116" s="10">
        <v>106</v>
      </c>
      <c r="EG116" s="92" t="s">
        <v>161</v>
      </c>
      <c r="EH116" s="13"/>
      <c r="EI116" s="16"/>
      <c r="EJ116" s="9"/>
      <c r="EK116" s="10">
        <v>106</v>
      </c>
      <c r="EL116" s="92" t="s">
        <v>161</v>
      </c>
      <c r="EM116" s="13"/>
      <c r="EN116" s="16"/>
    </row>
    <row r="117" spans="1:144" ht="13.5" customHeight="1" x14ac:dyDescent="0.2">
      <c r="A117" s="14"/>
      <c r="B117" s="91">
        <v>109</v>
      </c>
      <c r="C117" s="92" t="s">
        <v>162</v>
      </c>
      <c r="D117" s="12" t="s">
        <v>438</v>
      </c>
      <c r="E117" s="14"/>
      <c r="F117" s="10">
        <v>107</v>
      </c>
      <c r="G117" s="92" t="s">
        <v>93</v>
      </c>
      <c r="H117" s="13">
        <f>SUMIF(Ent_Dados!$C$269:$C$514,Tabulação_Prod_Municipios!D41,Ent_Dados!$F$269:$F$514)+SUMIF(Ent_Dados!$C$269:$C$514,Tabulação_Prod_Municipios!D41,Ent_Dados!$H$269:$H$514)+SUMIF(Ent_Dados!$C$269:$C$514,Tabulação_Prod_Municipios!D41,Ent_Dados!$J$269:$J$514)+SUMIF(Ent_Dados!$C$269:$C$514,Tabulação_Prod_Municipios!D41,Ent_Dados!$N$269:$N$514)+SUMIF(Ent_Dados!$C$269:$C$514,Tabulação_Prod_Municipios!D41,Ent_Dados!$P$269:$P$514)+SUMIF(Ent_Dados!$C$269:$C$514,Tabulação_Prod_Municipios!D41,Ent_Dados!$T$269:$T$514)+SUMIF(Ent_Dados!$C$269:$C$514,Tabulação_Prod_Municipios!D41,Ent_Dados!$V$269:$V$514)+SUMIF(Ent_Dados!$C$269:$C$514,Tabulação_Prod_Municipios!D41,Ent_Dados!$X$269:$X$514)+SUMIF(Ent_Dados!$C$269:$C$514,Tabulação_Prod_Municipios!D41,Ent_Dados!$AB$269:$AB$514)</f>
        <v>11224</v>
      </c>
      <c r="I117" s="16">
        <f>SUMIF(Ent_Dados!$C$269:$C$514,Tabulação_Prod_Municipios!D41,Ent_Dados!$G$269:$G$514)+SUMIF(Ent_Dados!$C$269:$C$514,Tabulação_Prod_Municipios!D41,Ent_Dados!$I$269:$I$514)+SUMIF(Ent_Dados!$C$269:$C$514,Tabulação_Prod_Municipios!D41,Ent_Dados!$K$269:$K$514)+SUMIF(Ent_Dados!$C$269:$C$514,Tabulação_Prod_Municipios!D41,Ent_Dados!$O$269:$O$514)+SUMIF(Ent_Dados!$C$269:$C$514,Tabulação_Prod_Municipios!D41,Ent_Dados!$Q$269:$Q$514)+SUMIF(Ent_Dados!$C$269:$C$514,Tabulação_Prod_Municipios!D41,Ent_Dados!$U$269:$U$514)+SUMIF(Ent_Dados!$C$269:$C$514,Tabulação_Prod_Municipios!D41,Ent_Dados!$W$269:$W$514)+SUMIF(Ent_Dados!$C$269:$C$514,Tabulação_Prod_Municipios!D41,Ent_Dados!$Y$269:$Y$514)+SUMIF(Ent_Dados!$C$269:$C$514,Tabulação_Prod_Municipios!D41,Ent_Dados!$AC$269:$AC$514)</f>
        <v>11737</v>
      </c>
      <c r="J117" s="9"/>
      <c r="K117" s="10">
        <v>107</v>
      </c>
      <c r="L117" s="92" t="s">
        <v>119</v>
      </c>
      <c r="M117" s="13">
        <f>SUMIF(Ent_Dados!$C$9:$C$254,Tabulação_Prod_Municipios!D71,Ent_Dados!$F$9:$F$254)+SUMIF(Ent_Dados!$C$9:$C$254,Tabulação_Prod_Municipios!D71,Ent_Dados!$H$9:$H$254)+SUMIF(Ent_Dados!$C$9:$C$254,Tabulação_Prod_Municipios!D71,Ent_Dados!$J$9:$J$254)+SUMIF(Ent_Dados!$C$9:$C$254,Tabulação_Prod_Municipios!D71,Ent_Dados!$N$9:$N$254)+SUMIF(Ent_Dados!$C$9:$C$254,Tabulação_Prod_Municipios!D71,Ent_Dados!$P$9:$P$254)+SUMIF(Ent_Dados!$C$9:$C$254,Tabulação_Prod_Municipios!D71,Ent_Dados!$T$9:$T$254)+SUMIF(Ent_Dados!$C$9:$C$254,Tabulação_Prod_Municipios!D71,Ent_Dados!$V$9:$V$254)+SUMIF(Ent_Dados!$C$9:$C$254,Tabulação_Prod_Municipios!D71,Ent_Dados!$X$9:$X$254)+SUMIF(Ent_Dados!$C$9:$C$254,Tabulação_Prod_Municipios!D71,Ent_Dados!$AB$9:$AB$254)</f>
        <v>1140</v>
      </c>
      <c r="N117" s="16">
        <f>SUMIF(Ent_Dados!$C$9:$C$254,Tabulação_Prod_Municipios!D71,Ent_Dados!$G$9:$G$254)+SUMIF(Ent_Dados!$C$9:$C$254,Tabulação_Prod_Municipios!D71,Ent_Dados!$I$9:$I$254)+SUMIF(Ent_Dados!$C$9:$C$254,Tabulação_Prod_Municipios!D71,Ent_Dados!$K$9:$K$254)+SUMIF(Ent_Dados!$C$9:$C$254,Tabulação_Prod_Municipios!D71,Ent_Dados!$O$9:$O$254)+SUMIF(Ent_Dados!$C$9:$C$254,Tabulação_Prod_Municipios!D71,Ent_Dados!$Q$9:$Q$254)+SUMIF(Ent_Dados!$C$9:$C$254,Tabulação_Prod_Municipios!D71,Ent_Dados!$U$9:$U$254)+SUMIF(Ent_Dados!$C$9:$C$254,Tabulação_Prod_Municipios!D71,Ent_Dados!$W$9:$W$254)+SUMIF(Ent_Dados!$C$9:$C$254,Tabulação_Prod_Municipios!D71,Ent_Dados!$Y$9:$Y$254)+SUMIF(Ent_Dados!$C$9:$C$254,Tabulação_Prod_Municipios!D71,Ent_Dados!$AC$9:$AC$254)</f>
        <v>3410</v>
      </c>
      <c r="O117" s="14"/>
      <c r="P117" s="10">
        <v>107</v>
      </c>
      <c r="Q117" s="92" t="s">
        <v>161</v>
      </c>
      <c r="R117" s="13">
        <f>SUMIF(Ent_Dados!$C$269:$C$514,Tabulação_Prod_Municipios!D116,Ent_Dados!$V$269:$V$514)</f>
        <v>9000</v>
      </c>
      <c r="S117" s="16">
        <f>SUMIF(Ent_Dados!$C$269:$C$514,Tabulação_Prod_Municipios!D116,Ent_Dados!$W$269:$W$514)</f>
        <v>5500</v>
      </c>
      <c r="T117" s="9"/>
      <c r="U117" s="10">
        <v>107</v>
      </c>
      <c r="V117" s="92" t="s">
        <v>119</v>
      </c>
      <c r="W117" s="13">
        <f>SUMIF(Ent_Dados!$C$9:$C$254,Tabulação_Prod_Municipios!D71,Ent_Dados!$V$9:$V$254)</f>
        <v>0</v>
      </c>
      <c r="X117" s="16">
        <f>SUMIF(Ent_Dados!$C$9:$C$254,Tabulação_Prod_Municipios!D71,Ent_Dados!$W$9:$W$254)</f>
        <v>2320</v>
      </c>
      <c r="Y117" s="2"/>
      <c r="Z117" s="10">
        <v>107</v>
      </c>
      <c r="AA117" s="92" t="s">
        <v>133</v>
      </c>
      <c r="AB117" s="13">
        <f>SUMIF(Ent_Dados!$C$269:$C$514,Tabulação_Prod_Municipios!D87,Ent_Dados!$T$269:$T$514)</f>
        <v>4600</v>
      </c>
      <c r="AC117" s="16">
        <f>SUMIF(Ent_Dados!$C$269:$C$514,Tabulação_Prod_Municipios!D87,Ent_Dados!$U$269:$U$514)</f>
        <v>4400</v>
      </c>
      <c r="AD117" s="9"/>
      <c r="AE117" s="10">
        <v>107</v>
      </c>
      <c r="AF117" s="92" t="s">
        <v>110</v>
      </c>
      <c r="AG117" s="13">
        <f>SUMIF(Ent_Dados!$C$9:$C$254,Tabulação_Prod_Municipios!D60,Ent_Dados!$T$9:$T$254)</f>
        <v>950</v>
      </c>
      <c r="AH117" s="16">
        <f>SUMIF(Ent_Dados!$C$9:$C$254,Tabulação_Prod_Municipios!D60,Ent_Dados!$U$9:$U$254)</f>
        <v>880</v>
      </c>
      <c r="AJ117" s="10">
        <v>107</v>
      </c>
      <c r="AK117" s="92" t="s">
        <v>276</v>
      </c>
      <c r="AL117" s="13">
        <f>SUMIF(Ent_Dados!$C$269:$C$514,Tabulação_Prod_Municipios!D244,Ent_Dados!$X$269:$X$514)</f>
        <v>0</v>
      </c>
      <c r="AM117" s="16">
        <f>SUMIF(Ent_Dados!$C$269:$C$514,Tabulação_Prod_Municipios!D244,Ent_Dados!$Y$269:$Y$514)</f>
        <v>0</v>
      </c>
      <c r="AN117" s="9"/>
      <c r="AO117" s="10">
        <v>107</v>
      </c>
      <c r="AP117" s="92" t="s">
        <v>276</v>
      </c>
      <c r="AQ117" s="13">
        <f>SUMIF(Ent_Dados!$C$9:$C$254,Tabulação_Prod_Municipios!D244,Ent_Dados!$X$9:$X$254)</f>
        <v>0</v>
      </c>
      <c r="AR117" s="16">
        <f>SUMIF(Ent_Dados!$C$9:$C$254,Tabulação_Prod_Municipios!D244,Ent_Dados!$Y$9:$Y$254)</f>
        <v>0</v>
      </c>
      <c r="AT117" s="10">
        <v>107</v>
      </c>
      <c r="AU117" s="92" t="s">
        <v>141</v>
      </c>
      <c r="AV117" s="13">
        <f>SUMIF(Ent_Dados!$C$269:$C$514,Tabulação_Prod_Municipios!D95,Ent_Dados!$J$269:$J$514)</f>
        <v>30</v>
      </c>
      <c r="AW117" s="16">
        <f>SUMIF(Ent_Dados!$C$269:$C$514,Tabulação_Prod_Municipios!D95,Ent_Dados!$K$269:$K$514)</f>
        <v>18</v>
      </c>
      <c r="AX117" s="9"/>
      <c r="AY117" s="10">
        <v>107</v>
      </c>
      <c r="AZ117" s="92" t="s">
        <v>141</v>
      </c>
      <c r="BA117" s="13">
        <f>SUMIF(Ent_Dados!$C$9:$C$254,Tabulação_Prod_Municipios!D95,Ent_Dados!$J$9:$J$254)</f>
        <v>30</v>
      </c>
      <c r="BB117" s="16">
        <f>SUMIF(Ent_Dados!$C$9:$C$254,Tabulação_Prod_Municipios!D95,Ent_Dados!$K$9:$K$254)</f>
        <v>10</v>
      </c>
      <c r="BD117" s="10">
        <v>107</v>
      </c>
      <c r="BE117" s="92" t="s">
        <v>110</v>
      </c>
      <c r="BF117" s="13">
        <f>SUMIF(Ent_Dados!$C$269:$C$514,Tabulação_Prod_Municipios!D60,Ent_Dados!$N$269:$N$514)</f>
        <v>0</v>
      </c>
      <c r="BG117" s="16">
        <f>SUMIF(Ent_Dados!$C$269:$C$514,Tabulação_Prod_Municipios!D60,Ent_Dados!$O$269:$O$514)</f>
        <v>0</v>
      </c>
      <c r="BH117" s="9"/>
      <c r="BI117" s="10">
        <v>107</v>
      </c>
      <c r="BJ117" s="92" t="s">
        <v>99</v>
      </c>
      <c r="BK117" s="13">
        <f>SUMIF(Ent_Dados!$C$9:$C$254,Tabulação_Prod_Municipios!D47,Ent_Dados!$N$9:$N$254)</f>
        <v>0</v>
      </c>
      <c r="BL117" s="16">
        <f>SUMIF(Ent_Dados!$C$9:$C$254,Tabulação_Prod_Municipios!D47,Ent_Dados!$O$9:$O$254)</f>
        <v>0</v>
      </c>
      <c r="BN117" s="10">
        <v>107</v>
      </c>
      <c r="BO117" s="92" t="s">
        <v>131</v>
      </c>
      <c r="BP117" s="13">
        <f>SUMIF(Ent_Dados!$C$269:$C$514,Tabulação_Prod_Municipios!D85,Ent_Dados!$F$269:$F$514)</f>
        <v>0</v>
      </c>
      <c r="BQ117" s="16">
        <f>SUMIF(Ent_Dados!$C$269:$C$514,Tabulação_Prod_Municipios!D85,Ent_Dados!$G$269:$G$514)</f>
        <v>0</v>
      </c>
      <c r="BR117" s="9"/>
      <c r="BS117" s="10">
        <v>107</v>
      </c>
      <c r="BT117" s="92" t="s">
        <v>131</v>
      </c>
      <c r="BU117" s="13">
        <f>SUMIF(Ent_Dados!$C$9:$C$254,Tabulação_Prod_Municipios!D85,Ent_Dados!$F$9:$F$254)</f>
        <v>0</v>
      </c>
      <c r="BV117" s="16">
        <f>SUMIF(Ent_Dados!$C$9:$C$254,Tabulação_Prod_Municipios!D85,Ent_Dados!$G$9:$G$254)</f>
        <v>0</v>
      </c>
      <c r="BX117" s="10">
        <v>107</v>
      </c>
      <c r="BY117" s="92" t="s">
        <v>137</v>
      </c>
      <c r="BZ117" s="13">
        <f>SUMIF(Ent_Dados!$C$269:$C$514,Tabulação_Prod_Municipios!D91,Ent_Dados!$P$269:$P$514)</f>
        <v>0</v>
      </c>
      <c r="CA117" s="16">
        <f>SUMIF(Ent_Dados!$C$269:$C$514,Tabulação_Prod_Municipios!D91,Ent_Dados!$Q$269:$Q$514)</f>
        <v>0</v>
      </c>
      <c r="CB117" s="9"/>
      <c r="CC117" s="10">
        <v>107</v>
      </c>
      <c r="CD117" s="92" t="s">
        <v>137</v>
      </c>
      <c r="CE117" s="13">
        <f>SUMIF(Ent_Dados!$C$9:$C$254,Tabulação_Prod_Municipios!D91,Ent_Dados!$P$9:$P$254)</f>
        <v>0</v>
      </c>
      <c r="CF117" s="16">
        <f>SUMIF(Ent_Dados!$C$9:$C$254,Tabulação_Prod_Municipios!D91,Ent_Dados!$Q$9:$Q$254)</f>
        <v>0</v>
      </c>
      <c r="CH117" s="10">
        <v>107</v>
      </c>
      <c r="CI117" s="92" t="s">
        <v>155</v>
      </c>
      <c r="CJ117" s="13">
        <f>SUMIF(Ent_Dados!$C$269:$C$514,Tabulação_Prod_Municipios!D110,Ent_Dados!$AB$269:$AB$514)</f>
        <v>0</v>
      </c>
      <c r="CK117" s="16">
        <f>SUMIF(Ent_Dados!$C$269:$C$514,Tabulação_Prod_Municipios!D110,Ent_Dados!$AC$269:$AC$514)</f>
        <v>0</v>
      </c>
      <c r="CL117" s="9"/>
      <c r="CM117" s="10">
        <v>107</v>
      </c>
      <c r="CN117" s="92" t="s">
        <v>155</v>
      </c>
      <c r="CO117" s="13">
        <f>SUMIF(Ent_Dados!$C$9:$C$254,Tabulação_Prod_Municipios!D110,Ent_Dados!$AB$9:$AB$254)</f>
        <v>0</v>
      </c>
      <c r="CP117" s="16">
        <f>SUMIF(Ent_Dados!$C$9:$C$254,Tabulação_Prod_Municipios!D110,Ent_Dados!$AC$9:$AC$254)</f>
        <v>0</v>
      </c>
      <c r="CR117" s="10">
        <v>107</v>
      </c>
      <c r="CS117" s="92" t="s">
        <v>160</v>
      </c>
      <c r="CT117" s="13">
        <f>SUMIF(Ent_Dados!$C$269:$C$514,Tabulação_Prod_Municipios!D115,Ent_Dados!$L$269:$L$514)</f>
        <v>1100</v>
      </c>
      <c r="CU117" s="16">
        <f>SUMIF(Ent_Dados!$C$269:$C$514,Tabulação_Prod_Municipios!D115,Ent_Dados!$M$269:$M$514)</f>
        <v>1100</v>
      </c>
      <c r="CV117" s="9"/>
      <c r="CW117" s="10">
        <v>107</v>
      </c>
      <c r="CX117" s="92" t="s">
        <v>86</v>
      </c>
      <c r="CY117" s="13">
        <f>SUMIF(Ent_Dados!$C$9:$C$254,Tabulação_Prod_Municipios!D34,Ent_Dados!$L$9:$L$254)</f>
        <v>20</v>
      </c>
      <c r="CZ117" s="16">
        <f>SUMIF(Ent_Dados!$C$9:$C$254,Tabulação_Prod_Municipios!D34,Ent_Dados!$M$9:$M$254)</f>
        <v>20</v>
      </c>
      <c r="DB117" s="10">
        <v>107</v>
      </c>
      <c r="DC117" s="92" t="s">
        <v>117</v>
      </c>
      <c r="DD117" s="13">
        <f>SUMIF(Ent_Dados!$C$269:$C$514,Tabulação_Prod_Municipios!D68,Ent_Dados!$R$269:$R$514)</f>
        <v>560</v>
      </c>
      <c r="DE117" s="16">
        <f>SUMIF(Ent_Dados!$C$269:$C$514,Tabulação_Prod_Municipios!D68,Ent_Dados!$S$269:$S$514)</f>
        <v>560</v>
      </c>
      <c r="DF117" s="9"/>
      <c r="DG117" s="10">
        <v>107</v>
      </c>
      <c r="DH117" s="92" t="s">
        <v>214</v>
      </c>
      <c r="DI117" s="13">
        <f>SUMIF(Ent_Dados!$C$9:$C$254,Tabulação_Prod_Municipios!D174,Ent_Dados!$R$9:$R$254)</f>
        <v>40</v>
      </c>
      <c r="DJ117" s="16">
        <f>SUMIF(Ent_Dados!$C$9:$C$254,Tabulação_Prod_Municipios!D174,Ent_Dados!$S$9:$S$254)</f>
        <v>40</v>
      </c>
      <c r="DL117" s="10">
        <v>107</v>
      </c>
      <c r="DM117" s="92" t="s">
        <v>72</v>
      </c>
      <c r="DN117" s="13">
        <f>SUMIF(Ent_Dados!$C$269:$C$514,Tabulação_Prod_Municipios!D20,Ent_Dados!$Z$269:$Z$514)</f>
        <v>0</v>
      </c>
      <c r="DO117" s="16">
        <f>SUMIF(Ent_Dados!$C$269:$C$514,Tabulação_Prod_Municipios!D20,Ent_Dados!$AA$269:$AA$514)</f>
        <v>0</v>
      </c>
      <c r="DP117" s="9"/>
      <c r="DQ117" s="10">
        <v>107</v>
      </c>
      <c r="DR117" s="92" t="s">
        <v>72</v>
      </c>
      <c r="DS117" s="13">
        <f>SUMIF(Ent_Dados!$C$9:$C$254,Tabulação_Prod_Municipios!D20,Ent_Dados!$Z$9:$Z$254)</f>
        <v>0</v>
      </c>
      <c r="DT117" s="16">
        <f>SUMIF(Ent_Dados!$C$9:$C$254,Tabulação_Prod_Municipios!D20,Ent_Dados!$AA$9:$AA$254)</f>
        <v>0</v>
      </c>
      <c r="DV117" s="10">
        <v>107</v>
      </c>
      <c r="DW117" s="92" t="s">
        <v>129</v>
      </c>
      <c r="DX117" s="13">
        <f>SUMIF(Ent_Dados!$C$269:$C$514,Tabulação_Prod_Municipios!D83,Ent_Dados!$D$269:$D$514)</f>
        <v>0</v>
      </c>
      <c r="DY117" s="16">
        <f>SUMIF(Ent_Dados!$C$269:$C$514,Tabulação_Prod_Municipios!D83,Ent_Dados!$E$269:$E$514)</f>
        <v>0</v>
      </c>
      <c r="DZ117" s="9"/>
      <c r="EA117" s="10">
        <v>107</v>
      </c>
      <c r="EB117" s="92" t="s">
        <v>129</v>
      </c>
      <c r="EC117" s="13">
        <f>SUMIF(Ent_Dados!$C$9:$C$254,Tabulação_Prod_Municipios!D83,Ent_Dados!$D$9:$D$254)</f>
        <v>0</v>
      </c>
      <c r="ED117" s="16">
        <f>SUMIF(Ent_Dados!$C$9:$C$254,Tabulação_Prod_Municipios!D83,Ent_Dados!$E$9:$E$254)</f>
        <v>0</v>
      </c>
      <c r="EF117" s="10">
        <v>107</v>
      </c>
      <c r="EG117" s="92" t="s">
        <v>162</v>
      </c>
      <c r="EH117" s="13"/>
      <c r="EI117" s="16"/>
      <c r="EJ117" s="9"/>
      <c r="EK117" s="10">
        <v>107</v>
      </c>
      <c r="EL117" s="92" t="s">
        <v>162</v>
      </c>
      <c r="EM117" s="13"/>
      <c r="EN117" s="16"/>
    </row>
    <row r="118" spans="1:144" ht="13.5" customHeight="1" x14ac:dyDescent="0.2">
      <c r="A118" s="14"/>
      <c r="B118" s="91">
        <v>110</v>
      </c>
      <c r="C118" s="92" t="s">
        <v>163</v>
      </c>
      <c r="D118" s="12" t="s">
        <v>439</v>
      </c>
      <c r="E118" s="14"/>
      <c r="F118" s="10">
        <v>108</v>
      </c>
      <c r="G118" s="92" t="s">
        <v>167</v>
      </c>
      <c r="H118" s="13">
        <f>SUMIF(Ent_Dados!$C$269:$C$514,Tabulação_Prod_Municipios!D123,Ent_Dados!$F$269:$F$514)+SUMIF(Ent_Dados!$C$269:$C$514,Tabulação_Prod_Municipios!D123,Ent_Dados!$H$269:$H$514)+SUMIF(Ent_Dados!$C$269:$C$514,Tabulação_Prod_Municipios!D123,Ent_Dados!$J$269:$J$514)+SUMIF(Ent_Dados!$C$269:$C$514,Tabulação_Prod_Municipios!D123,Ent_Dados!$N$269:$N$514)+SUMIF(Ent_Dados!$C$269:$C$514,Tabulação_Prod_Municipios!D123,Ent_Dados!$P$269:$P$514)+SUMIF(Ent_Dados!$C$269:$C$514,Tabulação_Prod_Municipios!D123,Ent_Dados!$T$269:$T$514)+SUMIF(Ent_Dados!$C$269:$C$514,Tabulação_Prod_Municipios!D123,Ent_Dados!$V$269:$V$514)+SUMIF(Ent_Dados!$C$269:$C$514,Tabulação_Prod_Municipios!D123,Ent_Dados!$X$269:$X$514)+SUMIF(Ent_Dados!$C$269:$C$514,Tabulação_Prod_Municipios!D123,Ent_Dados!$AB$269:$AB$514)</f>
        <v>11340</v>
      </c>
      <c r="I118" s="16">
        <f>SUMIF(Ent_Dados!$C$269:$C$514,Tabulação_Prod_Municipios!D123,Ent_Dados!$G$269:$G$514)+SUMIF(Ent_Dados!$C$269:$C$514,Tabulação_Prod_Municipios!D123,Ent_Dados!$I$269:$I$514)+SUMIF(Ent_Dados!$C$269:$C$514,Tabulação_Prod_Municipios!D123,Ent_Dados!$K$269:$K$514)+SUMIF(Ent_Dados!$C$269:$C$514,Tabulação_Prod_Municipios!D123,Ent_Dados!$O$269:$O$514)+SUMIF(Ent_Dados!$C$269:$C$514,Tabulação_Prod_Municipios!D123,Ent_Dados!$Q$269:$Q$514)+SUMIF(Ent_Dados!$C$269:$C$514,Tabulação_Prod_Municipios!D123,Ent_Dados!$U$269:$U$514)+SUMIF(Ent_Dados!$C$269:$C$514,Tabulação_Prod_Municipios!D123,Ent_Dados!$W$269:$W$514)+SUMIF(Ent_Dados!$C$269:$C$514,Tabulação_Prod_Municipios!D123,Ent_Dados!$Y$269:$Y$514)+SUMIF(Ent_Dados!$C$269:$C$514,Tabulação_Prod_Municipios!D123,Ent_Dados!$AC$269:$AC$514)</f>
        <v>11700</v>
      </c>
      <c r="J118" s="9"/>
      <c r="K118" s="10">
        <v>108</v>
      </c>
      <c r="L118" s="92" t="s">
        <v>231</v>
      </c>
      <c r="M118" s="13">
        <f>SUMIF(Ent_Dados!$C$9:$C$254,Tabulação_Prod_Municipios!D195,Ent_Dados!$F$9:$F$254)+SUMIF(Ent_Dados!$C$9:$C$254,Tabulação_Prod_Municipios!D195,Ent_Dados!$H$9:$H$254)+SUMIF(Ent_Dados!$C$9:$C$254,Tabulação_Prod_Municipios!D195,Ent_Dados!$J$9:$J$254)+SUMIF(Ent_Dados!$C$9:$C$254,Tabulação_Prod_Municipios!D195,Ent_Dados!$N$9:$N$254)+SUMIF(Ent_Dados!$C$9:$C$254,Tabulação_Prod_Municipios!D195,Ent_Dados!$P$9:$P$254)+SUMIF(Ent_Dados!$C$9:$C$254,Tabulação_Prod_Municipios!D195,Ent_Dados!$T$9:$T$254)+SUMIF(Ent_Dados!$C$9:$C$254,Tabulação_Prod_Municipios!D195,Ent_Dados!$V$9:$V$254)+SUMIF(Ent_Dados!$C$9:$C$254,Tabulação_Prod_Municipios!D195,Ent_Dados!$X$9:$X$254)+SUMIF(Ent_Dados!$C$9:$C$254,Tabulação_Prod_Municipios!D195,Ent_Dados!$AB$9:$AB$254)</f>
        <v>5650</v>
      </c>
      <c r="N118" s="16">
        <f>SUMIF(Ent_Dados!$C$9:$C$254,Tabulação_Prod_Municipios!D195,Ent_Dados!$G$9:$G$254)+SUMIF(Ent_Dados!$C$9:$C$254,Tabulação_Prod_Municipios!D195,Ent_Dados!$I$9:$I$254)+SUMIF(Ent_Dados!$C$9:$C$254,Tabulação_Prod_Municipios!D195,Ent_Dados!$K$9:$K$254)+SUMIF(Ent_Dados!$C$9:$C$254,Tabulação_Prod_Municipios!D195,Ent_Dados!$O$9:$O$254)+SUMIF(Ent_Dados!$C$9:$C$254,Tabulação_Prod_Municipios!D195,Ent_Dados!$Q$9:$Q$254)+SUMIF(Ent_Dados!$C$9:$C$254,Tabulação_Prod_Municipios!D195,Ent_Dados!$U$9:$U$254)+SUMIF(Ent_Dados!$C$9:$C$254,Tabulação_Prod_Municipios!D195,Ent_Dados!$W$9:$W$254)+SUMIF(Ent_Dados!$C$9:$C$254,Tabulação_Prod_Municipios!D195,Ent_Dados!$Y$9:$Y$254)+SUMIF(Ent_Dados!$C$9:$C$254,Tabulação_Prod_Municipios!D195,Ent_Dados!$AC$9:$AC$254)</f>
        <v>3400</v>
      </c>
      <c r="O118" s="14"/>
      <c r="P118" s="10">
        <v>108</v>
      </c>
      <c r="Q118" s="92" t="s">
        <v>179</v>
      </c>
      <c r="R118" s="13">
        <f>SUMIF(Ent_Dados!$C$269:$C$514,Tabulação_Prod_Municipios!D135,Ent_Dados!$V$269:$V$514)</f>
        <v>3840</v>
      </c>
      <c r="S118" s="16">
        <f>SUMIF(Ent_Dados!$C$269:$C$514,Tabulação_Prod_Municipios!D135,Ent_Dados!$W$269:$W$514)</f>
        <v>5400</v>
      </c>
      <c r="T118" s="9"/>
      <c r="U118" s="10">
        <v>108</v>
      </c>
      <c r="V118" s="92" t="s">
        <v>71</v>
      </c>
      <c r="W118" s="13">
        <f>SUMIF(Ent_Dados!$C$9:$C$254,Tabulação_Prod_Municipios!D19,Ent_Dados!$V$9:$V$254)</f>
        <v>2050</v>
      </c>
      <c r="X118" s="16">
        <f>SUMIF(Ent_Dados!$C$9:$C$254,Tabulação_Prod_Municipios!D19,Ent_Dados!$W$9:$W$254)</f>
        <v>2150</v>
      </c>
      <c r="Y118" s="2"/>
      <c r="Z118" s="10">
        <v>108</v>
      </c>
      <c r="AA118" s="92" t="s">
        <v>159</v>
      </c>
      <c r="AB118" s="13">
        <f>SUMIF(Ent_Dados!$C$269:$C$514,Tabulação_Prod_Municipios!D114,Ent_Dados!$T$269:$T$514)</f>
        <v>4400</v>
      </c>
      <c r="AC118" s="16">
        <f>SUMIF(Ent_Dados!$C$269:$C$514,Tabulação_Prod_Municipios!D114,Ent_Dados!$U$269:$U$514)</f>
        <v>4400</v>
      </c>
      <c r="AD118" s="9"/>
      <c r="AE118" s="10">
        <v>108</v>
      </c>
      <c r="AF118" s="92" t="s">
        <v>225</v>
      </c>
      <c r="AG118" s="13">
        <f>SUMIF(Ent_Dados!$C$9:$C$254,Tabulação_Prod_Municipios!D186,Ent_Dados!$T$9:$T$254)</f>
        <v>500</v>
      </c>
      <c r="AH118" s="16">
        <f>SUMIF(Ent_Dados!$C$9:$C$254,Tabulação_Prod_Municipios!D186,Ent_Dados!$U$9:$U$254)</f>
        <v>850</v>
      </c>
      <c r="AJ118" s="10">
        <v>108</v>
      </c>
      <c r="AK118" s="92" t="s">
        <v>185</v>
      </c>
      <c r="AL118" s="13">
        <f>SUMIF(Ent_Dados!$C$269:$C$514,Tabulação_Prod_Municipios!D142,Ent_Dados!$X$269:$X$514)</f>
        <v>0</v>
      </c>
      <c r="AM118" s="16">
        <f>SUMIF(Ent_Dados!$C$269:$C$514,Tabulação_Prod_Municipios!D142,Ent_Dados!$Y$269:$Y$514)</f>
        <v>0</v>
      </c>
      <c r="AN118" s="9"/>
      <c r="AO118" s="10">
        <v>108</v>
      </c>
      <c r="AP118" s="92" t="s">
        <v>149</v>
      </c>
      <c r="AQ118" s="13">
        <f>SUMIF(Ent_Dados!$C$9:$C$254,Tabulação_Prod_Municipios!D103,Ent_Dados!$X$9:$X$254)</f>
        <v>0</v>
      </c>
      <c r="AR118" s="16">
        <f>SUMIF(Ent_Dados!$C$9:$C$254,Tabulação_Prod_Municipios!D103,Ent_Dados!$Y$9:$Y$254)</f>
        <v>0</v>
      </c>
      <c r="AT118" s="10">
        <v>108</v>
      </c>
      <c r="AU118" s="92" t="s">
        <v>270</v>
      </c>
      <c r="AV118" s="13">
        <f>SUMIF(Ent_Dados!$C$269:$C$514,Tabulação_Prod_Municipios!D238,Ent_Dados!$J$269:$J$514)</f>
        <v>9</v>
      </c>
      <c r="AW118" s="16">
        <f>SUMIF(Ent_Dados!$C$269:$C$514,Tabulação_Prod_Municipios!D238,Ent_Dados!$K$269:$K$514)</f>
        <v>18</v>
      </c>
      <c r="AX118" s="9"/>
      <c r="AY118" s="10">
        <v>108</v>
      </c>
      <c r="AZ118" s="92" t="s">
        <v>282</v>
      </c>
      <c r="BA118" s="13">
        <f>SUMIF(Ent_Dados!$C$9:$C$254,Tabulação_Prod_Municipios!D250,Ent_Dados!$J$9:$J$254)</f>
        <v>30</v>
      </c>
      <c r="BB118" s="16">
        <f>SUMIF(Ent_Dados!$C$9:$C$254,Tabulação_Prod_Municipios!D250,Ent_Dados!$K$9:$K$254)</f>
        <v>10</v>
      </c>
      <c r="BD118" s="10">
        <v>108</v>
      </c>
      <c r="BE118" s="92" t="s">
        <v>116</v>
      </c>
      <c r="BF118" s="13">
        <f>SUMIF(Ent_Dados!$C$269:$C$514,Tabulação_Prod_Municipios!D67,Ent_Dados!$N$269:$N$514)</f>
        <v>0</v>
      </c>
      <c r="BG118" s="16">
        <f>SUMIF(Ent_Dados!$C$269:$C$514,Tabulação_Prod_Municipios!D67,Ent_Dados!$O$269:$O$514)</f>
        <v>0</v>
      </c>
      <c r="BH118" s="9"/>
      <c r="BI118" s="10">
        <v>108</v>
      </c>
      <c r="BJ118" s="92" t="s">
        <v>110</v>
      </c>
      <c r="BK118" s="13">
        <f>SUMIF(Ent_Dados!$C$9:$C$254,Tabulação_Prod_Municipios!D60,Ent_Dados!$N$9:$N$254)</f>
        <v>0</v>
      </c>
      <c r="BL118" s="16">
        <f>SUMIF(Ent_Dados!$C$9:$C$254,Tabulação_Prod_Municipios!D60,Ent_Dados!$O$9:$O$254)</f>
        <v>0</v>
      </c>
      <c r="BN118" s="10">
        <v>108</v>
      </c>
      <c r="BO118" s="92" t="s">
        <v>132</v>
      </c>
      <c r="BP118" s="13">
        <f>SUMIF(Ent_Dados!$C$269:$C$514,Tabulação_Prod_Municipios!D86,Ent_Dados!$F$269:$F$514)</f>
        <v>0</v>
      </c>
      <c r="BQ118" s="16">
        <f>SUMIF(Ent_Dados!$C$269:$C$514,Tabulação_Prod_Municipios!D86,Ent_Dados!$G$269:$G$514)</f>
        <v>0</v>
      </c>
      <c r="BR118" s="9"/>
      <c r="BS118" s="10">
        <v>108</v>
      </c>
      <c r="BT118" s="92" t="s">
        <v>132</v>
      </c>
      <c r="BU118" s="13">
        <f>SUMIF(Ent_Dados!$C$9:$C$254,Tabulação_Prod_Municipios!D86,Ent_Dados!$F$9:$F$254)</f>
        <v>0</v>
      </c>
      <c r="BV118" s="16">
        <f>SUMIF(Ent_Dados!$C$9:$C$254,Tabulação_Prod_Municipios!D86,Ent_Dados!$G$9:$G$254)</f>
        <v>0</v>
      </c>
      <c r="BX118" s="10">
        <v>108</v>
      </c>
      <c r="BY118" s="92" t="s">
        <v>139</v>
      </c>
      <c r="BZ118" s="13">
        <f>SUMIF(Ent_Dados!$C$269:$C$514,Tabulação_Prod_Municipios!D93,Ent_Dados!$P$269:$P$514)</f>
        <v>0</v>
      </c>
      <c r="CA118" s="16">
        <f>SUMIF(Ent_Dados!$C$269:$C$514,Tabulação_Prod_Municipios!D93,Ent_Dados!$Q$269:$Q$514)</f>
        <v>0</v>
      </c>
      <c r="CB118" s="9"/>
      <c r="CC118" s="10">
        <v>108</v>
      </c>
      <c r="CD118" s="92" t="s">
        <v>139</v>
      </c>
      <c r="CE118" s="13">
        <f>SUMIF(Ent_Dados!$C$9:$C$254,Tabulação_Prod_Municipios!D93,Ent_Dados!$P$9:$P$254)</f>
        <v>0</v>
      </c>
      <c r="CF118" s="16">
        <f>SUMIF(Ent_Dados!$C$9:$C$254,Tabulação_Prod_Municipios!D93,Ent_Dados!$Q$9:$Q$254)</f>
        <v>0</v>
      </c>
      <c r="CH118" s="10">
        <v>108</v>
      </c>
      <c r="CI118" s="92" t="s">
        <v>156</v>
      </c>
      <c r="CJ118" s="13">
        <f>SUMIF(Ent_Dados!$C$269:$C$514,Tabulação_Prod_Municipios!D111,Ent_Dados!$AB$269:$AB$514)</f>
        <v>0</v>
      </c>
      <c r="CK118" s="16">
        <f>SUMIF(Ent_Dados!$C$269:$C$514,Tabulação_Prod_Municipios!D111,Ent_Dados!$AC$269:$AC$514)</f>
        <v>0</v>
      </c>
      <c r="CL118" s="9"/>
      <c r="CM118" s="10">
        <v>108</v>
      </c>
      <c r="CN118" s="92" t="s">
        <v>156</v>
      </c>
      <c r="CO118" s="13">
        <f>SUMIF(Ent_Dados!$C$9:$C$254,Tabulação_Prod_Municipios!D111,Ent_Dados!$AB$9:$AB$254)</f>
        <v>0</v>
      </c>
      <c r="CP118" s="16">
        <f>SUMIF(Ent_Dados!$C$9:$C$254,Tabulação_Prod_Municipios!D111,Ent_Dados!$AC$9:$AC$254)</f>
        <v>0</v>
      </c>
      <c r="CR118" s="10">
        <v>108</v>
      </c>
      <c r="CS118" s="92" t="s">
        <v>149</v>
      </c>
      <c r="CT118" s="13">
        <f>SUMIF(Ent_Dados!$C$269:$C$514,Tabulação_Prod_Municipios!D103,Ent_Dados!$L$269:$L$514)</f>
        <v>1142</v>
      </c>
      <c r="CU118" s="16">
        <f>SUMIF(Ent_Dados!$C$269:$C$514,Tabulação_Prod_Municipios!D103,Ent_Dados!$M$269:$M$514)</f>
        <v>1000</v>
      </c>
      <c r="CV118" s="9"/>
      <c r="CW118" s="10">
        <v>108</v>
      </c>
      <c r="CX118" s="92" t="s">
        <v>160</v>
      </c>
      <c r="CY118" s="13">
        <f>SUMIF(Ent_Dados!$C$9:$C$254,Tabulação_Prod_Municipios!D115,Ent_Dados!$L$9:$L$254)</f>
        <v>20</v>
      </c>
      <c r="CZ118" s="16">
        <f>SUMIF(Ent_Dados!$C$9:$C$254,Tabulação_Prod_Municipios!D115,Ent_Dados!$M$9:$M$254)</f>
        <v>20</v>
      </c>
      <c r="DB118" s="10">
        <v>108</v>
      </c>
      <c r="DC118" s="92" t="s">
        <v>132</v>
      </c>
      <c r="DD118" s="13">
        <f>SUMIF(Ent_Dados!$C$269:$C$514,Tabulação_Prod_Municipios!D86,Ent_Dados!$R$269:$R$514)</f>
        <v>560</v>
      </c>
      <c r="DE118" s="16">
        <f>SUMIF(Ent_Dados!$C$269:$C$514,Tabulação_Prod_Municipios!D86,Ent_Dados!$S$269:$S$514)</f>
        <v>560</v>
      </c>
      <c r="DF118" s="9"/>
      <c r="DG118" s="10">
        <v>108</v>
      </c>
      <c r="DH118" s="92" t="s">
        <v>173</v>
      </c>
      <c r="DI118" s="13">
        <f>SUMIF(Ent_Dados!$C$9:$C$254,Tabulação_Prod_Municipios!D129,Ent_Dados!$R$9:$R$254)</f>
        <v>20</v>
      </c>
      <c r="DJ118" s="16">
        <f>SUMIF(Ent_Dados!$C$9:$C$254,Tabulação_Prod_Municipios!D129,Ent_Dados!$S$9:$S$254)</f>
        <v>40</v>
      </c>
      <c r="DL118" s="10">
        <v>108</v>
      </c>
      <c r="DM118" s="92" t="s">
        <v>73</v>
      </c>
      <c r="DN118" s="13">
        <f>SUMIF(Ent_Dados!$C$269:$C$514,Tabulação_Prod_Municipios!D21,Ent_Dados!$Z$269:$Z$514)</f>
        <v>0</v>
      </c>
      <c r="DO118" s="16">
        <f>SUMIF(Ent_Dados!$C$269:$C$514,Tabulação_Prod_Municipios!D21,Ent_Dados!$AA$269:$AA$514)</f>
        <v>0</v>
      </c>
      <c r="DP118" s="9"/>
      <c r="DQ118" s="10">
        <v>108</v>
      </c>
      <c r="DR118" s="92" t="s">
        <v>73</v>
      </c>
      <c r="DS118" s="13">
        <f>SUMIF(Ent_Dados!$C$9:$C$254,Tabulação_Prod_Municipios!D21,Ent_Dados!$Z$9:$Z$254)</f>
        <v>0</v>
      </c>
      <c r="DT118" s="16">
        <f>SUMIF(Ent_Dados!$C$9:$C$254,Tabulação_Prod_Municipios!D21,Ent_Dados!$AA$9:$AA$254)</f>
        <v>0</v>
      </c>
      <c r="DV118" s="10">
        <v>108</v>
      </c>
      <c r="DW118" s="92" t="s">
        <v>130</v>
      </c>
      <c r="DX118" s="13">
        <f>SUMIF(Ent_Dados!$C$269:$C$514,Tabulação_Prod_Municipios!D84,Ent_Dados!$D$269:$D$514)</f>
        <v>0</v>
      </c>
      <c r="DY118" s="16">
        <f>SUMIF(Ent_Dados!$C$269:$C$514,Tabulação_Prod_Municipios!D84,Ent_Dados!$E$269:$E$514)</f>
        <v>0</v>
      </c>
      <c r="DZ118" s="9"/>
      <c r="EA118" s="10">
        <v>108</v>
      </c>
      <c r="EB118" s="92" t="s">
        <v>130</v>
      </c>
      <c r="EC118" s="13">
        <f>SUMIF(Ent_Dados!$C$9:$C$254,Tabulação_Prod_Municipios!D84,Ent_Dados!$D$9:$D$254)</f>
        <v>0</v>
      </c>
      <c r="ED118" s="16">
        <f>SUMIF(Ent_Dados!$C$9:$C$254,Tabulação_Prod_Municipios!D84,Ent_Dados!$E$9:$E$254)</f>
        <v>0</v>
      </c>
      <c r="EF118" s="10">
        <v>108</v>
      </c>
      <c r="EG118" s="92" t="s">
        <v>163</v>
      </c>
      <c r="EH118" s="13"/>
      <c r="EI118" s="16"/>
      <c r="EJ118" s="9"/>
      <c r="EK118" s="10">
        <v>108</v>
      </c>
      <c r="EL118" s="92" t="s">
        <v>163</v>
      </c>
      <c r="EM118" s="13"/>
      <c r="EN118" s="16"/>
    </row>
    <row r="119" spans="1:144" ht="13.5" customHeight="1" x14ac:dyDescent="0.2">
      <c r="A119" s="14"/>
      <c r="B119" s="91">
        <v>111</v>
      </c>
      <c r="C119" s="92" t="s">
        <v>164</v>
      </c>
      <c r="D119" s="12" t="s">
        <v>440</v>
      </c>
      <c r="E119" s="14"/>
      <c r="F119" s="10">
        <v>109</v>
      </c>
      <c r="G119" s="92" t="s">
        <v>281</v>
      </c>
      <c r="H119" s="13">
        <f>SUMIF(Ent_Dados!$C$269:$C$514,Tabulação_Prod_Municipios!D249,Ent_Dados!$F$269:$F$514)+SUMIF(Ent_Dados!$C$269:$C$514,Tabulação_Prod_Municipios!D249,Ent_Dados!$H$269:$H$514)+SUMIF(Ent_Dados!$C$269:$C$514,Tabulação_Prod_Municipios!D249,Ent_Dados!$J$269:$J$514)+SUMIF(Ent_Dados!$C$269:$C$514,Tabulação_Prod_Municipios!D249,Ent_Dados!$N$269:$N$514)+SUMIF(Ent_Dados!$C$269:$C$514,Tabulação_Prod_Municipios!D249,Ent_Dados!$P$269:$P$514)+SUMIF(Ent_Dados!$C$269:$C$514,Tabulação_Prod_Municipios!D249,Ent_Dados!$T$269:$T$514)+SUMIF(Ent_Dados!$C$269:$C$514,Tabulação_Prod_Municipios!D249,Ent_Dados!$V$269:$V$514)+SUMIF(Ent_Dados!$C$269:$C$514,Tabulação_Prod_Municipios!D249,Ent_Dados!$X$269:$X$514)+SUMIF(Ent_Dados!$C$269:$C$514,Tabulação_Prod_Municipios!D249,Ent_Dados!$AB$269:$AB$514)</f>
        <v>12850</v>
      </c>
      <c r="I119" s="16">
        <f>SUMIF(Ent_Dados!$C$269:$C$514,Tabulação_Prod_Municipios!D249,Ent_Dados!$G$269:$G$514)+SUMIF(Ent_Dados!$C$269:$C$514,Tabulação_Prod_Municipios!D249,Ent_Dados!$I$269:$I$514)+SUMIF(Ent_Dados!$C$269:$C$514,Tabulação_Prod_Municipios!D249,Ent_Dados!$K$269:$K$514)+SUMIF(Ent_Dados!$C$269:$C$514,Tabulação_Prod_Municipios!D249,Ent_Dados!$O$269:$O$514)+SUMIF(Ent_Dados!$C$269:$C$514,Tabulação_Prod_Municipios!D249,Ent_Dados!$Q$269:$Q$514)+SUMIF(Ent_Dados!$C$269:$C$514,Tabulação_Prod_Municipios!D249,Ent_Dados!$U$269:$U$514)+SUMIF(Ent_Dados!$C$269:$C$514,Tabulação_Prod_Municipios!D249,Ent_Dados!$W$269:$W$514)+SUMIF(Ent_Dados!$C$269:$C$514,Tabulação_Prod_Municipios!D249,Ent_Dados!$Y$269:$Y$514)+SUMIF(Ent_Dados!$C$269:$C$514,Tabulação_Prod_Municipios!D249,Ent_Dados!$AC$269:$AC$514)</f>
        <v>11380</v>
      </c>
      <c r="J119" s="9"/>
      <c r="K119" s="10">
        <v>109</v>
      </c>
      <c r="L119" s="92" t="s">
        <v>100</v>
      </c>
      <c r="M119" s="13">
        <f>SUMIF(Ent_Dados!$C$9:$C$254,Tabulação_Prod_Municipios!D48,Ent_Dados!$F$9:$F$254)+SUMIF(Ent_Dados!$C$9:$C$254,Tabulação_Prod_Municipios!D48,Ent_Dados!$H$9:$H$254)+SUMIF(Ent_Dados!$C$9:$C$254,Tabulação_Prod_Municipios!D48,Ent_Dados!$J$9:$J$254)+SUMIF(Ent_Dados!$C$9:$C$254,Tabulação_Prod_Municipios!D48,Ent_Dados!$N$9:$N$254)+SUMIF(Ent_Dados!$C$9:$C$254,Tabulação_Prod_Municipios!D48,Ent_Dados!$P$9:$P$254)+SUMIF(Ent_Dados!$C$9:$C$254,Tabulação_Prod_Municipios!D48,Ent_Dados!$T$9:$T$254)+SUMIF(Ent_Dados!$C$9:$C$254,Tabulação_Prod_Municipios!D48,Ent_Dados!$V$9:$V$254)+SUMIF(Ent_Dados!$C$9:$C$254,Tabulação_Prod_Municipios!D48,Ent_Dados!$X$9:$X$254)+SUMIF(Ent_Dados!$C$9:$C$254,Tabulação_Prod_Municipios!D48,Ent_Dados!$AB$9:$AB$254)</f>
        <v>3510</v>
      </c>
      <c r="N119" s="16">
        <f>SUMIF(Ent_Dados!$C$9:$C$254,Tabulação_Prod_Municipios!D48,Ent_Dados!$G$9:$G$254)+SUMIF(Ent_Dados!$C$9:$C$254,Tabulação_Prod_Municipios!D48,Ent_Dados!$I$9:$I$254)+SUMIF(Ent_Dados!$C$9:$C$254,Tabulação_Prod_Municipios!D48,Ent_Dados!$K$9:$K$254)+SUMIF(Ent_Dados!$C$9:$C$254,Tabulação_Prod_Municipios!D48,Ent_Dados!$O$9:$O$254)+SUMIF(Ent_Dados!$C$9:$C$254,Tabulação_Prod_Municipios!D48,Ent_Dados!$Q$9:$Q$254)+SUMIF(Ent_Dados!$C$9:$C$254,Tabulação_Prod_Municipios!D48,Ent_Dados!$U$9:$U$254)+SUMIF(Ent_Dados!$C$9:$C$254,Tabulação_Prod_Municipios!D48,Ent_Dados!$W$9:$W$254)+SUMIF(Ent_Dados!$C$9:$C$254,Tabulação_Prod_Municipios!D48,Ent_Dados!$Y$9:$Y$254)+SUMIF(Ent_Dados!$C$9:$C$254,Tabulação_Prod_Municipios!D48,Ent_Dados!$AC$9:$AC$254)</f>
        <v>3321</v>
      </c>
      <c r="O119" s="14"/>
      <c r="P119" s="10">
        <v>109</v>
      </c>
      <c r="Q119" s="92" t="s">
        <v>89</v>
      </c>
      <c r="R119" s="13">
        <f>SUMIF(Ent_Dados!$C$269:$C$514,Tabulação_Prod_Municipios!D37,Ent_Dados!$V$269:$V$514)</f>
        <v>3000</v>
      </c>
      <c r="S119" s="16">
        <f>SUMIF(Ent_Dados!$C$269:$C$514,Tabulação_Prod_Municipios!D37,Ent_Dados!$W$269:$W$514)</f>
        <v>5400</v>
      </c>
      <c r="T119" s="9"/>
      <c r="U119" s="10">
        <v>109</v>
      </c>
      <c r="V119" s="92" t="s">
        <v>192</v>
      </c>
      <c r="W119" s="13">
        <f>SUMIF(Ent_Dados!$C$9:$C$254,Tabulação_Prod_Municipios!D150,Ent_Dados!$V$9:$V$254)</f>
        <v>2100</v>
      </c>
      <c r="X119" s="16">
        <f>SUMIF(Ent_Dados!$C$9:$C$254,Tabulação_Prod_Municipios!D150,Ent_Dados!$W$9:$W$254)</f>
        <v>2100</v>
      </c>
      <c r="Y119" s="2"/>
      <c r="Z119" s="10">
        <v>109</v>
      </c>
      <c r="AA119" s="92" t="s">
        <v>76</v>
      </c>
      <c r="AB119" s="13">
        <f>SUMIF(Ent_Dados!$C$269:$C$514,Tabulação_Prod_Municipios!D24,Ent_Dados!$T$269:$T$514)</f>
        <v>4500</v>
      </c>
      <c r="AC119" s="16">
        <f>SUMIF(Ent_Dados!$C$269:$C$514,Tabulação_Prod_Municipios!D24,Ent_Dados!$U$269:$U$514)</f>
        <v>4285</v>
      </c>
      <c r="AD119" s="9"/>
      <c r="AE119" s="10">
        <v>109</v>
      </c>
      <c r="AF119" s="92" t="s">
        <v>206</v>
      </c>
      <c r="AG119" s="13">
        <f>SUMIF(Ent_Dados!$C$9:$C$254,Tabulação_Prod_Municipios!D166,Ent_Dados!$T$9:$T$254)</f>
        <v>800</v>
      </c>
      <c r="AH119" s="16">
        <f>SUMIF(Ent_Dados!$C$9:$C$254,Tabulação_Prod_Municipios!D166,Ent_Dados!$U$9:$U$254)</f>
        <v>820</v>
      </c>
      <c r="AJ119" s="10">
        <v>109</v>
      </c>
      <c r="AK119" s="92" t="s">
        <v>149</v>
      </c>
      <c r="AL119" s="13">
        <f>SUMIF(Ent_Dados!$C$269:$C$514,Tabulação_Prod_Municipios!D103,Ent_Dados!$X$269:$X$514)</f>
        <v>0</v>
      </c>
      <c r="AM119" s="16">
        <f>SUMIF(Ent_Dados!$C$269:$C$514,Tabulação_Prod_Municipios!D103,Ent_Dados!$Y$269:$Y$514)</f>
        <v>0</v>
      </c>
      <c r="AN119" s="9"/>
      <c r="AO119" s="10">
        <v>109</v>
      </c>
      <c r="AP119" s="92" t="s">
        <v>140</v>
      </c>
      <c r="AQ119" s="13">
        <f>SUMIF(Ent_Dados!$C$9:$C$254,Tabulação_Prod_Municipios!D94,Ent_Dados!$X$9:$X$254)</f>
        <v>0</v>
      </c>
      <c r="AR119" s="16">
        <f>SUMIF(Ent_Dados!$C$9:$C$254,Tabulação_Prod_Municipios!D94,Ent_Dados!$Y$9:$Y$254)</f>
        <v>0</v>
      </c>
      <c r="AT119" s="10">
        <v>109</v>
      </c>
      <c r="AU119" s="92" t="s">
        <v>282</v>
      </c>
      <c r="AV119" s="13">
        <f>SUMIF(Ent_Dados!$C$269:$C$514,Tabulação_Prod_Municipios!D250,Ent_Dados!$J$269:$J$514)</f>
        <v>36</v>
      </c>
      <c r="AW119" s="16">
        <f>SUMIF(Ent_Dados!$C$269:$C$514,Tabulação_Prod_Municipios!D250,Ent_Dados!$K$269:$K$514)</f>
        <v>17</v>
      </c>
      <c r="AX119" s="9"/>
      <c r="AY119" s="10">
        <v>109</v>
      </c>
      <c r="AZ119" s="92" t="s">
        <v>270</v>
      </c>
      <c r="BA119" s="13">
        <f>SUMIF(Ent_Dados!$C$9:$C$254,Tabulação_Prod_Municipios!D238,Ent_Dados!$J$9:$J$254)</f>
        <v>10</v>
      </c>
      <c r="BB119" s="16">
        <f>SUMIF(Ent_Dados!$C$9:$C$254,Tabulação_Prod_Municipios!D238,Ent_Dados!$K$9:$K$254)</f>
        <v>10</v>
      </c>
      <c r="BD119" s="10">
        <v>109</v>
      </c>
      <c r="BE119" s="92" t="s">
        <v>91</v>
      </c>
      <c r="BF119" s="13">
        <f>SUMIF(Ent_Dados!$C$269:$C$514,Tabulação_Prod_Municipios!D39,Ent_Dados!$N$269:$N$514)</f>
        <v>0</v>
      </c>
      <c r="BG119" s="16">
        <f>SUMIF(Ent_Dados!$C$269:$C$514,Tabulação_Prod_Municipios!D39,Ent_Dados!$O$269:$O$514)</f>
        <v>0</v>
      </c>
      <c r="BH119" s="9"/>
      <c r="BI119" s="10">
        <v>109</v>
      </c>
      <c r="BJ119" s="92" t="s">
        <v>91</v>
      </c>
      <c r="BK119" s="13">
        <f>SUMIF(Ent_Dados!$C$9:$C$254,Tabulação_Prod_Municipios!D39,Ent_Dados!$N$9:$N$254)</f>
        <v>0</v>
      </c>
      <c r="BL119" s="16">
        <f>SUMIF(Ent_Dados!$C$9:$C$254,Tabulação_Prod_Municipios!D39,Ent_Dados!$O$9:$O$254)</f>
        <v>0</v>
      </c>
      <c r="BN119" s="10">
        <v>109</v>
      </c>
      <c r="BO119" s="92" t="s">
        <v>133</v>
      </c>
      <c r="BP119" s="13">
        <f>SUMIF(Ent_Dados!$C$269:$C$514,Tabulação_Prod_Municipios!D87,Ent_Dados!$F$269:$F$514)</f>
        <v>0</v>
      </c>
      <c r="BQ119" s="16">
        <f>SUMIF(Ent_Dados!$C$269:$C$514,Tabulação_Prod_Municipios!D87,Ent_Dados!$G$269:$G$514)</f>
        <v>0</v>
      </c>
      <c r="BR119" s="9"/>
      <c r="BS119" s="10">
        <v>109</v>
      </c>
      <c r="BT119" s="92" t="s">
        <v>133</v>
      </c>
      <c r="BU119" s="13">
        <f>SUMIF(Ent_Dados!$C$9:$C$254,Tabulação_Prod_Municipios!D87,Ent_Dados!$F$9:$F$254)</f>
        <v>0</v>
      </c>
      <c r="BV119" s="16">
        <f>SUMIF(Ent_Dados!$C$9:$C$254,Tabulação_Prod_Municipios!D87,Ent_Dados!$G$9:$G$254)</f>
        <v>0</v>
      </c>
      <c r="BX119" s="10">
        <v>109</v>
      </c>
      <c r="BY119" s="92" t="s">
        <v>140</v>
      </c>
      <c r="BZ119" s="13">
        <f>SUMIF(Ent_Dados!$C$269:$C$514,Tabulação_Prod_Municipios!D94,Ent_Dados!$P$269:$P$514)</f>
        <v>0</v>
      </c>
      <c r="CA119" s="16">
        <f>SUMIF(Ent_Dados!$C$269:$C$514,Tabulação_Prod_Municipios!D94,Ent_Dados!$Q$269:$Q$514)</f>
        <v>0</v>
      </c>
      <c r="CB119" s="9"/>
      <c r="CC119" s="10">
        <v>109</v>
      </c>
      <c r="CD119" s="92" t="s">
        <v>140</v>
      </c>
      <c r="CE119" s="13">
        <f>SUMIF(Ent_Dados!$C$9:$C$254,Tabulação_Prod_Municipios!D94,Ent_Dados!$P$9:$P$254)</f>
        <v>0</v>
      </c>
      <c r="CF119" s="16">
        <f>SUMIF(Ent_Dados!$C$9:$C$254,Tabulação_Prod_Municipios!D94,Ent_Dados!$Q$9:$Q$254)</f>
        <v>0</v>
      </c>
      <c r="CH119" s="10">
        <v>109</v>
      </c>
      <c r="CI119" s="92" t="s">
        <v>157</v>
      </c>
      <c r="CJ119" s="13">
        <f>SUMIF(Ent_Dados!$C$269:$C$514,Tabulação_Prod_Municipios!D112,Ent_Dados!$AB$269:$AB$514)</f>
        <v>0</v>
      </c>
      <c r="CK119" s="16">
        <f>SUMIF(Ent_Dados!$C$269:$C$514,Tabulação_Prod_Municipios!D112,Ent_Dados!$AC$269:$AC$514)</f>
        <v>0</v>
      </c>
      <c r="CL119" s="9"/>
      <c r="CM119" s="10">
        <v>109</v>
      </c>
      <c r="CN119" s="92" t="s">
        <v>157</v>
      </c>
      <c r="CO119" s="13">
        <f>SUMIF(Ent_Dados!$C$9:$C$254,Tabulação_Prod_Municipios!D112,Ent_Dados!$AB$9:$AB$254)</f>
        <v>0</v>
      </c>
      <c r="CP119" s="16">
        <f>SUMIF(Ent_Dados!$C$9:$C$254,Tabulação_Prod_Municipios!D112,Ent_Dados!$AC$9:$AC$254)</f>
        <v>0</v>
      </c>
      <c r="CR119" s="10">
        <v>109</v>
      </c>
      <c r="CS119" s="92" t="s">
        <v>68</v>
      </c>
      <c r="CT119" s="13">
        <f>SUMIF(Ent_Dados!$C$269:$C$514,Tabulação_Prod_Municipios!D15,Ent_Dados!$L$269:$L$514)</f>
        <v>900</v>
      </c>
      <c r="CU119" s="16">
        <f>SUMIF(Ent_Dados!$C$269:$C$514,Tabulação_Prod_Municipios!D15,Ent_Dados!$M$269:$M$514)</f>
        <v>960</v>
      </c>
      <c r="CV119" s="9"/>
      <c r="CW119" s="10">
        <v>109</v>
      </c>
      <c r="CX119" s="92" t="s">
        <v>73</v>
      </c>
      <c r="CY119" s="13">
        <f>SUMIF(Ent_Dados!$C$9:$C$254,Tabulação_Prod_Municipios!D21,Ent_Dados!$L$9:$L$254)</f>
        <v>20</v>
      </c>
      <c r="CZ119" s="16">
        <f>SUMIF(Ent_Dados!$C$9:$C$254,Tabulação_Prod_Municipios!D21,Ent_Dados!$M$9:$M$254)</f>
        <v>20</v>
      </c>
      <c r="DB119" s="10">
        <v>109</v>
      </c>
      <c r="DC119" s="92" t="s">
        <v>257</v>
      </c>
      <c r="DD119" s="13">
        <f>SUMIF(Ent_Dados!$C$269:$C$514,Tabulação_Prod_Municipios!D224,Ent_Dados!$R$269:$R$514)</f>
        <v>560</v>
      </c>
      <c r="DE119" s="16">
        <f>SUMIF(Ent_Dados!$C$269:$C$514,Tabulação_Prod_Municipios!D224,Ent_Dados!$S$269:$S$514)</f>
        <v>560</v>
      </c>
      <c r="DF119" s="9"/>
      <c r="DG119" s="10">
        <v>109</v>
      </c>
      <c r="DH119" s="92" t="s">
        <v>129</v>
      </c>
      <c r="DI119" s="13">
        <f>SUMIF(Ent_Dados!$C$9:$C$254,Tabulação_Prod_Municipios!D83,Ent_Dados!$R$9:$R$254)</f>
        <v>40</v>
      </c>
      <c r="DJ119" s="16">
        <f>SUMIF(Ent_Dados!$C$9:$C$254,Tabulação_Prod_Municipios!D83,Ent_Dados!$S$9:$S$254)</f>
        <v>39</v>
      </c>
      <c r="DL119" s="10">
        <v>109</v>
      </c>
      <c r="DM119" s="92" t="s">
        <v>74</v>
      </c>
      <c r="DN119" s="13">
        <f>SUMIF(Ent_Dados!$C$269:$C$514,Tabulação_Prod_Municipios!D22,Ent_Dados!$Z$269:$Z$514)</f>
        <v>0</v>
      </c>
      <c r="DO119" s="16">
        <f>SUMIF(Ent_Dados!$C$269:$C$514,Tabulação_Prod_Municipios!D22,Ent_Dados!$AA$269:$AA$514)</f>
        <v>0</v>
      </c>
      <c r="DP119" s="9"/>
      <c r="DQ119" s="10">
        <v>109</v>
      </c>
      <c r="DR119" s="92" t="s">
        <v>74</v>
      </c>
      <c r="DS119" s="13">
        <f>SUMIF(Ent_Dados!$C$9:$C$254,Tabulação_Prod_Municipios!D22,Ent_Dados!$Z$9:$Z$254)</f>
        <v>0</v>
      </c>
      <c r="DT119" s="16">
        <f>SUMIF(Ent_Dados!$C$9:$C$254,Tabulação_Prod_Municipios!D22,Ent_Dados!$AA$9:$AA$254)</f>
        <v>0</v>
      </c>
      <c r="DV119" s="10">
        <v>109</v>
      </c>
      <c r="DW119" s="92" t="s">
        <v>131</v>
      </c>
      <c r="DX119" s="13">
        <f>SUMIF(Ent_Dados!$C$269:$C$514,Tabulação_Prod_Municipios!D85,Ent_Dados!$D$269:$D$514)</f>
        <v>0</v>
      </c>
      <c r="DY119" s="16">
        <f>SUMIF(Ent_Dados!$C$269:$C$514,Tabulação_Prod_Municipios!D85,Ent_Dados!$E$269:$E$514)</f>
        <v>0</v>
      </c>
      <c r="DZ119" s="9"/>
      <c r="EA119" s="10">
        <v>109</v>
      </c>
      <c r="EB119" s="92" t="s">
        <v>131</v>
      </c>
      <c r="EC119" s="13">
        <f>SUMIF(Ent_Dados!$C$9:$C$254,Tabulação_Prod_Municipios!D85,Ent_Dados!$D$9:$D$254)</f>
        <v>0</v>
      </c>
      <c r="ED119" s="16">
        <f>SUMIF(Ent_Dados!$C$9:$C$254,Tabulação_Prod_Municipios!D85,Ent_Dados!$E$9:$E$254)</f>
        <v>0</v>
      </c>
      <c r="EF119" s="10">
        <v>109</v>
      </c>
      <c r="EG119" s="92" t="s">
        <v>164</v>
      </c>
      <c r="EH119" s="13"/>
      <c r="EI119" s="16"/>
      <c r="EJ119" s="9"/>
      <c r="EK119" s="10">
        <v>109</v>
      </c>
      <c r="EL119" s="92" t="s">
        <v>164</v>
      </c>
      <c r="EM119" s="13"/>
      <c r="EN119" s="16"/>
    </row>
    <row r="120" spans="1:144" ht="13.5" customHeight="1" x14ac:dyDescent="0.2">
      <c r="A120" s="14"/>
      <c r="B120" s="91">
        <v>112</v>
      </c>
      <c r="C120" s="92" t="s">
        <v>165</v>
      </c>
      <c r="D120" s="12" t="s">
        <v>441</v>
      </c>
      <c r="E120" s="14"/>
      <c r="F120" s="10">
        <v>110</v>
      </c>
      <c r="G120" s="92" t="s">
        <v>247</v>
      </c>
      <c r="H120" s="13">
        <f>SUMIF(Ent_Dados!$C$269:$C$514,Tabulação_Prod_Municipios!D213,Ent_Dados!$F$269:$F$514)+SUMIF(Ent_Dados!$C$269:$C$514,Tabulação_Prod_Municipios!D213,Ent_Dados!$H$269:$H$514)+SUMIF(Ent_Dados!$C$269:$C$514,Tabulação_Prod_Municipios!D213,Ent_Dados!$J$269:$J$514)+SUMIF(Ent_Dados!$C$269:$C$514,Tabulação_Prod_Municipios!D213,Ent_Dados!$N$269:$N$514)+SUMIF(Ent_Dados!$C$269:$C$514,Tabulação_Prod_Municipios!D213,Ent_Dados!$P$269:$P$514)+SUMIF(Ent_Dados!$C$269:$C$514,Tabulação_Prod_Municipios!D213,Ent_Dados!$T$269:$T$514)+SUMIF(Ent_Dados!$C$269:$C$514,Tabulação_Prod_Municipios!D213,Ent_Dados!$V$269:$V$514)+SUMIF(Ent_Dados!$C$269:$C$514,Tabulação_Prod_Municipios!D213,Ent_Dados!$X$269:$X$514)+SUMIF(Ent_Dados!$C$269:$C$514,Tabulação_Prod_Municipios!D213,Ent_Dados!$AB$269:$AB$514)</f>
        <v>10032</v>
      </c>
      <c r="I120" s="16">
        <f>SUMIF(Ent_Dados!$C$269:$C$514,Tabulação_Prod_Municipios!D213,Ent_Dados!$G$269:$G$514)+SUMIF(Ent_Dados!$C$269:$C$514,Tabulação_Prod_Municipios!D213,Ent_Dados!$I$269:$I$514)+SUMIF(Ent_Dados!$C$269:$C$514,Tabulação_Prod_Municipios!D213,Ent_Dados!$K$269:$K$514)+SUMIF(Ent_Dados!$C$269:$C$514,Tabulação_Prod_Municipios!D213,Ent_Dados!$O$269:$O$514)+SUMIF(Ent_Dados!$C$269:$C$514,Tabulação_Prod_Municipios!D213,Ent_Dados!$Q$269:$Q$514)+SUMIF(Ent_Dados!$C$269:$C$514,Tabulação_Prod_Municipios!D213,Ent_Dados!$U$269:$U$514)+SUMIF(Ent_Dados!$C$269:$C$514,Tabulação_Prod_Municipios!D213,Ent_Dados!$W$269:$W$514)+SUMIF(Ent_Dados!$C$269:$C$514,Tabulação_Prod_Municipios!D213,Ent_Dados!$Y$269:$Y$514)+SUMIF(Ent_Dados!$C$269:$C$514,Tabulação_Prod_Municipios!D213,Ent_Dados!$AC$269:$AC$514)</f>
        <v>10342</v>
      </c>
      <c r="J120" s="9"/>
      <c r="K120" s="10">
        <v>110</v>
      </c>
      <c r="L120" s="92" t="s">
        <v>154</v>
      </c>
      <c r="M120" s="13">
        <f>SUMIF(Ent_Dados!$C$9:$C$254,Tabulação_Prod_Municipios!D109,Ent_Dados!$F$9:$F$254)+SUMIF(Ent_Dados!$C$9:$C$254,Tabulação_Prod_Municipios!D109,Ent_Dados!$H$9:$H$254)+SUMIF(Ent_Dados!$C$9:$C$254,Tabulação_Prod_Municipios!D109,Ent_Dados!$J$9:$J$254)+SUMIF(Ent_Dados!$C$9:$C$254,Tabulação_Prod_Municipios!D109,Ent_Dados!$N$9:$N$254)+SUMIF(Ent_Dados!$C$9:$C$254,Tabulação_Prod_Municipios!D109,Ent_Dados!$P$9:$P$254)+SUMIF(Ent_Dados!$C$9:$C$254,Tabulação_Prod_Municipios!D109,Ent_Dados!$T$9:$T$254)+SUMIF(Ent_Dados!$C$9:$C$254,Tabulação_Prod_Municipios!D109,Ent_Dados!$V$9:$V$254)+SUMIF(Ent_Dados!$C$9:$C$254,Tabulação_Prod_Municipios!D109,Ent_Dados!$X$9:$X$254)+SUMIF(Ent_Dados!$C$9:$C$254,Tabulação_Prod_Municipios!D109,Ent_Dados!$AB$9:$AB$254)</f>
        <v>6000</v>
      </c>
      <c r="N120" s="16">
        <f>SUMIF(Ent_Dados!$C$9:$C$254,Tabulação_Prod_Municipios!D109,Ent_Dados!$G$9:$G$254)+SUMIF(Ent_Dados!$C$9:$C$254,Tabulação_Prod_Municipios!D109,Ent_Dados!$I$9:$I$254)+SUMIF(Ent_Dados!$C$9:$C$254,Tabulação_Prod_Municipios!D109,Ent_Dados!$K$9:$K$254)+SUMIF(Ent_Dados!$C$9:$C$254,Tabulação_Prod_Municipios!D109,Ent_Dados!$O$9:$O$254)+SUMIF(Ent_Dados!$C$9:$C$254,Tabulação_Prod_Municipios!D109,Ent_Dados!$Q$9:$Q$254)+SUMIF(Ent_Dados!$C$9:$C$254,Tabulação_Prod_Municipios!D109,Ent_Dados!$U$9:$U$254)+SUMIF(Ent_Dados!$C$9:$C$254,Tabulação_Prod_Municipios!D109,Ent_Dados!$W$9:$W$254)+SUMIF(Ent_Dados!$C$9:$C$254,Tabulação_Prod_Municipios!D109,Ent_Dados!$Y$9:$Y$254)+SUMIF(Ent_Dados!$C$9:$C$254,Tabulação_Prod_Municipios!D109,Ent_Dados!$AC$9:$AC$254)</f>
        <v>3300</v>
      </c>
      <c r="O120" s="14"/>
      <c r="P120" s="10">
        <v>110</v>
      </c>
      <c r="Q120" s="92" t="s">
        <v>263</v>
      </c>
      <c r="R120" s="13">
        <f>SUMIF(Ent_Dados!$C$269:$C$514,Tabulação_Prod_Municipios!D230,Ent_Dados!$V$269:$V$514)</f>
        <v>4530</v>
      </c>
      <c r="S120" s="16">
        <f>SUMIF(Ent_Dados!$C$269:$C$514,Tabulação_Prod_Municipios!D230,Ent_Dados!$W$269:$W$514)</f>
        <v>5310</v>
      </c>
      <c r="T120" s="9"/>
      <c r="U120" s="10">
        <v>110</v>
      </c>
      <c r="V120" s="92" t="s">
        <v>247</v>
      </c>
      <c r="W120" s="13">
        <f>SUMIF(Ent_Dados!$C$9:$C$254,Tabulação_Prod_Municipios!D213,Ent_Dados!$V$9:$V$254)</f>
        <v>1788</v>
      </c>
      <c r="X120" s="16">
        <f>SUMIF(Ent_Dados!$C$9:$C$254,Tabulação_Prod_Municipios!D213,Ent_Dados!$W$9:$W$254)</f>
        <v>2070</v>
      </c>
      <c r="Y120" s="2"/>
      <c r="Z120" s="10">
        <v>110</v>
      </c>
      <c r="AA120" s="92" t="s">
        <v>256</v>
      </c>
      <c r="AB120" s="13">
        <f>SUMIF(Ent_Dados!$C$269:$C$514,Tabulação_Prod_Municipios!D223,Ent_Dados!$T$269:$T$514)</f>
        <v>4200</v>
      </c>
      <c r="AC120" s="16">
        <f>SUMIF(Ent_Dados!$C$269:$C$514,Tabulação_Prod_Municipios!D223,Ent_Dados!$U$269:$U$514)</f>
        <v>4200</v>
      </c>
      <c r="AD120" s="9"/>
      <c r="AE120" s="10">
        <v>110</v>
      </c>
      <c r="AF120" s="92" t="s">
        <v>133</v>
      </c>
      <c r="AG120" s="13">
        <f>SUMIF(Ent_Dados!$C$9:$C$254,Tabulação_Prod_Municipios!D87,Ent_Dados!$T$9:$T$254)</f>
        <v>900</v>
      </c>
      <c r="AH120" s="16">
        <f>SUMIF(Ent_Dados!$C$9:$C$254,Tabulação_Prod_Municipios!D87,Ent_Dados!$U$9:$U$254)</f>
        <v>800</v>
      </c>
      <c r="AJ120" s="10">
        <v>110</v>
      </c>
      <c r="AK120" s="92" t="s">
        <v>140</v>
      </c>
      <c r="AL120" s="13">
        <f>SUMIF(Ent_Dados!$C$269:$C$514,Tabulação_Prod_Municipios!D94,Ent_Dados!$X$269:$X$514)</f>
        <v>0</v>
      </c>
      <c r="AM120" s="16">
        <f>SUMIF(Ent_Dados!$C$269:$C$514,Tabulação_Prod_Municipios!D94,Ent_Dados!$Y$269:$Y$514)</f>
        <v>0</v>
      </c>
      <c r="AN120" s="9"/>
      <c r="AO120" s="10">
        <v>110</v>
      </c>
      <c r="AP120" s="92" t="s">
        <v>185</v>
      </c>
      <c r="AQ120" s="13">
        <f>SUMIF(Ent_Dados!$C$9:$C$254,Tabulação_Prod_Municipios!D142,Ent_Dados!$X$9:$X$254)</f>
        <v>0</v>
      </c>
      <c r="AR120" s="16">
        <f>SUMIF(Ent_Dados!$C$9:$C$254,Tabulação_Prod_Municipios!D142,Ent_Dados!$Y$9:$Y$254)</f>
        <v>0</v>
      </c>
      <c r="AT120" s="10">
        <v>110</v>
      </c>
      <c r="AU120" s="92" t="s">
        <v>160</v>
      </c>
      <c r="AV120" s="13">
        <f>SUMIF(Ent_Dados!$C$269:$C$514,Tabulação_Prod_Municipios!D115,Ent_Dados!$J$269:$J$514)</f>
        <v>80</v>
      </c>
      <c r="AW120" s="16">
        <f>SUMIF(Ent_Dados!$C$269:$C$514,Tabulação_Prod_Municipios!D115,Ent_Dados!$K$269:$K$514)</f>
        <v>15</v>
      </c>
      <c r="AX120" s="9"/>
      <c r="AY120" s="10">
        <v>110</v>
      </c>
      <c r="AZ120" s="92" t="s">
        <v>285</v>
      </c>
      <c r="BA120" s="13">
        <f>SUMIF(Ent_Dados!$C$9:$C$254,Tabulação_Prod_Municipios!D254,Ent_Dados!$J$9:$J$254)</f>
        <v>10</v>
      </c>
      <c r="BB120" s="16">
        <f>SUMIF(Ent_Dados!$C$9:$C$254,Tabulação_Prod_Municipios!D254,Ent_Dados!$K$9:$K$254)</f>
        <v>8</v>
      </c>
      <c r="BD120" s="10">
        <v>110</v>
      </c>
      <c r="BE120" s="92" t="s">
        <v>118</v>
      </c>
      <c r="BF120" s="13">
        <f>SUMIF(Ent_Dados!$C$269:$C$514,Tabulação_Prod_Municipios!D70,Ent_Dados!$N$269:$N$514)</f>
        <v>0</v>
      </c>
      <c r="BG120" s="16">
        <f>SUMIF(Ent_Dados!$C$269:$C$514,Tabulação_Prod_Municipios!D70,Ent_Dados!$O$269:$O$514)</f>
        <v>0</v>
      </c>
      <c r="BH120" s="9"/>
      <c r="BI120" s="10">
        <v>110</v>
      </c>
      <c r="BJ120" s="92" t="s">
        <v>118</v>
      </c>
      <c r="BK120" s="13">
        <f>SUMIF(Ent_Dados!$C$9:$C$254,Tabulação_Prod_Municipios!D70,Ent_Dados!$N$9:$N$254)</f>
        <v>0</v>
      </c>
      <c r="BL120" s="16">
        <f>SUMIF(Ent_Dados!$C$9:$C$254,Tabulação_Prod_Municipios!D70,Ent_Dados!$O$9:$O$254)</f>
        <v>0</v>
      </c>
      <c r="BN120" s="10">
        <v>110</v>
      </c>
      <c r="BO120" s="92" t="s">
        <v>134</v>
      </c>
      <c r="BP120" s="13">
        <f>SUMIF(Ent_Dados!$C$269:$C$514,Tabulação_Prod_Municipios!D88,Ent_Dados!$F$269:$F$514)</f>
        <v>0</v>
      </c>
      <c r="BQ120" s="16">
        <f>SUMIF(Ent_Dados!$C$269:$C$514,Tabulação_Prod_Municipios!D88,Ent_Dados!$G$269:$G$514)</f>
        <v>0</v>
      </c>
      <c r="BR120" s="9"/>
      <c r="BS120" s="10">
        <v>110</v>
      </c>
      <c r="BT120" s="92" t="s">
        <v>134</v>
      </c>
      <c r="BU120" s="13">
        <f>SUMIF(Ent_Dados!$C$9:$C$254,Tabulação_Prod_Municipios!D88,Ent_Dados!$F$9:$F$254)</f>
        <v>0</v>
      </c>
      <c r="BV120" s="16">
        <f>SUMIF(Ent_Dados!$C$9:$C$254,Tabulação_Prod_Municipios!D88,Ent_Dados!$G$9:$G$254)</f>
        <v>0</v>
      </c>
      <c r="BX120" s="10">
        <v>110</v>
      </c>
      <c r="BY120" s="92" t="s">
        <v>141</v>
      </c>
      <c r="BZ120" s="13">
        <f>SUMIF(Ent_Dados!$C$269:$C$514,Tabulação_Prod_Municipios!D95,Ent_Dados!$P$269:$P$514)</f>
        <v>0</v>
      </c>
      <c r="CA120" s="16">
        <f>SUMIF(Ent_Dados!$C$269:$C$514,Tabulação_Prod_Municipios!D95,Ent_Dados!$Q$269:$Q$514)</f>
        <v>0</v>
      </c>
      <c r="CB120" s="9"/>
      <c r="CC120" s="10">
        <v>110</v>
      </c>
      <c r="CD120" s="92" t="s">
        <v>141</v>
      </c>
      <c r="CE120" s="13">
        <f>SUMIF(Ent_Dados!$C$9:$C$254,Tabulação_Prod_Municipios!D95,Ent_Dados!$P$9:$P$254)</f>
        <v>0</v>
      </c>
      <c r="CF120" s="16">
        <f>SUMIF(Ent_Dados!$C$9:$C$254,Tabulação_Prod_Municipios!D95,Ent_Dados!$Q$9:$Q$254)</f>
        <v>0</v>
      </c>
      <c r="CH120" s="10">
        <v>110</v>
      </c>
      <c r="CI120" s="92" t="s">
        <v>158</v>
      </c>
      <c r="CJ120" s="13">
        <f>SUMIF(Ent_Dados!$C$269:$C$514,Tabulação_Prod_Municipios!D113,Ent_Dados!$AB$269:$AB$514)</f>
        <v>0</v>
      </c>
      <c r="CK120" s="16">
        <f>SUMIF(Ent_Dados!$C$269:$C$514,Tabulação_Prod_Municipios!D113,Ent_Dados!$AC$269:$AC$514)</f>
        <v>0</v>
      </c>
      <c r="CL120" s="9"/>
      <c r="CM120" s="10">
        <v>110</v>
      </c>
      <c r="CN120" s="92" t="s">
        <v>158</v>
      </c>
      <c r="CO120" s="13">
        <f>SUMIF(Ent_Dados!$C$9:$C$254,Tabulação_Prod_Municipios!D113,Ent_Dados!$AB$9:$AB$254)</f>
        <v>0</v>
      </c>
      <c r="CP120" s="16">
        <f>SUMIF(Ent_Dados!$C$9:$C$254,Tabulação_Prod_Municipios!D113,Ent_Dados!$AC$9:$AC$254)</f>
        <v>0</v>
      </c>
      <c r="CR120" s="10">
        <v>110</v>
      </c>
      <c r="CS120" s="92" t="s">
        <v>95</v>
      </c>
      <c r="CT120" s="13">
        <f>SUMIF(Ent_Dados!$C$269:$C$514,Tabulação_Prod_Municipios!D43,Ent_Dados!$L$269:$L$514)</f>
        <v>900</v>
      </c>
      <c r="CU120" s="16">
        <f>SUMIF(Ent_Dados!$C$269:$C$514,Tabulação_Prod_Municipios!D43,Ent_Dados!$M$269:$M$514)</f>
        <v>900</v>
      </c>
      <c r="CV120" s="9"/>
      <c r="CW120" s="10">
        <v>110</v>
      </c>
      <c r="CX120" s="92" t="s">
        <v>149</v>
      </c>
      <c r="CY120" s="13">
        <f>SUMIF(Ent_Dados!$C$9:$C$254,Tabulação_Prod_Municipios!D103,Ent_Dados!$L$9:$L$254)</f>
        <v>15</v>
      </c>
      <c r="CZ120" s="16">
        <f>SUMIF(Ent_Dados!$C$9:$C$254,Tabulação_Prod_Municipios!D103,Ent_Dados!$M$9:$M$254)</f>
        <v>15</v>
      </c>
      <c r="DB120" s="10">
        <v>110</v>
      </c>
      <c r="DC120" s="92" t="s">
        <v>197</v>
      </c>
      <c r="DD120" s="13">
        <f>SUMIF(Ent_Dados!$C$269:$C$514,Tabulação_Prod_Municipios!D156,Ent_Dados!$R$269:$R$514)</f>
        <v>560</v>
      </c>
      <c r="DE120" s="16">
        <f>SUMIF(Ent_Dados!$C$269:$C$514,Tabulação_Prod_Municipios!D156,Ent_Dados!$S$269:$S$514)</f>
        <v>560</v>
      </c>
      <c r="DF120" s="9"/>
      <c r="DG120" s="10">
        <v>110</v>
      </c>
      <c r="DH120" s="92" t="s">
        <v>280</v>
      </c>
      <c r="DI120" s="13">
        <f>SUMIF(Ent_Dados!$C$9:$C$254,Tabulação_Prod_Municipios!D248,Ent_Dados!$R$9:$R$254)</f>
        <v>30</v>
      </c>
      <c r="DJ120" s="16">
        <f>SUMIF(Ent_Dados!$C$9:$C$254,Tabulação_Prod_Municipios!D248,Ent_Dados!$S$9:$S$254)</f>
        <v>36</v>
      </c>
      <c r="DL120" s="10">
        <v>110</v>
      </c>
      <c r="DM120" s="92" t="s">
        <v>75</v>
      </c>
      <c r="DN120" s="13">
        <f>SUMIF(Ent_Dados!$C$269:$C$514,Tabulação_Prod_Municipios!D23,Ent_Dados!$Z$269:$Z$514)</f>
        <v>0</v>
      </c>
      <c r="DO120" s="16">
        <f>SUMIF(Ent_Dados!$C$269:$C$514,Tabulação_Prod_Municipios!D23,Ent_Dados!$AA$269:$AA$514)</f>
        <v>0</v>
      </c>
      <c r="DP120" s="9"/>
      <c r="DQ120" s="10">
        <v>110</v>
      </c>
      <c r="DR120" s="92" t="s">
        <v>75</v>
      </c>
      <c r="DS120" s="13">
        <f>SUMIF(Ent_Dados!$C$9:$C$254,Tabulação_Prod_Municipios!D23,Ent_Dados!$Z$9:$Z$254)</f>
        <v>0</v>
      </c>
      <c r="DT120" s="16">
        <f>SUMIF(Ent_Dados!$C$9:$C$254,Tabulação_Prod_Municipios!D23,Ent_Dados!$AA$9:$AA$254)</f>
        <v>0</v>
      </c>
      <c r="DV120" s="10">
        <v>110</v>
      </c>
      <c r="DW120" s="92" t="s">
        <v>132</v>
      </c>
      <c r="DX120" s="13">
        <f>SUMIF(Ent_Dados!$C$269:$C$514,Tabulação_Prod_Municipios!D86,Ent_Dados!$D$269:$D$514)</f>
        <v>0</v>
      </c>
      <c r="DY120" s="16">
        <f>SUMIF(Ent_Dados!$C$269:$C$514,Tabulação_Prod_Municipios!D86,Ent_Dados!$E$269:$E$514)</f>
        <v>0</v>
      </c>
      <c r="DZ120" s="9"/>
      <c r="EA120" s="10">
        <v>110</v>
      </c>
      <c r="EB120" s="92" t="s">
        <v>132</v>
      </c>
      <c r="EC120" s="13">
        <f>SUMIF(Ent_Dados!$C$9:$C$254,Tabulação_Prod_Municipios!D86,Ent_Dados!$D$9:$D$254)</f>
        <v>0</v>
      </c>
      <c r="ED120" s="16">
        <f>SUMIF(Ent_Dados!$C$9:$C$254,Tabulação_Prod_Municipios!D86,Ent_Dados!$E$9:$E$254)</f>
        <v>0</v>
      </c>
      <c r="EF120" s="10">
        <v>110</v>
      </c>
      <c r="EG120" s="92" t="s">
        <v>165</v>
      </c>
      <c r="EH120" s="13"/>
      <c r="EI120" s="16"/>
      <c r="EJ120" s="9"/>
      <c r="EK120" s="10">
        <v>110</v>
      </c>
      <c r="EL120" s="92" t="s">
        <v>165</v>
      </c>
      <c r="EM120" s="13"/>
      <c r="EN120" s="16"/>
    </row>
    <row r="121" spans="1:144" ht="13.5" customHeight="1" x14ac:dyDescent="0.2">
      <c r="A121" s="14"/>
      <c r="B121" s="91">
        <v>113</v>
      </c>
      <c r="C121" s="92" t="s">
        <v>20</v>
      </c>
      <c r="D121" s="12" t="s">
        <v>442</v>
      </c>
      <c r="E121" s="14"/>
      <c r="F121" s="10">
        <v>111</v>
      </c>
      <c r="G121" s="92" t="s">
        <v>100</v>
      </c>
      <c r="H121" s="13">
        <f>SUMIF(Ent_Dados!$C$269:$C$514,Tabulação_Prod_Municipios!D48,Ent_Dados!$F$269:$F$514)+SUMIF(Ent_Dados!$C$269:$C$514,Tabulação_Prod_Municipios!D48,Ent_Dados!$H$269:$H$514)+SUMIF(Ent_Dados!$C$269:$C$514,Tabulação_Prod_Municipios!D48,Ent_Dados!$J$269:$J$514)+SUMIF(Ent_Dados!$C$269:$C$514,Tabulação_Prod_Municipios!D48,Ent_Dados!$N$269:$N$514)+SUMIF(Ent_Dados!$C$269:$C$514,Tabulação_Prod_Municipios!D48,Ent_Dados!$P$269:$P$514)+SUMIF(Ent_Dados!$C$269:$C$514,Tabulação_Prod_Municipios!D48,Ent_Dados!$T$269:$T$514)+SUMIF(Ent_Dados!$C$269:$C$514,Tabulação_Prod_Municipios!D48,Ent_Dados!$V$269:$V$514)+SUMIF(Ent_Dados!$C$269:$C$514,Tabulação_Prod_Municipios!D48,Ent_Dados!$X$269:$X$514)+SUMIF(Ent_Dados!$C$269:$C$514,Tabulação_Prod_Municipios!D48,Ent_Dados!$AB$269:$AB$514)</f>
        <v>10336</v>
      </c>
      <c r="I121" s="16">
        <f>SUMIF(Ent_Dados!$C$269:$C$514,Tabulação_Prod_Municipios!D48,Ent_Dados!$G$269:$G$514)+SUMIF(Ent_Dados!$C$269:$C$514,Tabulação_Prod_Municipios!D48,Ent_Dados!$I$269:$I$514)+SUMIF(Ent_Dados!$C$269:$C$514,Tabulação_Prod_Municipios!D48,Ent_Dados!$K$269:$K$514)+SUMIF(Ent_Dados!$C$269:$C$514,Tabulação_Prod_Municipios!D48,Ent_Dados!$O$269:$O$514)+SUMIF(Ent_Dados!$C$269:$C$514,Tabulação_Prod_Municipios!D48,Ent_Dados!$Q$269:$Q$514)+SUMIF(Ent_Dados!$C$269:$C$514,Tabulação_Prod_Municipios!D48,Ent_Dados!$U$269:$U$514)+SUMIF(Ent_Dados!$C$269:$C$514,Tabulação_Prod_Municipios!D48,Ent_Dados!$W$269:$W$514)+SUMIF(Ent_Dados!$C$269:$C$514,Tabulação_Prod_Municipios!D48,Ent_Dados!$Y$269:$Y$514)+SUMIF(Ent_Dados!$C$269:$C$514,Tabulação_Prod_Municipios!D48,Ent_Dados!$AC$269:$AC$514)</f>
        <v>10310</v>
      </c>
      <c r="J121" s="9"/>
      <c r="K121" s="10">
        <v>111</v>
      </c>
      <c r="L121" s="92" t="s">
        <v>199</v>
      </c>
      <c r="M121" s="13">
        <f>SUMIF(Ent_Dados!$C$9:$C$254,Tabulação_Prod_Municipios!D159,Ent_Dados!$F$9:$F$254)+SUMIF(Ent_Dados!$C$9:$C$254,Tabulação_Prod_Municipios!D159,Ent_Dados!$H$9:$H$254)+SUMIF(Ent_Dados!$C$9:$C$254,Tabulação_Prod_Municipios!D159,Ent_Dados!$J$9:$J$254)+SUMIF(Ent_Dados!$C$9:$C$254,Tabulação_Prod_Municipios!D159,Ent_Dados!$N$9:$N$254)+SUMIF(Ent_Dados!$C$9:$C$254,Tabulação_Prod_Municipios!D159,Ent_Dados!$P$9:$P$254)+SUMIF(Ent_Dados!$C$9:$C$254,Tabulação_Prod_Municipios!D159,Ent_Dados!$T$9:$T$254)+SUMIF(Ent_Dados!$C$9:$C$254,Tabulação_Prod_Municipios!D159,Ent_Dados!$V$9:$V$254)+SUMIF(Ent_Dados!$C$9:$C$254,Tabulação_Prod_Municipios!D159,Ent_Dados!$X$9:$X$254)+SUMIF(Ent_Dados!$C$9:$C$254,Tabulação_Prod_Municipios!D159,Ent_Dados!$AB$9:$AB$254)</f>
        <v>3680</v>
      </c>
      <c r="N121" s="16">
        <f>SUMIF(Ent_Dados!$C$9:$C$254,Tabulação_Prod_Municipios!D159,Ent_Dados!$G$9:$G$254)+SUMIF(Ent_Dados!$C$9:$C$254,Tabulação_Prod_Municipios!D159,Ent_Dados!$I$9:$I$254)+SUMIF(Ent_Dados!$C$9:$C$254,Tabulação_Prod_Municipios!D159,Ent_Dados!$K$9:$K$254)+SUMIF(Ent_Dados!$C$9:$C$254,Tabulação_Prod_Municipios!D159,Ent_Dados!$O$9:$O$254)+SUMIF(Ent_Dados!$C$9:$C$254,Tabulação_Prod_Municipios!D159,Ent_Dados!$Q$9:$Q$254)+SUMIF(Ent_Dados!$C$9:$C$254,Tabulação_Prod_Municipios!D159,Ent_Dados!$U$9:$U$254)+SUMIF(Ent_Dados!$C$9:$C$254,Tabulação_Prod_Municipios!D159,Ent_Dados!$W$9:$W$254)+SUMIF(Ent_Dados!$C$9:$C$254,Tabulação_Prod_Municipios!D159,Ent_Dados!$Y$9:$Y$254)+SUMIF(Ent_Dados!$C$9:$C$254,Tabulação_Prod_Municipios!D159,Ent_Dados!$AC$9:$AC$254)</f>
        <v>3290</v>
      </c>
      <c r="O121" s="14"/>
      <c r="P121" s="10">
        <v>111</v>
      </c>
      <c r="Q121" s="92" t="s">
        <v>93</v>
      </c>
      <c r="R121" s="13">
        <f>SUMIF(Ent_Dados!$C$269:$C$514,Tabulação_Prod_Municipios!D41,Ent_Dados!$V$269:$V$514)</f>
        <v>5040</v>
      </c>
      <c r="S121" s="16">
        <f>SUMIF(Ent_Dados!$C$269:$C$514,Tabulação_Prod_Municipios!D41,Ent_Dados!$W$269:$W$514)</f>
        <v>5180</v>
      </c>
      <c r="T121" s="9"/>
      <c r="U121" s="10">
        <v>111</v>
      </c>
      <c r="V121" s="92" t="s">
        <v>194</v>
      </c>
      <c r="W121" s="13">
        <f>SUMIF(Ent_Dados!$C$9:$C$254,Tabulação_Prod_Municipios!D152,Ent_Dados!$V$9:$V$254)</f>
        <v>2000</v>
      </c>
      <c r="X121" s="16">
        <f>SUMIF(Ent_Dados!$C$9:$C$254,Tabulação_Prod_Municipios!D152,Ent_Dados!$W$9:$W$254)</f>
        <v>2000</v>
      </c>
      <c r="Y121" s="2"/>
      <c r="Z121" s="10">
        <v>111</v>
      </c>
      <c r="AA121" s="92" t="s">
        <v>128</v>
      </c>
      <c r="AB121" s="13">
        <f>SUMIF(Ent_Dados!$C$269:$C$514,Tabulação_Prod_Municipios!D82,Ent_Dados!$T$269:$T$514)</f>
        <v>2800</v>
      </c>
      <c r="AC121" s="16">
        <f>SUMIF(Ent_Dados!$C$269:$C$514,Tabulação_Prod_Municipios!D82,Ent_Dados!$U$269:$U$514)</f>
        <v>4189</v>
      </c>
      <c r="AD121" s="9"/>
      <c r="AE121" s="10">
        <v>111</v>
      </c>
      <c r="AF121" s="92" t="s">
        <v>220</v>
      </c>
      <c r="AG121" s="13">
        <f>SUMIF(Ent_Dados!$C$9:$C$254,Tabulação_Prod_Municipios!D180,Ent_Dados!$T$9:$T$254)</f>
        <v>850</v>
      </c>
      <c r="AH121" s="16">
        <f>SUMIF(Ent_Dados!$C$9:$C$254,Tabulação_Prod_Municipios!D180,Ent_Dados!$U$9:$U$254)</f>
        <v>800</v>
      </c>
      <c r="AJ121" s="10">
        <v>111</v>
      </c>
      <c r="AK121" s="92" t="s">
        <v>170</v>
      </c>
      <c r="AL121" s="13">
        <f>SUMIF(Ent_Dados!$C$269:$C$514,Tabulação_Prod_Municipios!D126,Ent_Dados!$X$269:$X$514)</f>
        <v>0</v>
      </c>
      <c r="AM121" s="16">
        <f>SUMIF(Ent_Dados!$C$269:$C$514,Tabulação_Prod_Municipios!D126,Ent_Dados!$Y$269:$Y$514)</f>
        <v>0</v>
      </c>
      <c r="AN121" s="9"/>
      <c r="AO121" s="10">
        <v>111</v>
      </c>
      <c r="AP121" s="92" t="s">
        <v>223</v>
      </c>
      <c r="AQ121" s="13">
        <f>SUMIF(Ent_Dados!$C$9:$C$254,Tabulação_Prod_Municipios!D183,Ent_Dados!$X$9:$X$254)</f>
        <v>0</v>
      </c>
      <c r="AR121" s="16">
        <f>SUMIF(Ent_Dados!$C$9:$C$254,Tabulação_Prod_Municipios!D183,Ent_Dados!$Y$9:$Y$254)</f>
        <v>0</v>
      </c>
      <c r="AT121" s="10">
        <v>111</v>
      </c>
      <c r="AU121" s="92" t="s">
        <v>106</v>
      </c>
      <c r="AV121" s="13">
        <f>SUMIF(Ent_Dados!$C$269:$C$514,Tabulação_Prod_Municipios!D55,Ent_Dados!$J$269:$J$514)</f>
        <v>50</v>
      </c>
      <c r="AW121" s="16">
        <f>SUMIF(Ent_Dados!$C$269:$C$514,Tabulação_Prod_Municipios!D55,Ent_Dados!$K$269:$K$514)</f>
        <v>12</v>
      </c>
      <c r="AX121" s="9"/>
      <c r="AY121" s="10">
        <v>111</v>
      </c>
      <c r="AZ121" s="92" t="s">
        <v>132</v>
      </c>
      <c r="BA121" s="13">
        <f>SUMIF(Ent_Dados!$C$9:$C$254,Tabulação_Prod_Municipios!D86,Ent_Dados!$J$9:$J$254)</f>
        <v>10</v>
      </c>
      <c r="BB121" s="16">
        <f>SUMIF(Ent_Dados!$C$9:$C$254,Tabulação_Prod_Municipios!D86,Ent_Dados!$K$9:$K$254)</f>
        <v>6</v>
      </c>
      <c r="BD121" s="10">
        <v>111</v>
      </c>
      <c r="BE121" s="92" t="s">
        <v>97</v>
      </c>
      <c r="BF121" s="13">
        <f>SUMIF(Ent_Dados!$C$269:$C$514,Tabulação_Prod_Municipios!D45,Ent_Dados!$N$269:$N$514)</f>
        <v>0</v>
      </c>
      <c r="BG121" s="16">
        <f>SUMIF(Ent_Dados!$C$269:$C$514,Tabulação_Prod_Municipios!D45,Ent_Dados!$O$269:$O$514)</f>
        <v>0</v>
      </c>
      <c r="BH121" s="9"/>
      <c r="BI121" s="10">
        <v>111</v>
      </c>
      <c r="BJ121" s="92" t="s">
        <v>97</v>
      </c>
      <c r="BK121" s="13">
        <f>SUMIF(Ent_Dados!$C$9:$C$254,Tabulação_Prod_Municipios!D45,Ent_Dados!$N$9:$N$254)</f>
        <v>0</v>
      </c>
      <c r="BL121" s="16">
        <f>SUMIF(Ent_Dados!$C$9:$C$254,Tabulação_Prod_Municipios!D45,Ent_Dados!$O$9:$O$254)</f>
        <v>0</v>
      </c>
      <c r="BN121" s="10">
        <v>111</v>
      </c>
      <c r="BO121" s="92" t="s">
        <v>135</v>
      </c>
      <c r="BP121" s="13">
        <f>SUMIF(Ent_Dados!$C$269:$C$514,Tabulação_Prod_Municipios!D89,Ent_Dados!$F$269:$F$514)</f>
        <v>0</v>
      </c>
      <c r="BQ121" s="16">
        <f>SUMIF(Ent_Dados!$C$269:$C$514,Tabulação_Prod_Municipios!D89,Ent_Dados!$G$269:$G$514)</f>
        <v>0</v>
      </c>
      <c r="BR121" s="9"/>
      <c r="BS121" s="10">
        <v>111</v>
      </c>
      <c r="BT121" s="92" t="s">
        <v>135</v>
      </c>
      <c r="BU121" s="13">
        <f>SUMIF(Ent_Dados!$C$9:$C$254,Tabulação_Prod_Municipios!D89,Ent_Dados!$F$9:$F$254)</f>
        <v>0</v>
      </c>
      <c r="BV121" s="16">
        <f>SUMIF(Ent_Dados!$C$9:$C$254,Tabulação_Prod_Municipios!D89,Ent_Dados!$G$9:$G$254)</f>
        <v>0</v>
      </c>
      <c r="BX121" s="10">
        <v>111</v>
      </c>
      <c r="BY121" s="92" t="s">
        <v>142</v>
      </c>
      <c r="BZ121" s="13">
        <f>SUMIF(Ent_Dados!$C$269:$C$514,Tabulação_Prod_Municipios!D96,Ent_Dados!$P$269:$P$514)</f>
        <v>0</v>
      </c>
      <c r="CA121" s="16">
        <f>SUMIF(Ent_Dados!$C$269:$C$514,Tabulação_Prod_Municipios!D96,Ent_Dados!$Q$269:$Q$514)</f>
        <v>0</v>
      </c>
      <c r="CB121" s="9"/>
      <c r="CC121" s="10">
        <v>111</v>
      </c>
      <c r="CD121" s="92" t="s">
        <v>142</v>
      </c>
      <c r="CE121" s="13">
        <f>SUMIF(Ent_Dados!$C$9:$C$254,Tabulação_Prod_Municipios!D96,Ent_Dados!$P$9:$P$254)</f>
        <v>0</v>
      </c>
      <c r="CF121" s="16">
        <f>SUMIF(Ent_Dados!$C$9:$C$254,Tabulação_Prod_Municipios!D96,Ent_Dados!$Q$9:$Q$254)</f>
        <v>0</v>
      </c>
      <c r="CH121" s="10">
        <v>111</v>
      </c>
      <c r="CI121" s="92" t="s">
        <v>159</v>
      </c>
      <c r="CJ121" s="13">
        <f>SUMIF(Ent_Dados!$C$269:$C$514,Tabulação_Prod_Municipios!D114,Ent_Dados!$AB$269:$AB$514)</f>
        <v>0</v>
      </c>
      <c r="CK121" s="16">
        <f>SUMIF(Ent_Dados!$C$269:$C$514,Tabulação_Prod_Municipios!D114,Ent_Dados!$AC$269:$AC$514)</f>
        <v>0</v>
      </c>
      <c r="CL121" s="9"/>
      <c r="CM121" s="10">
        <v>111</v>
      </c>
      <c r="CN121" s="92" t="s">
        <v>159</v>
      </c>
      <c r="CO121" s="13">
        <f>SUMIF(Ent_Dados!$C$9:$C$254,Tabulação_Prod_Municipios!D114,Ent_Dados!$AB$9:$AB$254)</f>
        <v>0</v>
      </c>
      <c r="CP121" s="16">
        <f>SUMIF(Ent_Dados!$C$9:$C$254,Tabulação_Prod_Municipios!D114,Ent_Dados!$AC$9:$AC$254)</f>
        <v>0</v>
      </c>
      <c r="CR121" s="10">
        <v>111</v>
      </c>
      <c r="CS121" s="92" t="s">
        <v>88</v>
      </c>
      <c r="CT121" s="13">
        <f>SUMIF(Ent_Dados!$C$269:$C$514,Tabulação_Prod_Municipios!D36,Ent_Dados!$L$269:$L$514)</f>
        <v>900</v>
      </c>
      <c r="CU121" s="16">
        <f>SUMIF(Ent_Dados!$C$269:$C$514,Tabulação_Prod_Municipios!D36,Ent_Dados!$M$269:$M$514)</f>
        <v>900</v>
      </c>
      <c r="CV121" s="9"/>
      <c r="CW121" s="10">
        <v>111</v>
      </c>
      <c r="CX121" s="92" t="s">
        <v>155</v>
      </c>
      <c r="CY121" s="13">
        <f>SUMIF(Ent_Dados!$C$9:$C$254,Tabulação_Prod_Municipios!D110,Ent_Dados!$L$9:$L$254)</f>
        <v>15</v>
      </c>
      <c r="CZ121" s="16">
        <f>SUMIF(Ent_Dados!$C$9:$C$254,Tabulação_Prod_Municipios!D110,Ent_Dados!$M$9:$M$254)</f>
        <v>15</v>
      </c>
      <c r="DB121" s="10">
        <v>111</v>
      </c>
      <c r="DC121" s="92" t="s">
        <v>214</v>
      </c>
      <c r="DD121" s="13">
        <f>SUMIF(Ent_Dados!$C$269:$C$514,Tabulação_Prod_Municipios!D174,Ent_Dados!$R$269:$R$514)</f>
        <v>560</v>
      </c>
      <c r="DE121" s="16">
        <f>SUMIF(Ent_Dados!$C$269:$C$514,Tabulação_Prod_Municipios!D174,Ent_Dados!$S$269:$S$514)</f>
        <v>560</v>
      </c>
      <c r="DF121" s="9"/>
      <c r="DG121" s="10">
        <v>111</v>
      </c>
      <c r="DH121" s="92" t="s">
        <v>246</v>
      </c>
      <c r="DI121" s="13">
        <f>SUMIF(Ent_Dados!$C$9:$C$254,Tabulação_Prod_Municipios!D212,Ent_Dados!$R$9:$R$254)</f>
        <v>37</v>
      </c>
      <c r="DJ121" s="16">
        <f>SUMIF(Ent_Dados!$C$9:$C$254,Tabulação_Prod_Municipios!D212,Ent_Dados!$S$9:$S$254)</f>
        <v>35</v>
      </c>
      <c r="DL121" s="10">
        <v>111</v>
      </c>
      <c r="DM121" s="92" t="s">
        <v>76</v>
      </c>
      <c r="DN121" s="13">
        <f>SUMIF(Ent_Dados!$C$269:$C$514,Tabulação_Prod_Municipios!D24,Ent_Dados!$Z$269:$Z$514)</f>
        <v>0</v>
      </c>
      <c r="DO121" s="16">
        <f>SUMIF(Ent_Dados!$C$269:$C$514,Tabulação_Prod_Municipios!D24,Ent_Dados!$AA$269:$AA$514)</f>
        <v>0</v>
      </c>
      <c r="DP121" s="9"/>
      <c r="DQ121" s="10">
        <v>111</v>
      </c>
      <c r="DR121" s="92" t="s">
        <v>76</v>
      </c>
      <c r="DS121" s="13">
        <f>SUMIF(Ent_Dados!$C$9:$C$254,Tabulação_Prod_Municipios!D24,Ent_Dados!$Z$9:$Z$254)</f>
        <v>0</v>
      </c>
      <c r="DT121" s="16">
        <f>SUMIF(Ent_Dados!$C$9:$C$254,Tabulação_Prod_Municipios!D24,Ent_Dados!$AA$9:$AA$254)</f>
        <v>0</v>
      </c>
      <c r="DV121" s="10">
        <v>111</v>
      </c>
      <c r="DW121" s="92" t="s">
        <v>133</v>
      </c>
      <c r="DX121" s="13">
        <f>SUMIF(Ent_Dados!$C$269:$C$514,Tabulação_Prod_Municipios!D87,Ent_Dados!$D$269:$D$514)</f>
        <v>0</v>
      </c>
      <c r="DY121" s="16">
        <f>SUMIF(Ent_Dados!$C$269:$C$514,Tabulação_Prod_Municipios!D87,Ent_Dados!$E$269:$E$514)</f>
        <v>0</v>
      </c>
      <c r="DZ121" s="9"/>
      <c r="EA121" s="10">
        <v>111</v>
      </c>
      <c r="EB121" s="92" t="s">
        <v>133</v>
      </c>
      <c r="EC121" s="13">
        <f>SUMIF(Ent_Dados!$C$9:$C$254,Tabulação_Prod_Municipios!D87,Ent_Dados!$D$9:$D$254)</f>
        <v>0</v>
      </c>
      <c r="ED121" s="16">
        <f>SUMIF(Ent_Dados!$C$9:$C$254,Tabulação_Prod_Municipios!D87,Ent_Dados!$E$9:$E$254)</f>
        <v>0</v>
      </c>
      <c r="EF121" s="10">
        <v>111</v>
      </c>
      <c r="EG121" s="92" t="s">
        <v>20</v>
      </c>
      <c r="EH121" s="13"/>
      <c r="EI121" s="16"/>
      <c r="EJ121" s="9"/>
      <c r="EK121" s="10">
        <v>111</v>
      </c>
      <c r="EL121" s="92" t="s">
        <v>20</v>
      </c>
      <c r="EM121" s="13"/>
      <c r="EN121" s="16"/>
    </row>
    <row r="122" spans="1:144" ht="13.5" customHeight="1" x14ac:dyDescent="0.2">
      <c r="A122" s="14"/>
      <c r="B122" s="91">
        <v>114</v>
      </c>
      <c r="C122" s="92" t="s">
        <v>166</v>
      </c>
      <c r="D122" s="12" t="s">
        <v>443</v>
      </c>
      <c r="E122" s="14"/>
      <c r="F122" s="10">
        <v>112</v>
      </c>
      <c r="G122" s="92" t="s">
        <v>221</v>
      </c>
      <c r="H122" s="13">
        <f>SUMIF(Ent_Dados!$C$269:$C$514,Tabulação_Prod_Municipios!D181,Ent_Dados!$F$269:$F$514)+SUMIF(Ent_Dados!$C$269:$C$514,Tabulação_Prod_Municipios!D181,Ent_Dados!$H$269:$H$514)+SUMIF(Ent_Dados!$C$269:$C$514,Tabulação_Prod_Municipios!D181,Ent_Dados!$J$269:$J$514)+SUMIF(Ent_Dados!$C$269:$C$514,Tabulação_Prod_Municipios!D181,Ent_Dados!$N$269:$N$514)+SUMIF(Ent_Dados!$C$269:$C$514,Tabulação_Prod_Municipios!D181,Ent_Dados!$P$269:$P$514)+SUMIF(Ent_Dados!$C$269:$C$514,Tabulação_Prod_Municipios!D181,Ent_Dados!$T$269:$T$514)+SUMIF(Ent_Dados!$C$269:$C$514,Tabulação_Prod_Municipios!D181,Ent_Dados!$V$269:$V$514)+SUMIF(Ent_Dados!$C$269:$C$514,Tabulação_Prod_Municipios!D181,Ent_Dados!$X$269:$X$514)+SUMIF(Ent_Dados!$C$269:$C$514,Tabulação_Prod_Municipios!D181,Ent_Dados!$AB$269:$AB$514)</f>
        <v>11959</v>
      </c>
      <c r="I122" s="16">
        <f>SUMIF(Ent_Dados!$C$269:$C$514,Tabulação_Prod_Municipios!D181,Ent_Dados!$G$269:$G$514)+SUMIF(Ent_Dados!$C$269:$C$514,Tabulação_Prod_Municipios!D181,Ent_Dados!$I$269:$I$514)+SUMIF(Ent_Dados!$C$269:$C$514,Tabulação_Prod_Municipios!D181,Ent_Dados!$K$269:$K$514)+SUMIF(Ent_Dados!$C$269:$C$514,Tabulação_Prod_Municipios!D181,Ent_Dados!$O$269:$O$514)+SUMIF(Ent_Dados!$C$269:$C$514,Tabulação_Prod_Municipios!D181,Ent_Dados!$Q$269:$Q$514)+SUMIF(Ent_Dados!$C$269:$C$514,Tabulação_Prod_Municipios!D181,Ent_Dados!$U$269:$U$514)+SUMIF(Ent_Dados!$C$269:$C$514,Tabulação_Prod_Municipios!D181,Ent_Dados!$W$269:$W$514)+SUMIF(Ent_Dados!$C$269:$C$514,Tabulação_Prod_Municipios!D181,Ent_Dados!$Y$269:$Y$514)+SUMIF(Ent_Dados!$C$269:$C$514,Tabulação_Prod_Municipios!D181,Ent_Dados!$AC$269:$AC$514)</f>
        <v>10025</v>
      </c>
      <c r="J122" s="9"/>
      <c r="K122" s="10">
        <v>112</v>
      </c>
      <c r="L122" s="92" t="s">
        <v>252</v>
      </c>
      <c r="M122" s="13">
        <f>SUMIF(Ent_Dados!$C$9:$C$254,Tabulação_Prod_Municipios!D219,Ent_Dados!$F$9:$F$254)+SUMIF(Ent_Dados!$C$9:$C$254,Tabulação_Prod_Municipios!D219,Ent_Dados!$H$9:$H$254)+SUMIF(Ent_Dados!$C$9:$C$254,Tabulação_Prod_Municipios!D219,Ent_Dados!$J$9:$J$254)+SUMIF(Ent_Dados!$C$9:$C$254,Tabulação_Prod_Municipios!D219,Ent_Dados!$N$9:$N$254)+SUMIF(Ent_Dados!$C$9:$C$254,Tabulação_Prod_Municipios!D219,Ent_Dados!$P$9:$P$254)+SUMIF(Ent_Dados!$C$9:$C$254,Tabulação_Prod_Municipios!D219,Ent_Dados!$T$9:$T$254)+SUMIF(Ent_Dados!$C$9:$C$254,Tabulação_Prod_Municipios!D219,Ent_Dados!$V$9:$V$254)+SUMIF(Ent_Dados!$C$9:$C$254,Tabulação_Prod_Municipios!D219,Ent_Dados!$X$9:$X$254)+SUMIF(Ent_Dados!$C$9:$C$254,Tabulação_Prod_Municipios!D219,Ent_Dados!$AB$9:$AB$254)</f>
        <v>1590</v>
      </c>
      <c r="N122" s="16">
        <f>SUMIF(Ent_Dados!$C$9:$C$254,Tabulação_Prod_Municipios!D219,Ent_Dados!$G$9:$G$254)+SUMIF(Ent_Dados!$C$9:$C$254,Tabulação_Prod_Municipios!D219,Ent_Dados!$I$9:$I$254)+SUMIF(Ent_Dados!$C$9:$C$254,Tabulação_Prod_Municipios!D219,Ent_Dados!$K$9:$K$254)+SUMIF(Ent_Dados!$C$9:$C$254,Tabulação_Prod_Municipios!D219,Ent_Dados!$O$9:$O$254)+SUMIF(Ent_Dados!$C$9:$C$254,Tabulação_Prod_Municipios!D219,Ent_Dados!$Q$9:$Q$254)+SUMIF(Ent_Dados!$C$9:$C$254,Tabulação_Prod_Municipios!D219,Ent_Dados!$U$9:$U$254)+SUMIF(Ent_Dados!$C$9:$C$254,Tabulação_Prod_Municipios!D219,Ent_Dados!$W$9:$W$254)+SUMIF(Ent_Dados!$C$9:$C$254,Tabulação_Prod_Municipios!D219,Ent_Dados!$Y$9:$Y$254)+SUMIF(Ent_Dados!$C$9:$C$254,Tabulação_Prod_Municipios!D219,Ent_Dados!$AC$9:$AC$254)</f>
        <v>3225</v>
      </c>
      <c r="O122" s="14"/>
      <c r="P122" s="10">
        <v>112</v>
      </c>
      <c r="Q122" s="92" t="s">
        <v>100</v>
      </c>
      <c r="R122" s="13">
        <f>SUMIF(Ent_Dados!$C$269:$C$514,Tabulação_Prod_Municipios!D48,Ent_Dados!$V$269:$V$514)</f>
        <v>5164</v>
      </c>
      <c r="S122" s="16">
        <f>SUMIF(Ent_Dados!$C$269:$C$514,Tabulação_Prod_Municipios!D48,Ent_Dados!$W$269:$W$514)</f>
        <v>4945</v>
      </c>
      <c r="T122" s="9"/>
      <c r="U122" s="10">
        <v>112</v>
      </c>
      <c r="V122" s="92" t="s">
        <v>179</v>
      </c>
      <c r="W122" s="13">
        <f>SUMIF(Ent_Dados!$C$9:$C$254,Tabulação_Prod_Municipios!D135,Ent_Dados!$V$9:$V$254)</f>
        <v>2000</v>
      </c>
      <c r="X122" s="16">
        <f>SUMIF(Ent_Dados!$C$9:$C$254,Tabulação_Prod_Municipios!D135,Ent_Dados!$W$9:$W$254)</f>
        <v>2000</v>
      </c>
      <c r="Y122" s="2"/>
      <c r="Z122" s="10">
        <v>112</v>
      </c>
      <c r="AA122" s="92" t="s">
        <v>225</v>
      </c>
      <c r="AB122" s="13">
        <f>SUMIF(Ent_Dados!$C$269:$C$514,Tabulação_Prod_Municipios!D186,Ent_Dados!$T$269:$T$514)</f>
        <v>3500</v>
      </c>
      <c r="AC122" s="16">
        <f>SUMIF(Ent_Dados!$C$269:$C$514,Tabulação_Prod_Municipios!D186,Ent_Dados!$U$269:$U$514)</f>
        <v>4130</v>
      </c>
      <c r="AD122" s="9"/>
      <c r="AE122" s="10">
        <v>112</v>
      </c>
      <c r="AF122" s="92" t="s">
        <v>159</v>
      </c>
      <c r="AG122" s="13">
        <f>SUMIF(Ent_Dados!$C$9:$C$254,Tabulação_Prod_Municipios!D114,Ent_Dados!$T$9:$T$254)</f>
        <v>800</v>
      </c>
      <c r="AH122" s="16">
        <f>SUMIF(Ent_Dados!$C$9:$C$254,Tabulação_Prod_Municipios!D114,Ent_Dados!$U$9:$U$254)</f>
        <v>800</v>
      </c>
      <c r="AJ122" s="10">
        <v>112</v>
      </c>
      <c r="AK122" s="92" t="s">
        <v>263</v>
      </c>
      <c r="AL122" s="13">
        <f>SUMIF(Ent_Dados!$C$269:$C$514,Tabulação_Prod_Municipios!D230,Ent_Dados!$X$269:$X$514)</f>
        <v>0</v>
      </c>
      <c r="AM122" s="16">
        <f>SUMIF(Ent_Dados!$C$269:$C$514,Tabulação_Prod_Municipios!D230,Ent_Dados!$Y$269:$Y$514)</f>
        <v>0</v>
      </c>
      <c r="AN122" s="9"/>
      <c r="AO122" s="10">
        <v>112</v>
      </c>
      <c r="AP122" s="92" t="s">
        <v>263</v>
      </c>
      <c r="AQ122" s="13">
        <f>SUMIF(Ent_Dados!$C$9:$C$254,Tabulação_Prod_Municipios!D230,Ent_Dados!$X$9:$X$254)</f>
        <v>0</v>
      </c>
      <c r="AR122" s="16">
        <f>SUMIF(Ent_Dados!$C$9:$C$254,Tabulação_Prod_Municipios!D230,Ent_Dados!$Y$9:$Y$254)</f>
        <v>0</v>
      </c>
      <c r="AT122" s="10">
        <v>112</v>
      </c>
      <c r="AU122" s="92" t="s">
        <v>236</v>
      </c>
      <c r="AV122" s="13">
        <f>SUMIF(Ent_Dados!$C$269:$C$514,Tabulação_Prod_Municipios!D200,Ent_Dados!$J$269:$J$514)</f>
        <v>19</v>
      </c>
      <c r="AW122" s="16">
        <f>SUMIF(Ent_Dados!$C$269:$C$514,Tabulação_Prod_Municipios!D200,Ent_Dados!$K$269:$K$514)</f>
        <v>10</v>
      </c>
      <c r="AX122" s="9"/>
      <c r="AY122" s="10">
        <v>112</v>
      </c>
      <c r="AZ122" s="92" t="s">
        <v>106</v>
      </c>
      <c r="BA122" s="13">
        <f>SUMIF(Ent_Dados!$C$9:$C$254,Tabulação_Prod_Municipios!D55,Ent_Dados!$J$9:$J$254)</f>
        <v>30</v>
      </c>
      <c r="BB122" s="16">
        <f>SUMIF(Ent_Dados!$C$9:$C$254,Tabulação_Prod_Municipios!D55,Ent_Dados!$K$9:$K$254)</f>
        <v>5</v>
      </c>
      <c r="BD122" s="10">
        <v>112</v>
      </c>
      <c r="BE122" s="92" t="s">
        <v>158</v>
      </c>
      <c r="BF122" s="13">
        <f>SUMIF(Ent_Dados!$C$269:$C$514,Tabulação_Prod_Municipios!D113,Ent_Dados!$N$269:$N$514)</f>
        <v>0</v>
      </c>
      <c r="BG122" s="16">
        <f>SUMIF(Ent_Dados!$C$269:$C$514,Tabulação_Prod_Municipios!D113,Ent_Dados!$O$269:$O$514)</f>
        <v>0</v>
      </c>
      <c r="BH122" s="9"/>
      <c r="BI122" s="10">
        <v>112</v>
      </c>
      <c r="BJ122" s="92" t="s">
        <v>158</v>
      </c>
      <c r="BK122" s="13">
        <f>SUMIF(Ent_Dados!$C$9:$C$254,Tabulação_Prod_Municipios!D113,Ent_Dados!$N$9:$N$254)</f>
        <v>0</v>
      </c>
      <c r="BL122" s="16">
        <f>SUMIF(Ent_Dados!$C$9:$C$254,Tabulação_Prod_Municipios!D113,Ent_Dados!$O$9:$O$254)</f>
        <v>0</v>
      </c>
      <c r="BN122" s="10">
        <v>112</v>
      </c>
      <c r="BO122" s="92" t="s">
        <v>139</v>
      </c>
      <c r="BP122" s="13">
        <f>SUMIF(Ent_Dados!$C$269:$C$514,Tabulação_Prod_Municipios!D93,Ent_Dados!$F$269:$F$514)</f>
        <v>0</v>
      </c>
      <c r="BQ122" s="16">
        <f>SUMIF(Ent_Dados!$C$269:$C$514,Tabulação_Prod_Municipios!D93,Ent_Dados!$G$269:$G$514)</f>
        <v>0</v>
      </c>
      <c r="BR122" s="9"/>
      <c r="BS122" s="10">
        <v>112</v>
      </c>
      <c r="BT122" s="92" t="s">
        <v>139</v>
      </c>
      <c r="BU122" s="13">
        <f>SUMIF(Ent_Dados!$C$9:$C$254,Tabulação_Prod_Municipios!D93,Ent_Dados!$F$9:$F$254)</f>
        <v>0</v>
      </c>
      <c r="BV122" s="16">
        <f>SUMIF(Ent_Dados!$C$9:$C$254,Tabulação_Prod_Municipios!D93,Ent_Dados!$G$9:$G$254)</f>
        <v>0</v>
      </c>
      <c r="BX122" s="10">
        <v>112</v>
      </c>
      <c r="BY122" s="92" t="s">
        <v>143</v>
      </c>
      <c r="BZ122" s="13">
        <f>SUMIF(Ent_Dados!$C$269:$C$514,Tabulação_Prod_Municipios!D97,Ent_Dados!$P$269:$P$514)</f>
        <v>0</v>
      </c>
      <c r="CA122" s="16">
        <f>SUMIF(Ent_Dados!$C$269:$C$514,Tabulação_Prod_Municipios!D97,Ent_Dados!$Q$269:$Q$514)</f>
        <v>0</v>
      </c>
      <c r="CB122" s="9"/>
      <c r="CC122" s="10">
        <v>112</v>
      </c>
      <c r="CD122" s="92" t="s">
        <v>143</v>
      </c>
      <c r="CE122" s="13">
        <f>SUMIF(Ent_Dados!$C$9:$C$254,Tabulação_Prod_Municipios!D97,Ent_Dados!$P$9:$P$254)</f>
        <v>0</v>
      </c>
      <c r="CF122" s="16">
        <f>SUMIF(Ent_Dados!$C$9:$C$254,Tabulação_Prod_Municipios!D97,Ent_Dados!$Q$9:$Q$254)</f>
        <v>0</v>
      </c>
      <c r="CH122" s="10">
        <v>112</v>
      </c>
      <c r="CI122" s="92" t="s">
        <v>160</v>
      </c>
      <c r="CJ122" s="13">
        <f>SUMIF(Ent_Dados!$C$269:$C$514,Tabulação_Prod_Municipios!D115,Ent_Dados!$AB$269:$AB$514)</f>
        <v>0</v>
      </c>
      <c r="CK122" s="16">
        <f>SUMIF(Ent_Dados!$C$269:$C$514,Tabulação_Prod_Municipios!D115,Ent_Dados!$AC$269:$AC$514)</f>
        <v>0</v>
      </c>
      <c r="CL122" s="9"/>
      <c r="CM122" s="10">
        <v>112</v>
      </c>
      <c r="CN122" s="92" t="s">
        <v>160</v>
      </c>
      <c r="CO122" s="13">
        <f>SUMIF(Ent_Dados!$C$9:$C$254,Tabulação_Prod_Municipios!D115,Ent_Dados!$AB$9:$AB$254)</f>
        <v>0</v>
      </c>
      <c r="CP122" s="16">
        <f>SUMIF(Ent_Dados!$C$9:$C$254,Tabulação_Prod_Municipios!D115,Ent_Dados!$AC$9:$AC$254)</f>
        <v>0</v>
      </c>
      <c r="CR122" s="10">
        <v>112</v>
      </c>
      <c r="CS122" s="92" t="s">
        <v>141</v>
      </c>
      <c r="CT122" s="13">
        <f>SUMIF(Ent_Dados!$C$269:$C$514,Tabulação_Prod_Municipios!D95,Ent_Dados!$L$269:$L$514)</f>
        <v>350</v>
      </c>
      <c r="CU122" s="16">
        <f>SUMIF(Ent_Dados!$C$269:$C$514,Tabulação_Prod_Municipios!D95,Ent_Dados!$M$269:$M$514)</f>
        <v>900</v>
      </c>
      <c r="CV122" s="9"/>
      <c r="CW122" s="10">
        <v>112</v>
      </c>
      <c r="CX122" s="92" t="s">
        <v>134</v>
      </c>
      <c r="CY122" s="13">
        <f>SUMIF(Ent_Dados!$C$9:$C$254,Tabulação_Prod_Municipios!D88,Ent_Dados!$L$9:$L$254)</f>
        <v>15</v>
      </c>
      <c r="CZ122" s="16">
        <f>SUMIF(Ent_Dados!$C$9:$C$254,Tabulação_Prod_Municipios!D88,Ent_Dados!$M$9:$M$254)</f>
        <v>15</v>
      </c>
      <c r="DB122" s="10">
        <v>112</v>
      </c>
      <c r="DC122" s="92" t="s">
        <v>130</v>
      </c>
      <c r="DD122" s="13">
        <f>SUMIF(Ent_Dados!$C$269:$C$514,Tabulação_Prod_Municipios!D84,Ent_Dados!$R$269:$R$514)</f>
        <v>543</v>
      </c>
      <c r="DE122" s="16">
        <f>SUMIF(Ent_Dados!$C$269:$C$514,Tabulação_Prod_Municipios!D84,Ent_Dados!$S$269:$S$514)</f>
        <v>543</v>
      </c>
      <c r="DF122" s="9"/>
      <c r="DG122" s="10">
        <v>112</v>
      </c>
      <c r="DH122" s="92" t="s">
        <v>117</v>
      </c>
      <c r="DI122" s="13">
        <f>SUMIF(Ent_Dados!$C$9:$C$254,Tabulação_Prod_Municipios!D68,Ent_Dados!$R$9:$R$254)</f>
        <v>35</v>
      </c>
      <c r="DJ122" s="16">
        <f>SUMIF(Ent_Dados!$C$9:$C$254,Tabulação_Prod_Municipios!D68,Ent_Dados!$S$9:$S$254)</f>
        <v>35</v>
      </c>
      <c r="DL122" s="10">
        <v>112</v>
      </c>
      <c r="DM122" s="92" t="s">
        <v>77</v>
      </c>
      <c r="DN122" s="13">
        <f>SUMIF(Ent_Dados!$C$269:$C$514,Tabulação_Prod_Municipios!D25,Ent_Dados!$Z$269:$Z$514)</f>
        <v>0</v>
      </c>
      <c r="DO122" s="16">
        <f>SUMIF(Ent_Dados!$C$269:$C$514,Tabulação_Prod_Municipios!D25,Ent_Dados!$AA$269:$AA$514)</f>
        <v>0</v>
      </c>
      <c r="DP122" s="9"/>
      <c r="DQ122" s="10">
        <v>112</v>
      </c>
      <c r="DR122" s="92" t="s">
        <v>77</v>
      </c>
      <c r="DS122" s="13">
        <f>SUMIF(Ent_Dados!$C$9:$C$254,Tabulação_Prod_Municipios!D25,Ent_Dados!$Z$9:$Z$254)</f>
        <v>0</v>
      </c>
      <c r="DT122" s="16">
        <f>SUMIF(Ent_Dados!$C$9:$C$254,Tabulação_Prod_Municipios!D25,Ent_Dados!$AA$9:$AA$254)</f>
        <v>0</v>
      </c>
      <c r="DV122" s="10">
        <v>112</v>
      </c>
      <c r="DW122" s="92" t="s">
        <v>134</v>
      </c>
      <c r="DX122" s="13">
        <f>SUMIF(Ent_Dados!$C$269:$C$514,Tabulação_Prod_Municipios!D88,Ent_Dados!$D$269:$D$514)</f>
        <v>0</v>
      </c>
      <c r="DY122" s="16">
        <f>SUMIF(Ent_Dados!$C$269:$C$514,Tabulação_Prod_Municipios!D88,Ent_Dados!$E$269:$E$514)</f>
        <v>0</v>
      </c>
      <c r="DZ122" s="9"/>
      <c r="EA122" s="10">
        <v>112</v>
      </c>
      <c r="EB122" s="92" t="s">
        <v>134</v>
      </c>
      <c r="EC122" s="13">
        <f>SUMIF(Ent_Dados!$C$9:$C$254,Tabulação_Prod_Municipios!D88,Ent_Dados!$D$9:$D$254)</f>
        <v>0</v>
      </c>
      <c r="ED122" s="16">
        <f>SUMIF(Ent_Dados!$C$9:$C$254,Tabulação_Prod_Municipios!D88,Ent_Dados!$E$9:$E$254)</f>
        <v>0</v>
      </c>
      <c r="EF122" s="10">
        <v>112</v>
      </c>
      <c r="EG122" s="92" t="s">
        <v>166</v>
      </c>
      <c r="EH122" s="13"/>
      <c r="EI122" s="16"/>
      <c r="EJ122" s="9"/>
      <c r="EK122" s="10">
        <v>112</v>
      </c>
      <c r="EL122" s="92" t="s">
        <v>166</v>
      </c>
      <c r="EM122" s="13"/>
      <c r="EN122" s="16"/>
    </row>
    <row r="123" spans="1:144" ht="13.5" customHeight="1" x14ac:dyDescent="0.2">
      <c r="A123" s="14"/>
      <c r="B123" s="91">
        <v>115</v>
      </c>
      <c r="C123" s="92" t="s">
        <v>167</v>
      </c>
      <c r="D123" s="12" t="s">
        <v>444</v>
      </c>
      <c r="E123" s="14"/>
      <c r="F123" s="10">
        <v>113</v>
      </c>
      <c r="G123" s="92" t="s">
        <v>269</v>
      </c>
      <c r="H123" s="13">
        <f>SUMIF(Ent_Dados!$C$269:$C$514,Tabulação_Prod_Municipios!D237,Ent_Dados!$F$269:$F$514)+SUMIF(Ent_Dados!$C$269:$C$514,Tabulação_Prod_Municipios!D237,Ent_Dados!$H$269:$H$514)+SUMIF(Ent_Dados!$C$269:$C$514,Tabulação_Prod_Municipios!D237,Ent_Dados!$J$269:$J$514)+SUMIF(Ent_Dados!$C$269:$C$514,Tabulação_Prod_Municipios!D237,Ent_Dados!$N$269:$N$514)+SUMIF(Ent_Dados!$C$269:$C$514,Tabulação_Prod_Municipios!D237,Ent_Dados!$P$269:$P$514)+SUMIF(Ent_Dados!$C$269:$C$514,Tabulação_Prod_Municipios!D237,Ent_Dados!$T$269:$T$514)+SUMIF(Ent_Dados!$C$269:$C$514,Tabulação_Prod_Municipios!D237,Ent_Dados!$V$269:$V$514)+SUMIF(Ent_Dados!$C$269:$C$514,Tabulação_Prod_Municipios!D237,Ent_Dados!$X$269:$X$514)+SUMIF(Ent_Dados!$C$269:$C$514,Tabulação_Prod_Municipios!D237,Ent_Dados!$AB$269:$AB$514)</f>
        <v>1515</v>
      </c>
      <c r="I123" s="16">
        <f>SUMIF(Ent_Dados!$C$269:$C$514,Tabulação_Prod_Municipios!D237,Ent_Dados!$G$269:$G$514)+SUMIF(Ent_Dados!$C$269:$C$514,Tabulação_Prod_Municipios!D237,Ent_Dados!$I$269:$I$514)+SUMIF(Ent_Dados!$C$269:$C$514,Tabulação_Prod_Municipios!D237,Ent_Dados!$K$269:$K$514)+SUMIF(Ent_Dados!$C$269:$C$514,Tabulação_Prod_Municipios!D237,Ent_Dados!$O$269:$O$514)+SUMIF(Ent_Dados!$C$269:$C$514,Tabulação_Prod_Municipios!D237,Ent_Dados!$Q$269:$Q$514)+SUMIF(Ent_Dados!$C$269:$C$514,Tabulação_Prod_Municipios!D237,Ent_Dados!$U$269:$U$514)+SUMIF(Ent_Dados!$C$269:$C$514,Tabulação_Prod_Municipios!D237,Ent_Dados!$W$269:$W$514)+SUMIF(Ent_Dados!$C$269:$C$514,Tabulação_Prod_Municipios!D237,Ent_Dados!$Y$269:$Y$514)+SUMIF(Ent_Dados!$C$269:$C$514,Tabulação_Prod_Municipios!D237,Ent_Dados!$AC$269:$AC$514)</f>
        <v>9870</v>
      </c>
      <c r="J123" s="9"/>
      <c r="K123" s="10">
        <v>113</v>
      </c>
      <c r="L123" s="92" t="s">
        <v>135</v>
      </c>
      <c r="M123" s="13">
        <f>SUMIF(Ent_Dados!$C$9:$C$254,Tabulação_Prod_Municipios!D89,Ent_Dados!$F$9:$F$254)+SUMIF(Ent_Dados!$C$9:$C$254,Tabulação_Prod_Municipios!D89,Ent_Dados!$H$9:$H$254)+SUMIF(Ent_Dados!$C$9:$C$254,Tabulação_Prod_Municipios!D89,Ent_Dados!$J$9:$J$254)+SUMIF(Ent_Dados!$C$9:$C$254,Tabulação_Prod_Municipios!D89,Ent_Dados!$N$9:$N$254)+SUMIF(Ent_Dados!$C$9:$C$254,Tabulação_Prod_Municipios!D89,Ent_Dados!$P$9:$P$254)+SUMIF(Ent_Dados!$C$9:$C$254,Tabulação_Prod_Municipios!D89,Ent_Dados!$T$9:$T$254)+SUMIF(Ent_Dados!$C$9:$C$254,Tabulação_Prod_Municipios!D89,Ent_Dados!$V$9:$V$254)+SUMIF(Ent_Dados!$C$9:$C$254,Tabulação_Prod_Municipios!D89,Ent_Dados!$X$9:$X$254)+SUMIF(Ent_Dados!$C$9:$C$254,Tabulação_Prod_Municipios!D89,Ent_Dados!$AB$9:$AB$254)</f>
        <v>2180</v>
      </c>
      <c r="N123" s="16">
        <f>SUMIF(Ent_Dados!$C$9:$C$254,Tabulação_Prod_Municipios!D89,Ent_Dados!$G$9:$G$254)+SUMIF(Ent_Dados!$C$9:$C$254,Tabulação_Prod_Municipios!D89,Ent_Dados!$I$9:$I$254)+SUMIF(Ent_Dados!$C$9:$C$254,Tabulação_Prod_Municipios!D89,Ent_Dados!$K$9:$K$254)+SUMIF(Ent_Dados!$C$9:$C$254,Tabulação_Prod_Municipios!D89,Ent_Dados!$O$9:$O$254)+SUMIF(Ent_Dados!$C$9:$C$254,Tabulação_Prod_Municipios!D89,Ent_Dados!$Q$9:$Q$254)+SUMIF(Ent_Dados!$C$9:$C$254,Tabulação_Prod_Municipios!D89,Ent_Dados!$U$9:$U$254)+SUMIF(Ent_Dados!$C$9:$C$254,Tabulação_Prod_Municipios!D89,Ent_Dados!$W$9:$W$254)+SUMIF(Ent_Dados!$C$9:$C$254,Tabulação_Prod_Municipios!D89,Ent_Dados!$Y$9:$Y$254)+SUMIF(Ent_Dados!$C$9:$C$254,Tabulação_Prod_Municipios!D89,Ent_Dados!$AC$9:$AC$254)</f>
        <v>3160</v>
      </c>
      <c r="O123" s="14"/>
      <c r="P123" s="10">
        <v>113</v>
      </c>
      <c r="Q123" s="92" t="s">
        <v>134</v>
      </c>
      <c r="R123" s="13">
        <f>SUMIF(Ent_Dados!$C$269:$C$514,Tabulação_Prod_Municipios!D88,Ent_Dados!$V$269:$V$514)</f>
        <v>3300</v>
      </c>
      <c r="S123" s="16">
        <f>SUMIF(Ent_Dados!$C$269:$C$514,Tabulação_Prod_Municipios!D88,Ent_Dados!$W$269:$W$514)</f>
        <v>4650</v>
      </c>
      <c r="T123" s="9"/>
      <c r="U123" s="10">
        <v>113</v>
      </c>
      <c r="V123" s="92" t="s">
        <v>89</v>
      </c>
      <c r="W123" s="13">
        <f>SUMIF(Ent_Dados!$C$9:$C$254,Tabulação_Prod_Municipios!D37,Ent_Dados!$V$9:$V$254)</f>
        <v>1523</v>
      </c>
      <c r="X123" s="16">
        <f>SUMIF(Ent_Dados!$C$9:$C$254,Tabulação_Prod_Municipios!D37,Ent_Dados!$W$9:$W$254)</f>
        <v>2000</v>
      </c>
      <c r="Y123" s="2"/>
      <c r="Z123" s="10">
        <v>113</v>
      </c>
      <c r="AA123" s="92" t="s">
        <v>197</v>
      </c>
      <c r="AB123" s="13">
        <f>SUMIF(Ent_Dados!$C$269:$C$514,Tabulação_Prod_Municipios!D156,Ent_Dados!$T$269:$T$514)</f>
        <v>1300</v>
      </c>
      <c r="AC123" s="16">
        <f>SUMIF(Ent_Dados!$C$269:$C$514,Tabulação_Prod_Municipios!D156,Ent_Dados!$U$269:$U$514)</f>
        <v>4050</v>
      </c>
      <c r="AD123" s="9"/>
      <c r="AE123" s="10">
        <v>113</v>
      </c>
      <c r="AF123" s="92" t="s">
        <v>257</v>
      </c>
      <c r="AG123" s="13">
        <f>SUMIF(Ent_Dados!$C$9:$C$254,Tabulação_Prod_Municipios!D224,Ent_Dados!$T$9:$T$254)</f>
        <v>500</v>
      </c>
      <c r="AH123" s="16">
        <f>SUMIF(Ent_Dados!$C$9:$C$254,Tabulação_Prod_Municipios!D224,Ent_Dados!$U$9:$U$254)</f>
        <v>800</v>
      </c>
      <c r="AJ123" s="10">
        <v>113</v>
      </c>
      <c r="AK123" s="92" t="s">
        <v>223</v>
      </c>
      <c r="AL123" s="13">
        <f>SUMIF(Ent_Dados!$C$269:$C$514,Tabulação_Prod_Municipios!D183,Ent_Dados!$X$269:$X$514)</f>
        <v>0</v>
      </c>
      <c r="AM123" s="16">
        <f>SUMIF(Ent_Dados!$C$269:$C$514,Tabulação_Prod_Municipios!D183,Ent_Dados!$Y$269:$Y$514)</f>
        <v>0</v>
      </c>
      <c r="AN123" s="9"/>
      <c r="AO123" s="10">
        <v>113</v>
      </c>
      <c r="AP123" s="92" t="s">
        <v>170</v>
      </c>
      <c r="AQ123" s="13">
        <f>SUMIF(Ent_Dados!$C$9:$C$254,Tabulação_Prod_Municipios!D126,Ent_Dados!$X$9:$X$254)</f>
        <v>0</v>
      </c>
      <c r="AR123" s="16">
        <f>SUMIF(Ent_Dados!$C$9:$C$254,Tabulação_Prod_Municipios!D126,Ent_Dados!$Y$9:$Y$254)</f>
        <v>0</v>
      </c>
      <c r="AT123" s="10">
        <v>113</v>
      </c>
      <c r="AU123" s="92" t="s">
        <v>132</v>
      </c>
      <c r="AV123" s="13">
        <f>SUMIF(Ent_Dados!$C$269:$C$514,Tabulação_Prod_Municipios!D86,Ent_Dados!$J$269:$J$514)</f>
        <v>15</v>
      </c>
      <c r="AW123" s="16">
        <f>SUMIF(Ent_Dados!$C$269:$C$514,Tabulação_Prod_Municipios!D86,Ent_Dados!$K$269:$K$514)</f>
        <v>9</v>
      </c>
      <c r="AX123" s="9"/>
      <c r="AY123" s="10">
        <v>113</v>
      </c>
      <c r="AZ123" s="92" t="s">
        <v>236</v>
      </c>
      <c r="BA123" s="13">
        <f>SUMIF(Ent_Dados!$C$9:$C$254,Tabulação_Prod_Municipios!D200,Ent_Dados!$J$9:$J$254)</f>
        <v>10</v>
      </c>
      <c r="BB123" s="16">
        <f>SUMIF(Ent_Dados!$C$9:$C$254,Tabulação_Prod_Municipios!D200,Ent_Dados!$K$9:$K$254)</f>
        <v>5</v>
      </c>
      <c r="BD123" s="10">
        <v>113</v>
      </c>
      <c r="BE123" s="92" t="s">
        <v>146</v>
      </c>
      <c r="BF123" s="13">
        <f>SUMIF(Ent_Dados!$C$269:$C$514,Tabulação_Prod_Municipios!D100,Ent_Dados!$N$269:$N$514)</f>
        <v>0</v>
      </c>
      <c r="BG123" s="16">
        <f>SUMIF(Ent_Dados!$C$269:$C$514,Tabulação_Prod_Municipios!D100,Ent_Dados!$O$269:$O$514)</f>
        <v>0</v>
      </c>
      <c r="BH123" s="9"/>
      <c r="BI123" s="10">
        <v>113</v>
      </c>
      <c r="BJ123" s="92" t="s">
        <v>146</v>
      </c>
      <c r="BK123" s="13">
        <f>SUMIF(Ent_Dados!$C$9:$C$254,Tabulação_Prod_Municipios!D100,Ent_Dados!$N$9:$N$254)</f>
        <v>0</v>
      </c>
      <c r="BL123" s="16">
        <f>SUMIF(Ent_Dados!$C$9:$C$254,Tabulação_Prod_Municipios!D100,Ent_Dados!$O$9:$O$254)</f>
        <v>0</v>
      </c>
      <c r="BN123" s="10">
        <v>113</v>
      </c>
      <c r="BO123" s="92" t="s">
        <v>140</v>
      </c>
      <c r="BP123" s="13">
        <f>SUMIF(Ent_Dados!$C$269:$C$514,Tabulação_Prod_Municipios!D94,Ent_Dados!$F$269:$F$514)</f>
        <v>0</v>
      </c>
      <c r="BQ123" s="16">
        <f>SUMIF(Ent_Dados!$C$269:$C$514,Tabulação_Prod_Municipios!D94,Ent_Dados!$G$269:$G$514)</f>
        <v>0</v>
      </c>
      <c r="BR123" s="9"/>
      <c r="BS123" s="10">
        <v>113</v>
      </c>
      <c r="BT123" s="92" t="s">
        <v>140</v>
      </c>
      <c r="BU123" s="13">
        <f>SUMIF(Ent_Dados!$C$9:$C$254,Tabulação_Prod_Municipios!D94,Ent_Dados!$F$9:$F$254)</f>
        <v>0</v>
      </c>
      <c r="BV123" s="16">
        <f>SUMIF(Ent_Dados!$C$9:$C$254,Tabulação_Prod_Municipios!D94,Ent_Dados!$G$9:$G$254)</f>
        <v>0</v>
      </c>
      <c r="BX123" s="10">
        <v>113</v>
      </c>
      <c r="BY123" s="92" t="s">
        <v>144</v>
      </c>
      <c r="BZ123" s="13">
        <f>SUMIF(Ent_Dados!$C$269:$C$514,Tabulação_Prod_Municipios!D98,Ent_Dados!$P$269:$P$514)</f>
        <v>0</v>
      </c>
      <c r="CA123" s="16">
        <f>SUMIF(Ent_Dados!$C$269:$C$514,Tabulação_Prod_Municipios!D98,Ent_Dados!$Q$269:$Q$514)</f>
        <v>0</v>
      </c>
      <c r="CB123" s="9"/>
      <c r="CC123" s="10">
        <v>113</v>
      </c>
      <c r="CD123" s="92" t="s">
        <v>144</v>
      </c>
      <c r="CE123" s="13">
        <f>SUMIF(Ent_Dados!$C$9:$C$254,Tabulação_Prod_Municipios!D98,Ent_Dados!$P$9:$P$254)</f>
        <v>0</v>
      </c>
      <c r="CF123" s="16">
        <f>SUMIF(Ent_Dados!$C$9:$C$254,Tabulação_Prod_Municipios!D98,Ent_Dados!$Q$9:$Q$254)</f>
        <v>0</v>
      </c>
      <c r="CH123" s="10">
        <v>113</v>
      </c>
      <c r="CI123" s="92" t="s">
        <v>161</v>
      </c>
      <c r="CJ123" s="13">
        <f>SUMIF(Ent_Dados!$C$269:$C$514,Tabulação_Prod_Municipios!D116,Ent_Dados!$AB$269:$AB$514)</f>
        <v>0</v>
      </c>
      <c r="CK123" s="16">
        <f>SUMIF(Ent_Dados!$C$269:$C$514,Tabulação_Prod_Municipios!D116,Ent_Dados!$AC$269:$AC$514)</f>
        <v>0</v>
      </c>
      <c r="CL123" s="9"/>
      <c r="CM123" s="10">
        <v>113</v>
      </c>
      <c r="CN123" s="92" t="s">
        <v>161</v>
      </c>
      <c r="CO123" s="13">
        <f>SUMIF(Ent_Dados!$C$9:$C$254,Tabulação_Prod_Municipios!D116,Ent_Dados!$AB$9:$AB$254)</f>
        <v>0</v>
      </c>
      <c r="CP123" s="16">
        <f>SUMIF(Ent_Dados!$C$9:$C$254,Tabulação_Prod_Municipios!D116,Ent_Dados!$AC$9:$AC$254)</f>
        <v>0</v>
      </c>
      <c r="CR123" s="10">
        <v>113</v>
      </c>
      <c r="CS123" s="92" t="s">
        <v>221</v>
      </c>
      <c r="CT123" s="13">
        <f>SUMIF(Ent_Dados!$C$269:$C$514,Tabulação_Prod_Municipios!D181,Ent_Dados!$L$269:$L$514)</f>
        <v>0</v>
      </c>
      <c r="CU123" s="16">
        <f>SUMIF(Ent_Dados!$C$269:$C$514,Tabulação_Prod_Municipios!D181,Ent_Dados!$M$269:$M$514)</f>
        <v>900</v>
      </c>
      <c r="CV123" s="9"/>
      <c r="CW123" s="10">
        <v>113</v>
      </c>
      <c r="CX123" s="92" t="s">
        <v>95</v>
      </c>
      <c r="CY123" s="13">
        <f>SUMIF(Ent_Dados!$C$9:$C$254,Tabulação_Prod_Municipios!D43,Ent_Dados!$L$9:$L$254)</f>
        <v>15</v>
      </c>
      <c r="CZ123" s="16">
        <f>SUMIF(Ent_Dados!$C$9:$C$254,Tabulação_Prod_Municipios!D43,Ent_Dados!$M$9:$M$254)</f>
        <v>15</v>
      </c>
      <c r="DB123" s="10">
        <v>113</v>
      </c>
      <c r="DC123" s="92" t="s">
        <v>219</v>
      </c>
      <c r="DD123" s="13">
        <f>SUMIF(Ent_Dados!$C$269:$C$514,Tabulação_Prod_Municipios!D179,Ent_Dados!$R$269:$R$514)</f>
        <v>705</v>
      </c>
      <c r="DE123" s="16">
        <f>SUMIF(Ent_Dados!$C$269:$C$514,Tabulação_Prod_Municipios!D179,Ent_Dados!$S$269:$S$514)</f>
        <v>530</v>
      </c>
      <c r="DF123" s="9"/>
      <c r="DG123" s="10">
        <v>113</v>
      </c>
      <c r="DH123" s="92" t="s">
        <v>225</v>
      </c>
      <c r="DI123" s="13">
        <f>SUMIF(Ent_Dados!$C$9:$C$254,Tabulação_Prod_Municipios!D186,Ent_Dados!$R$9:$R$254)</f>
        <v>35</v>
      </c>
      <c r="DJ123" s="16">
        <f>SUMIF(Ent_Dados!$C$9:$C$254,Tabulação_Prod_Municipios!D186,Ent_Dados!$S$9:$S$254)</f>
        <v>35</v>
      </c>
      <c r="DL123" s="10">
        <v>113</v>
      </c>
      <c r="DM123" s="92" t="s">
        <v>79</v>
      </c>
      <c r="DN123" s="13">
        <f>SUMIF(Ent_Dados!$C$269:$C$514,Tabulação_Prod_Municipios!D27,Ent_Dados!$Z$269:$Z$514)</f>
        <v>0</v>
      </c>
      <c r="DO123" s="16">
        <f>SUMIF(Ent_Dados!$C$269:$C$514,Tabulação_Prod_Municipios!D27,Ent_Dados!$AA$269:$AA$514)</f>
        <v>0</v>
      </c>
      <c r="DP123" s="9"/>
      <c r="DQ123" s="10">
        <v>113</v>
      </c>
      <c r="DR123" s="92" t="s">
        <v>79</v>
      </c>
      <c r="DS123" s="13">
        <f>SUMIF(Ent_Dados!$C$9:$C$254,Tabulação_Prod_Municipios!D27,Ent_Dados!$Z$9:$Z$254)</f>
        <v>0</v>
      </c>
      <c r="DT123" s="16">
        <f>SUMIF(Ent_Dados!$C$9:$C$254,Tabulação_Prod_Municipios!D27,Ent_Dados!$AA$9:$AA$254)</f>
        <v>0</v>
      </c>
      <c r="DV123" s="10">
        <v>113</v>
      </c>
      <c r="DW123" s="92" t="s">
        <v>135</v>
      </c>
      <c r="DX123" s="13">
        <f>SUMIF(Ent_Dados!$C$269:$C$514,Tabulação_Prod_Municipios!D89,Ent_Dados!$D$269:$D$514)</f>
        <v>0</v>
      </c>
      <c r="DY123" s="16">
        <f>SUMIF(Ent_Dados!$C$269:$C$514,Tabulação_Prod_Municipios!D89,Ent_Dados!$E$269:$E$514)</f>
        <v>0</v>
      </c>
      <c r="DZ123" s="9"/>
      <c r="EA123" s="10">
        <v>113</v>
      </c>
      <c r="EB123" s="92" t="s">
        <v>135</v>
      </c>
      <c r="EC123" s="13">
        <f>SUMIF(Ent_Dados!$C$9:$C$254,Tabulação_Prod_Municipios!D89,Ent_Dados!$D$9:$D$254)</f>
        <v>0</v>
      </c>
      <c r="ED123" s="16">
        <f>SUMIF(Ent_Dados!$C$9:$C$254,Tabulação_Prod_Municipios!D89,Ent_Dados!$E$9:$E$254)</f>
        <v>0</v>
      </c>
      <c r="EF123" s="10">
        <v>113</v>
      </c>
      <c r="EG123" s="92" t="s">
        <v>167</v>
      </c>
      <c r="EH123" s="13"/>
      <c r="EI123" s="16"/>
      <c r="EJ123" s="9"/>
      <c r="EK123" s="10">
        <v>113</v>
      </c>
      <c r="EL123" s="92" t="s">
        <v>167</v>
      </c>
      <c r="EM123" s="13"/>
      <c r="EN123" s="16"/>
    </row>
    <row r="124" spans="1:144" ht="13.5" customHeight="1" x14ac:dyDescent="0.2">
      <c r="A124" s="14"/>
      <c r="B124" s="91">
        <v>116</v>
      </c>
      <c r="C124" s="92" t="s">
        <v>168</v>
      </c>
      <c r="D124" s="12" t="s">
        <v>445</v>
      </c>
      <c r="E124" s="14"/>
      <c r="F124" s="10">
        <v>114</v>
      </c>
      <c r="G124" s="92" t="s">
        <v>181</v>
      </c>
      <c r="H124" s="13">
        <f>SUMIF(Ent_Dados!$C$269:$C$514,Tabulação_Prod_Municipios!D137,Ent_Dados!$F$269:$F$514)+SUMIF(Ent_Dados!$C$269:$C$514,Tabulação_Prod_Municipios!D137,Ent_Dados!$H$269:$H$514)+SUMIF(Ent_Dados!$C$269:$C$514,Tabulação_Prod_Municipios!D137,Ent_Dados!$J$269:$J$514)+SUMIF(Ent_Dados!$C$269:$C$514,Tabulação_Prod_Municipios!D137,Ent_Dados!$N$269:$N$514)+SUMIF(Ent_Dados!$C$269:$C$514,Tabulação_Prod_Municipios!D137,Ent_Dados!$P$269:$P$514)+SUMIF(Ent_Dados!$C$269:$C$514,Tabulação_Prod_Municipios!D137,Ent_Dados!$T$269:$T$514)+SUMIF(Ent_Dados!$C$269:$C$514,Tabulação_Prod_Municipios!D137,Ent_Dados!$V$269:$V$514)+SUMIF(Ent_Dados!$C$269:$C$514,Tabulação_Prod_Municipios!D137,Ent_Dados!$X$269:$X$514)+SUMIF(Ent_Dados!$C$269:$C$514,Tabulação_Prod_Municipios!D137,Ent_Dados!$AB$269:$AB$514)</f>
        <v>17461</v>
      </c>
      <c r="I124" s="16">
        <f>SUMIF(Ent_Dados!$C$269:$C$514,Tabulação_Prod_Municipios!D137,Ent_Dados!$G$269:$G$514)+SUMIF(Ent_Dados!$C$269:$C$514,Tabulação_Prod_Municipios!D137,Ent_Dados!$I$269:$I$514)+SUMIF(Ent_Dados!$C$269:$C$514,Tabulação_Prod_Municipios!D137,Ent_Dados!$K$269:$K$514)+SUMIF(Ent_Dados!$C$269:$C$514,Tabulação_Prod_Municipios!D137,Ent_Dados!$O$269:$O$514)+SUMIF(Ent_Dados!$C$269:$C$514,Tabulação_Prod_Municipios!D137,Ent_Dados!$Q$269:$Q$514)+SUMIF(Ent_Dados!$C$269:$C$514,Tabulação_Prod_Municipios!D137,Ent_Dados!$U$269:$U$514)+SUMIF(Ent_Dados!$C$269:$C$514,Tabulação_Prod_Municipios!D137,Ent_Dados!$W$269:$W$514)+SUMIF(Ent_Dados!$C$269:$C$514,Tabulação_Prod_Municipios!D137,Ent_Dados!$Y$269:$Y$514)+SUMIF(Ent_Dados!$C$269:$C$514,Tabulação_Prod_Municipios!D137,Ent_Dados!$AC$269:$AC$514)</f>
        <v>9540</v>
      </c>
      <c r="J124" s="9"/>
      <c r="K124" s="10">
        <v>114</v>
      </c>
      <c r="L124" s="92" t="s">
        <v>121</v>
      </c>
      <c r="M124" s="13">
        <f>SUMIF(Ent_Dados!$C$9:$C$254,Tabulação_Prod_Municipios!D73,Ent_Dados!$F$9:$F$254)+SUMIF(Ent_Dados!$C$9:$C$254,Tabulação_Prod_Municipios!D73,Ent_Dados!$H$9:$H$254)+SUMIF(Ent_Dados!$C$9:$C$254,Tabulação_Prod_Municipios!D73,Ent_Dados!$J$9:$J$254)+SUMIF(Ent_Dados!$C$9:$C$254,Tabulação_Prod_Municipios!D73,Ent_Dados!$N$9:$N$254)+SUMIF(Ent_Dados!$C$9:$C$254,Tabulação_Prod_Municipios!D73,Ent_Dados!$P$9:$P$254)+SUMIF(Ent_Dados!$C$9:$C$254,Tabulação_Prod_Municipios!D73,Ent_Dados!$T$9:$T$254)+SUMIF(Ent_Dados!$C$9:$C$254,Tabulação_Prod_Municipios!D73,Ent_Dados!$V$9:$V$254)+SUMIF(Ent_Dados!$C$9:$C$254,Tabulação_Prod_Municipios!D73,Ent_Dados!$X$9:$X$254)+SUMIF(Ent_Dados!$C$9:$C$254,Tabulação_Prod_Municipios!D73,Ent_Dados!$AB$9:$AB$254)</f>
        <v>2040</v>
      </c>
      <c r="N124" s="16">
        <f>SUMIF(Ent_Dados!$C$9:$C$254,Tabulação_Prod_Municipios!D73,Ent_Dados!$G$9:$G$254)+SUMIF(Ent_Dados!$C$9:$C$254,Tabulação_Prod_Municipios!D73,Ent_Dados!$I$9:$I$254)+SUMIF(Ent_Dados!$C$9:$C$254,Tabulação_Prod_Municipios!D73,Ent_Dados!$K$9:$K$254)+SUMIF(Ent_Dados!$C$9:$C$254,Tabulação_Prod_Municipios!D73,Ent_Dados!$O$9:$O$254)+SUMIF(Ent_Dados!$C$9:$C$254,Tabulação_Prod_Municipios!D73,Ent_Dados!$Q$9:$Q$254)+SUMIF(Ent_Dados!$C$9:$C$254,Tabulação_Prod_Municipios!D73,Ent_Dados!$U$9:$U$254)+SUMIF(Ent_Dados!$C$9:$C$254,Tabulação_Prod_Municipios!D73,Ent_Dados!$W$9:$W$254)+SUMIF(Ent_Dados!$C$9:$C$254,Tabulação_Prod_Municipios!D73,Ent_Dados!$Y$9:$Y$254)+SUMIF(Ent_Dados!$C$9:$C$254,Tabulação_Prod_Municipios!D73,Ent_Dados!$AC$9:$AC$254)</f>
        <v>2940</v>
      </c>
      <c r="O124" s="14"/>
      <c r="P124" s="10">
        <v>114</v>
      </c>
      <c r="Q124" s="92" t="s">
        <v>221</v>
      </c>
      <c r="R124" s="13">
        <f>SUMIF(Ent_Dados!$C$269:$C$514,Tabulação_Prod_Municipios!D181,Ent_Dados!$V$269:$V$514)</f>
        <v>5859</v>
      </c>
      <c r="S124" s="16">
        <f>SUMIF(Ent_Dados!$C$269:$C$514,Tabulação_Prod_Municipios!D181,Ent_Dados!$W$269:$W$514)</f>
        <v>4560</v>
      </c>
      <c r="T124" s="9"/>
      <c r="U124" s="10">
        <v>114</v>
      </c>
      <c r="V124" s="92" t="s">
        <v>93</v>
      </c>
      <c r="W124" s="13">
        <f>SUMIF(Ent_Dados!$C$9:$C$254,Tabulação_Prod_Municipios!D41,Ent_Dados!$V$9:$V$254)</f>
        <v>1800</v>
      </c>
      <c r="X124" s="16">
        <f>SUMIF(Ent_Dados!$C$9:$C$254,Tabulação_Prod_Municipios!D41,Ent_Dados!$W$9:$W$254)</f>
        <v>1850</v>
      </c>
      <c r="Y124" s="2"/>
      <c r="Z124" s="10">
        <v>114</v>
      </c>
      <c r="AA124" s="92" t="s">
        <v>228</v>
      </c>
      <c r="AB124" s="13">
        <f>SUMIF(Ent_Dados!$C$269:$C$514,Tabulação_Prod_Municipios!D191,Ent_Dados!$T$269:$T$514)</f>
        <v>7560</v>
      </c>
      <c r="AC124" s="16">
        <f>SUMIF(Ent_Dados!$C$269:$C$514,Tabulação_Prod_Municipios!D191,Ent_Dados!$U$269:$U$514)</f>
        <v>4000</v>
      </c>
      <c r="AD124" s="9"/>
      <c r="AE124" s="10">
        <v>114</v>
      </c>
      <c r="AF124" s="92" t="s">
        <v>162</v>
      </c>
      <c r="AG124" s="13">
        <f>SUMIF(Ent_Dados!$C$9:$C$254,Tabulação_Prod_Municipios!D117,Ent_Dados!$T$9:$T$254)</f>
        <v>250</v>
      </c>
      <c r="AH124" s="16">
        <f>SUMIF(Ent_Dados!$C$9:$C$254,Tabulação_Prod_Municipios!D117,Ent_Dados!$U$9:$U$254)</f>
        <v>765</v>
      </c>
      <c r="AJ124" s="10">
        <v>114</v>
      </c>
      <c r="AK124" s="92" t="s">
        <v>159</v>
      </c>
      <c r="AL124" s="13">
        <f>SUMIF(Ent_Dados!$C$269:$C$514,Tabulação_Prod_Municipios!D114,Ent_Dados!$X$269:$X$514)</f>
        <v>0</v>
      </c>
      <c r="AM124" s="16">
        <f>SUMIF(Ent_Dados!$C$269:$C$514,Tabulação_Prod_Municipios!D114,Ent_Dados!$Y$269:$Y$514)</f>
        <v>0</v>
      </c>
      <c r="AN124" s="9"/>
      <c r="AO124" s="10">
        <v>114</v>
      </c>
      <c r="AP124" s="92" t="s">
        <v>137</v>
      </c>
      <c r="AQ124" s="13">
        <f>SUMIF(Ent_Dados!$C$9:$C$254,Tabulação_Prod_Municipios!D91,Ent_Dados!$X$9:$X$254)</f>
        <v>0</v>
      </c>
      <c r="AR124" s="16">
        <f>SUMIF(Ent_Dados!$C$9:$C$254,Tabulação_Prod_Municipios!D91,Ent_Dados!$Y$9:$Y$254)</f>
        <v>0</v>
      </c>
      <c r="AT124" s="10">
        <v>114</v>
      </c>
      <c r="AU124" s="92" t="s">
        <v>182</v>
      </c>
      <c r="AV124" s="13">
        <f>SUMIF(Ent_Dados!$C$269:$C$514,Tabulação_Prod_Municipios!D139,Ent_Dados!$J$269:$J$514)</f>
        <v>600</v>
      </c>
      <c r="AW124" s="16">
        <f>SUMIF(Ent_Dados!$C$269:$C$514,Tabulação_Prod_Municipios!D139,Ent_Dados!$K$269:$K$514)</f>
        <v>0</v>
      </c>
      <c r="AX124" s="9"/>
      <c r="AY124" s="10">
        <v>114</v>
      </c>
      <c r="AZ124" s="92" t="s">
        <v>277</v>
      </c>
      <c r="BA124" s="13">
        <f>SUMIF(Ent_Dados!$C$9:$C$254,Tabulação_Prod_Municipios!D245,Ent_Dados!$J$9:$J$254)</f>
        <v>300</v>
      </c>
      <c r="BB124" s="16">
        <f>SUMIF(Ent_Dados!$C$9:$C$254,Tabulação_Prod_Municipios!D245,Ent_Dados!$K$9:$K$254)</f>
        <v>0</v>
      </c>
      <c r="BD124" s="10">
        <v>114</v>
      </c>
      <c r="BE124" s="92" t="s">
        <v>143</v>
      </c>
      <c r="BF124" s="13">
        <f>SUMIF(Ent_Dados!$C$269:$C$514,Tabulação_Prod_Municipios!D97,Ent_Dados!$N$269:$N$514)</f>
        <v>0</v>
      </c>
      <c r="BG124" s="16">
        <f>SUMIF(Ent_Dados!$C$269:$C$514,Tabulação_Prod_Municipios!D97,Ent_Dados!$O$269:$O$514)</f>
        <v>0</v>
      </c>
      <c r="BH124" s="9"/>
      <c r="BI124" s="10">
        <v>114</v>
      </c>
      <c r="BJ124" s="92" t="s">
        <v>143</v>
      </c>
      <c r="BK124" s="13">
        <f>SUMIF(Ent_Dados!$C$9:$C$254,Tabulação_Prod_Municipios!D97,Ent_Dados!$N$9:$N$254)</f>
        <v>0</v>
      </c>
      <c r="BL124" s="16">
        <f>SUMIF(Ent_Dados!$C$9:$C$254,Tabulação_Prod_Municipios!D97,Ent_Dados!$O$9:$O$254)</f>
        <v>0</v>
      </c>
      <c r="BN124" s="10">
        <v>114</v>
      </c>
      <c r="BO124" s="92" t="s">
        <v>141</v>
      </c>
      <c r="BP124" s="13">
        <f>SUMIF(Ent_Dados!$C$269:$C$514,Tabulação_Prod_Municipios!D95,Ent_Dados!$F$269:$F$514)</f>
        <v>0</v>
      </c>
      <c r="BQ124" s="16">
        <f>SUMIF(Ent_Dados!$C$269:$C$514,Tabulação_Prod_Municipios!D95,Ent_Dados!$G$269:$G$514)</f>
        <v>0</v>
      </c>
      <c r="BR124" s="9"/>
      <c r="BS124" s="10">
        <v>114</v>
      </c>
      <c r="BT124" s="92" t="s">
        <v>141</v>
      </c>
      <c r="BU124" s="13">
        <f>SUMIF(Ent_Dados!$C$9:$C$254,Tabulação_Prod_Municipios!D95,Ent_Dados!$F$9:$F$254)</f>
        <v>0</v>
      </c>
      <c r="BV124" s="16">
        <f>SUMIF(Ent_Dados!$C$9:$C$254,Tabulação_Prod_Municipios!D95,Ent_Dados!$G$9:$G$254)</f>
        <v>0</v>
      </c>
      <c r="BX124" s="10">
        <v>114</v>
      </c>
      <c r="BY124" s="92" t="s">
        <v>145</v>
      </c>
      <c r="BZ124" s="13">
        <f>SUMIF(Ent_Dados!$C$269:$C$514,Tabulação_Prod_Municipios!D99,Ent_Dados!$P$269:$P$514)</f>
        <v>0</v>
      </c>
      <c r="CA124" s="16">
        <f>SUMIF(Ent_Dados!$C$269:$C$514,Tabulação_Prod_Municipios!D99,Ent_Dados!$Q$269:$Q$514)</f>
        <v>0</v>
      </c>
      <c r="CB124" s="9"/>
      <c r="CC124" s="10">
        <v>114</v>
      </c>
      <c r="CD124" s="92" t="s">
        <v>145</v>
      </c>
      <c r="CE124" s="13">
        <f>SUMIF(Ent_Dados!$C$9:$C$254,Tabulação_Prod_Municipios!D99,Ent_Dados!$P$9:$P$254)</f>
        <v>0</v>
      </c>
      <c r="CF124" s="16">
        <f>SUMIF(Ent_Dados!$C$9:$C$254,Tabulação_Prod_Municipios!D99,Ent_Dados!$Q$9:$Q$254)</f>
        <v>0</v>
      </c>
      <c r="CH124" s="10">
        <v>114</v>
      </c>
      <c r="CI124" s="92" t="s">
        <v>162</v>
      </c>
      <c r="CJ124" s="13">
        <f>SUMIF(Ent_Dados!$C$269:$C$514,Tabulação_Prod_Municipios!D117,Ent_Dados!$AB$269:$AB$514)</f>
        <v>0</v>
      </c>
      <c r="CK124" s="16">
        <f>SUMIF(Ent_Dados!$C$269:$C$514,Tabulação_Prod_Municipios!D117,Ent_Dados!$AC$269:$AC$514)</f>
        <v>0</v>
      </c>
      <c r="CL124" s="9"/>
      <c r="CM124" s="10">
        <v>114</v>
      </c>
      <c r="CN124" s="92" t="s">
        <v>162</v>
      </c>
      <c r="CO124" s="13">
        <f>SUMIF(Ent_Dados!$C$9:$C$254,Tabulação_Prod_Municipios!D117,Ent_Dados!$AB$9:$AB$254)</f>
        <v>0</v>
      </c>
      <c r="CP124" s="16">
        <f>SUMIF(Ent_Dados!$C$9:$C$254,Tabulação_Prod_Municipios!D117,Ent_Dados!$AC$9:$AC$254)</f>
        <v>0</v>
      </c>
      <c r="CR124" s="10">
        <v>114</v>
      </c>
      <c r="CS124" s="92" t="s">
        <v>155</v>
      </c>
      <c r="CT124" s="13">
        <f>SUMIF(Ent_Dados!$C$269:$C$514,Tabulação_Prod_Municipios!D110,Ent_Dados!$L$269:$L$514)</f>
        <v>825</v>
      </c>
      <c r="CU124" s="16">
        <f>SUMIF(Ent_Dados!$C$269:$C$514,Tabulação_Prod_Municipios!D110,Ent_Dados!$M$269:$M$514)</f>
        <v>825</v>
      </c>
      <c r="CV124" s="9"/>
      <c r="CW124" s="10">
        <v>114</v>
      </c>
      <c r="CX124" s="92" t="s">
        <v>88</v>
      </c>
      <c r="CY124" s="13">
        <f>SUMIF(Ent_Dados!$C$9:$C$254,Tabulação_Prod_Municipios!D36,Ent_Dados!$L$9:$L$254)</f>
        <v>15</v>
      </c>
      <c r="CZ124" s="16">
        <f>SUMIF(Ent_Dados!$C$9:$C$254,Tabulação_Prod_Municipios!D36,Ent_Dados!$M$9:$M$254)</f>
        <v>15</v>
      </c>
      <c r="DB124" s="10">
        <v>114</v>
      </c>
      <c r="DC124" s="92" t="s">
        <v>135</v>
      </c>
      <c r="DD124" s="13">
        <f>SUMIF(Ent_Dados!$C$269:$C$514,Tabulação_Prod_Municipios!D89,Ent_Dados!$R$269:$R$514)</f>
        <v>525</v>
      </c>
      <c r="DE124" s="16">
        <f>SUMIF(Ent_Dados!$C$269:$C$514,Tabulação_Prod_Municipios!D89,Ent_Dados!$S$269:$S$514)</f>
        <v>525</v>
      </c>
      <c r="DF124" s="9"/>
      <c r="DG124" s="10">
        <v>114</v>
      </c>
      <c r="DH124" s="92" t="s">
        <v>162</v>
      </c>
      <c r="DI124" s="13">
        <f>SUMIF(Ent_Dados!$C$9:$C$254,Tabulação_Prod_Municipios!D117,Ent_Dados!$R$9:$R$254)</f>
        <v>35</v>
      </c>
      <c r="DJ124" s="16">
        <f>SUMIF(Ent_Dados!$C$9:$C$254,Tabulação_Prod_Municipios!D117,Ent_Dados!$S$9:$S$254)</f>
        <v>35</v>
      </c>
      <c r="DL124" s="10">
        <v>114</v>
      </c>
      <c r="DM124" s="92" t="s">
        <v>81</v>
      </c>
      <c r="DN124" s="13">
        <f>SUMIF(Ent_Dados!$C$269:$C$514,Tabulação_Prod_Municipios!D29,Ent_Dados!$Z$269:$Z$514)</f>
        <v>0</v>
      </c>
      <c r="DO124" s="16">
        <f>SUMIF(Ent_Dados!$C$269:$C$514,Tabulação_Prod_Municipios!D29,Ent_Dados!$AA$269:$AA$514)</f>
        <v>0</v>
      </c>
      <c r="DP124" s="9"/>
      <c r="DQ124" s="10">
        <v>114</v>
      </c>
      <c r="DR124" s="92" t="s">
        <v>81</v>
      </c>
      <c r="DS124" s="13">
        <f>SUMIF(Ent_Dados!$C$9:$C$254,Tabulação_Prod_Municipios!D29,Ent_Dados!$Z$9:$Z$254)</f>
        <v>0</v>
      </c>
      <c r="DT124" s="16">
        <f>SUMIF(Ent_Dados!$C$9:$C$254,Tabulação_Prod_Municipios!D29,Ent_Dados!$AA$9:$AA$254)</f>
        <v>0</v>
      </c>
      <c r="DV124" s="10">
        <v>114</v>
      </c>
      <c r="DW124" s="92" t="s">
        <v>138</v>
      </c>
      <c r="DX124" s="13">
        <f>SUMIF(Ent_Dados!$C$269:$C$514,Tabulação_Prod_Municipios!D92,Ent_Dados!$D$269:$D$514)</f>
        <v>0</v>
      </c>
      <c r="DY124" s="16">
        <f>SUMIF(Ent_Dados!$C$269:$C$514,Tabulação_Prod_Municipios!D92,Ent_Dados!$E$269:$E$514)</f>
        <v>0</v>
      </c>
      <c r="DZ124" s="9"/>
      <c r="EA124" s="10">
        <v>114</v>
      </c>
      <c r="EB124" s="92" t="s">
        <v>138</v>
      </c>
      <c r="EC124" s="13">
        <f>SUMIF(Ent_Dados!$C$9:$C$254,Tabulação_Prod_Municipios!D92,Ent_Dados!$D$9:$D$254)</f>
        <v>0</v>
      </c>
      <c r="ED124" s="16">
        <f>SUMIF(Ent_Dados!$C$9:$C$254,Tabulação_Prod_Municipios!D92,Ent_Dados!$E$9:$E$254)</f>
        <v>0</v>
      </c>
      <c r="EF124" s="10">
        <v>114</v>
      </c>
      <c r="EG124" s="92" t="s">
        <v>168</v>
      </c>
      <c r="EH124" s="13"/>
      <c r="EI124" s="16"/>
      <c r="EJ124" s="9"/>
      <c r="EK124" s="10">
        <v>114</v>
      </c>
      <c r="EL124" s="92" t="s">
        <v>168</v>
      </c>
      <c r="EM124" s="13"/>
      <c r="EN124" s="16"/>
    </row>
    <row r="125" spans="1:144" ht="13.5" customHeight="1" x14ac:dyDescent="0.2">
      <c r="A125" s="14"/>
      <c r="B125" s="91">
        <v>117</v>
      </c>
      <c r="C125" s="92" t="s">
        <v>169</v>
      </c>
      <c r="D125" s="12" t="s">
        <v>446</v>
      </c>
      <c r="E125" s="14"/>
      <c r="F125" s="10">
        <v>115</v>
      </c>
      <c r="G125" s="92" t="s">
        <v>154</v>
      </c>
      <c r="H125" s="13">
        <f>SUMIF(Ent_Dados!$C$269:$C$514,Tabulação_Prod_Municipios!D109,Ent_Dados!$F$269:$F$514)+SUMIF(Ent_Dados!$C$269:$C$514,Tabulação_Prod_Municipios!D109,Ent_Dados!$H$269:$H$514)+SUMIF(Ent_Dados!$C$269:$C$514,Tabulação_Prod_Municipios!D109,Ent_Dados!$J$269:$J$514)+SUMIF(Ent_Dados!$C$269:$C$514,Tabulação_Prod_Municipios!D109,Ent_Dados!$N$269:$N$514)+SUMIF(Ent_Dados!$C$269:$C$514,Tabulação_Prod_Municipios!D109,Ent_Dados!$P$269:$P$514)+SUMIF(Ent_Dados!$C$269:$C$514,Tabulação_Prod_Municipios!D109,Ent_Dados!$T$269:$T$514)+SUMIF(Ent_Dados!$C$269:$C$514,Tabulação_Prod_Municipios!D109,Ent_Dados!$V$269:$V$514)+SUMIF(Ent_Dados!$C$269:$C$514,Tabulação_Prod_Municipios!D109,Ent_Dados!$X$269:$X$514)+SUMIF(Ent_Dados!$C$269:$C$514,Tabulação_Prod_Municipios!D109,Ent_Dados!$AB$269:$AB$514)</f>
        <v>25115</v>
      </c>
      <c r="I125" s="16">
        <f>SUMIF(Ent_Dados!$C$269:$C$514,Tabulação_Prod_Municipios!D109,Ent_Dados!$G$269:$G$514)+SUMIF(Ent_Dados!$C$269:$C$514,Tabulação_Prod_Municipios!D109,Ent_Dados!$I$269:$I$514)+SUMIF(Ent_Dados!$C$269:$C$514,Tabulação_Prod_Municipios!D109,Ent_Dados!$K$269:$K$514)+SUMIF(Ent_Dados!$C$269:$C$514,Tabulação_Prod_Municipios!D109,Ent_Dados!$O$269:$O$514)+SUMIF(Ent_Dados!$C$269:$C$514,Tabulação_Prod_Municipios!D109,Ent_Dados!$Q$269:$Q$514)+SUMIF(Ent_Dados!$C$269:$C$514,Tabulação_Prod_Municipios!D109,Ent_Dados!$U$269:$U$514)+SUMIF(Ent_Dados!$C$269:$C$514,Tabulação_Prod_Municipios!D109,Ent_Dados!$W$269:$W$514)+SUMIF(Ent_Dados!$C$269:$C$514,Tabulação_Prod_Municipios!D109,Ent_Dados!$Y$269:$Y$514)+SUMIF(Ent_Dados!$C$269:$C$514,Tabulação_Prod_Municipios!D109,Ent_Dados!$AC$269:$AC$514)</f>
        <v>9170</v>
      </c>
      <c r="J125" s="9"/>
      <c r="K125" s="10">
        <v>115</v>
      </c>
      <c r="L125" s="92" t="s">
        <v>165</v>
      </c>
      <c r="M125" s="13">
        <f>SUMIF(Ent_Dados!$C$9:$C$254,Tabulação_Prod_Municipios!D120,Ent_Dados!$F$9:$F$254)+SUMIF(Ent_Dados!$C$9:$C$254,Tabulação_Prod_Municipios!D120,Ent_Dados!$H$9:$H$254)+SUMIF(Ent_Dados!$C$9:$C$254,Tabulação_Prod_Municipios!D120,Ent_Dados!$J$9:$J$254)+SUMIF(Ent_Dados!$C$9:$C$254,Tabulação_Prod_Municipios!D120,Ent_Dados!$N$9:$N$254)+SUMIF(Ent_Dados!$C$9:$C$254,Tabulação_Prod_Municipios!D120,Ent_Dados!$P$9:$P$254)+SUMIF(Ent_Dados!$C$9:$C$254,Tabulação_Prod_Municipios!D120,Ent_Dados!$T$9:$T$254)+SUMIF(Ent_Dados!$C$9:$C$254,Tabulação_Prod_Municipios!D120,Ent_Dados!$V$9:$V$254)+SUMIF(Ent_Dados!$C$9:$C$254,Tabulação_Prod_Municipios!D120,Ent_Dados!$X$9:$X$254)+SUMIF(Ent_Dados!$C$9:$C$254,Tabulação_Prod_Municipios!D120,Ent_Dados!$AB$9:$AB$254)</f>
        <v>2800</v>
      </c>
      <c r="N125" s="16">
        <f>SUMIF(Ent_Dados!$C$9:$C$254,Tabulação_Prod_Municipios!D120,Ent_Dados!$G$9:$G$254)+SUMIF(Ent_Dados!$C$9:$C$254,Tabulação_Prod_Municipios!D120,Ent_Dados!$I$9:$I$254)+SUMIF(Ent_Dados!$C$9:$C$254,Tabulação_Prod_Municipios!D120,Ent_Dados!$K$9:$K$254)+SUMIF(Ent_Dados!$C$9:$C$254,Tabulação_Prod_Municipios!D120,Ent_Dados!$O$9:$O$254)+SUMIF(Ent_Dados!$C$9:$C$254,Tabulação_Prod_Municipios!D120,Ent_Dados!$Q$9:$Q$254)+SUMIF(Ent_Dados!$C$9:$C$254,Tabulação_Prod_Municipios!D120,Ent_Dados!$U$9:$U$254)+SUMIF(Ent_Dados!$C$9:$C$254,Tabulação_Prod_Municipios!D120,Ent_Dados!$W$9:$W$254)+SUMIF(Ent_Dados!$C$9:$C$254,Tabulação_Prod_Municipios!D120,Ent_Dados!$Y$9:$Y$254)+SUMIF(Ent_Dados!$C$9:$C$254,Tabulação_Prod_Municipios!D120,Ent_Dados!$AC$9:$AC$254)</f>
        <v>2900</v>
      </c>
      <c r="O125" s="14"/>
      <c r="P125" s="10">
        <v>115</v>
      </c>
      <c r="Q125" s="92" t="s">
        <v>199</v>
      </c>
      <c r="R125" s="13">
        <f>SUMIF(Ent_Dados!$C$269:$C$514,Tabulação_Prod_Municipios!D159,Ent_Dados!$V$269:$V$514)</f>
        <v>8860</v>
      </c>
      <c r="S125" s="16">
        <f>SUMIF(Ent_Dados!$C$269:$C$514,Tabulação_Prod_Municipios!D159,Ent_Dados!$W$269:$W$514)</f>
        <v>4463</v>
      </c>
      <c r="T125" s="9"/>
      <c r="U125" s="10">
        <v>115</v>
      </c>
      <c r="V125" s="92" t="s">
        <v>154</v>
      </c>
      <c r="W125" s="13">
        <f>SUMIF(Ent_Dados!$C$9:$C$254,Tabulação_Prod_Municipios!D109,Ent_Dados!$V$9:$V$254)</f>
        <v>4350</v>
      </c>
      <c r="X125" s="16">
        <f>SUMIF(Ent_Dados!$C$9:$C$254,Tabulação_Prod_Municipios!D109,Ent_Dados!$W$9:$W$254)</f>
        <v>1800</v>
      </c>
      <c r="Y125" s="2"/>
      <c r="Z125" s="10">
        <v>115</v>
      </c>
      <c r="AA125" s="92" t="s">
        <v>164</v>
      </c>
      <c r="AB125" s="13">
        <f>SUMIF(Ent_Dados!$C$269:$C$514,Tabulação_Prod_Municipios!D119,Ent_Dados!$T$269:$T$514)</f>
        <v>4550</v>
      </c>
      <c r="AC125" s="16">
        <f>SUMIF(Ent_Dados!$C$269:$C$514,Tabulação_Prod_Municipios!D119,Ent_Dados!$U$269:$U$514)</f>
        <v>4000</v>
      </c>
      <c r="AD125" s="9"/>
      <c r="AE125" s="10">
        <v>115</v>
      </c>
      <c r="AF125" s="92" t="s">
        <v>107</v>
      </c>
      <c r="AG125" s="13">
        <f>SUMIF(Ent_Dados!$C$9:$C$254,Tabulação_Prod_Municipios!D56,Ent_Dados!$T$9:$T$254)</f>
        <v>750</v>
      </c>
      <c r="AH125" s="16">
        <f>SUMIF(Ent_Dados!$C$9:$C$254,Tabulação_Prod_Municipios!D56,Ent_Dados!$U$9:$U$254)</f>
        <v>750</v>
      </c>
      <c r="AJ125" s="10">
        <v>115</v>
      </c>
      <c r="AK125" s="92" t="s">
        <v>137</v>
      </c>
      <c r="AL125" s="13">
        <f>SUMIF(Ent_Dados!$C$269:$C$514,Tabulação_Prod_Municipios!D91,Ent_Dados!$X$269:$X$514)</f>
        <v>0</v>
      </c>
      <c r="AM125" s="16">
        <f>SUMIF(Ent_Dados!$C$269:$C$514,Tabulação_Prod_Municipios!D91,Ent_Dados!$Y$269:$Y$514)</f>
        <v>0</v>
      </c>
      <c r="AN125" s="9"/>
      <c r="AO125" s="10">
        <v>115</v>
      </c>
      <c r="AP125" s="92" t="s">
        <v>159</v>
      </c>
      <c r="AQ125" s="13">
        <f>SUMIF(Ent_Dados!$C$9:$C$254,Tabulação_Prod_Municipios!D114,Ent_Dados!$X$9:$X$254)</f>
        <v>0</v>
      </c>
      <c r="AR125" s="16">
        <f>SUMIF(Ent_Dados!$C$9:$C$254,Tabulação_Prod_Municipios!D114,Ent_Dados!$Y$9:$Y$254)</f>
        <v>0</v>
      </c>
      <c r="AT125" s="10">
        <v>115</v>
      </c>
      <c r="AU125" s="92" t="s">
        <v>277</v>
      </c>
      <c r="AV125" s="13">
        <f>SUMIF(Ent_Dados!$C$269:$C$514,Tabulação_Prod_Municipios!D245,Ent_Dados!$J$269:$J$514)</f>
        <v>555</v>
      </c>
      <c r="AW125" s="16">
        <f>SUMIF(Ent_Dados!$C$269:$C$514,Tabulação_Prod_Municipios!D245,Ent_Dados!$K$269:$K$514)</f>
        <v>0</v>
      </c>
      <c r="AX125" s="9"/>
      <c r="AY125" s="10">
        <v>115</v>
      </c>
      <c r="AZ125" s="92" t="s">
        <v>182</v>
      </c>
      <c r="BA125" s="13">
        <f>SUMIF(Ent_Dados!$C$9:$C$254,Tabulação_Prod_Municipios!D139,Ent_Dados!$J$9:$J$254)</f>
        <v>250</v>
      </c>
      <c r="BB125" s="16">
        <f>SUMIF(Ent_Dados!$C$9:$C$254,Tabulação_Prod_Municipios!D139,Ent_Dados!$K$9:$K$254)</f>
        <v>0</v>
      </c>
      <c r="BD125" s="10">
        <v>115</v>
      </c>
      <c r="BE125" s="92" t="s">
        <v>137</v>
      </c>
      <c r="BF125" s="13">
        <f>SUMIF(Ent_Dados!$C$269:$C$514,Tabulação_Prod_Municipios!D91,Ent_Dados!$N$269:$N$514)</f>
        <v>0</v>
      </c>
      <c r="BG125" s="16">
        <f>SUMIF(Ent_Dados!$C$269:$C$514,Tabulação_Prod_Municipios!D91,Ent_Dados!$O$269:$O$514)</f>
        <v>0</v>
      </c>
      <c r="BH125" s="9"/>
      <c r="BI125" s="10">
        <v>115</v>
      </c>
      <c r="BJ125" s="92" t="s">
        <v>137</v>
      </c>
      <c r="BK125" s="13">
        <f>SUMIF(Ent_Dados!$C$9:$C$254,Tabulação_Prod_Municipios!D91,Ent_Dados!$N$9:$N$254)</f>
        <v>0</v>
      </c>
      <c r="BL125" s="16">
        <f>SUMIF(Ent_Dados!$C$9:$C$254,Tabulação_Prod_Municipios!D91,Ent_Dados!$O$9:$O$254)</f>
        <v>0</v>
      </c>
      <c r="BN125" s="10">
        <v>115</v>
      </c>
      <c r="BO125" s="92" t="s">
        <v>142</v>
      </c>
      <c r="BP125" s="13">
        <f>SUMIF(Ent_Dados!$C$269:$C$514,Tabulação_Prod_Municipios!D96,Ent_Dados!$F$269:$F$514)</f>
        <v>0</v>
      </c>
      <c r="BQ125" s="16">
        <f>SUMIF(Ent_Dados!$C$269:$C$514,Tabulação_Prod_Municipios!D96,Ent_Dados!$G$269:$G$514)</f>
        <v>0</v>
      </c>
      <c r="BR125" s="9"/>
      <c r="BS125" s="10">
        <v>115</v>
      </c>
      <c r="BT125" s="92" t="s">
        <v>142</v>
      </c>
      <c r="BU125" s="13">
        <f>SUMIF(Ent_Dados!$C$9:$C$254,Tabulação_Prod_Municipios!D96,Ent_Dados!$F$9:$F$254)</f>
        <v>0</v>
      </c>
      <c r="BV125" s="16">
        <f>SUMIF(Ent_Dados!$C$9:$C$254,Tabulação_Prod_Municipios!D96,Ent_Dados!$G$9:$G$254)</f>
        <v>0</v>
      </c>
      <c r="BX125" s="10">
        <v>115</v>
      </c>
      <c r="BY125" s="92" t="s">
        <v>146</v>
      </c>
      <c r="BZ125" s="13">
        <f>SUMIF(Ent_Dados!$C$269:$C$514,Tabulação_Prod_Municipios!D100,Ent_Dados!$P$269:$P$514)</f>
        <v>0</v>
      </c>
      <c r="CA125" s="16">
        <f>SUMIF(Ent_Dados!$C$269:$C$514,Tabulação_Prod_Municipios!D100,Ent_Dados!$Q$269:$Q$514)</f>
        <v>0</v>
      </c>
      <c r="CB125" s="9"/>
      <c r="CC125" s="10">
        <v>115</v>
      </c>
      <c r="CD125" s="92" t="s">
        <v>146</v>
      </c>
      <c r="CE125" s="13">
        <f>SUMIF(Ent_Dados!$C$9:$C$254,Tabulação_Prod_Municipios!D100,Ent_Dados!$P$9:$P$254)</f>
        <v>0</v>
      </c>
      <c r="CF125" s="16">
        <f>SUMIF(Ent_Dados!$C$9:$C$254,Tabulação_Prod_Municipios!D100,Ent_Dados!$Q$9:$Q$254)</f>
        <v>0</v>
      </c>
      <c r="CH125" s="10">
        <v>115</v>
      </c>
      <c r="CI125" s="92" t="s">
        <v>163</v>
      </c>
      <c r="CJ125" s="13">
        <f>SUMIF(Ent_Dados!$C$269:$C$514,Tabulação_Prod_Municipios!D118,Ent_Dados!$AB$269:$AB$514)</f>
        <v>0</v>
      </c>
      <c r="CK125" s="16">
        <f>SUMIF(Ent_Dados!$C$269:$C$514,Tabulação_Prod_Municipios!D118,Ent_Dados!$AC$269:$AC$514)</f>
        <v>0</v>
      </c>
      <c r="CL125" s="9"/>
      <c r="CM125" s="10">
        <v>115</v>
      </c>
      <c r="CN125" s="92" t="s">
        <v>163</v>
      </c>
      <c r="CO125" s="13">
        <f>SUMIF(Ent_Dados!$C$9:$C$254,Tabulação_Prod_Municipios!D118,Ent_Dados!$AB$9:$AB$254)</f>
        <v>0</v>
      </c>
      <c r="CP125" s="16">
        <f>SUMIF(Ent_Dados!$C$9:$C$254,Tabulação_Prod_Municipios!D118,Ent_Dados!$AC$9:$AC$254)</f>
        <v>0</v>
      </c>
      <c r="CR125" s="10">
        <v>115</v>
      </c>
      <c r="CS125" s="92" t="s">
        <v>134</v>
      </c>
      <c r="CT125" s="13">
        <f>SUMIF(Ent_Dados!$C$269:$C$514,Tabulação_Prod_Municipios!D88,Ent_Dados!$L$269:$L$514)</f>
        <v>900</v>
      </c>
      <c r="CU125" s="16">
        <f>SUMIF(Ent_Dados!$C$269:$C$514,Tabulação_Prod_Municipios!D88,Ent_Dados!$M$269:$M$514)</f>
        <v>750</v>
      </c>
      <c r="CV125" s="9"/>
      <c r="CW125" s="10">
        <v>115</v>
      </c>
      <c r="CX125" s="92" t="s">
        <v>141</v>
      </c>
      <c r="CY125" s="13">
        <f>SUMIF(Ent_Dados!$C$9:$C$254,Tabulação_Prod_Municipios!D95,Ent_Dados!$L$9:$L$254)</f>
        <v>5</v>
      </c>
      <c r="CZ125" s="16">
        <f>SUMIF(Ent_Dados!$C$9:$C$254,Tabulação_Prod_Municipios!D95,Ent_Dados!$M$9:$M$254)</f>
        <v>15</v>
      </c>
      <c r="DB125" s="10">
        <v>115</v>
      </c>
      <c r="DC125" s="92" t="s">
        <v>196</v>
      </c>
      <c r="DD125" s="13">
        <f>SUMIF(Ent_Dados!$C$269:$C$514,Tabulação_Prod_Municipios!D155,Ent_Dados!$R$269:$R$514)</f>
        <v>525</v>
      </c>
      <c r="DE125" s="16">
        <f>SUMIF(Ent_Dados!$C$269:$C$514,Tabulação_Prod_Municipios!D155,Ent_Dados!$S$269:$S$514)</f>
        <v>525</v>
      </c>
      <c r="DF125" s="9"/>
      <c r="DG125" s="10">
        <v>115</v>
      </c>
      <c r="DH125" s="92" t="s">
        <v>272</v>
      </c>
      <c r="DI125" s="13">
        <f>SUMIF(Ent_Dados!$C$9:$C$254,Tabulação_Prod_Municipios!D240,Ent_Dados!$R$9:$R$254)</f>
        <v>30</v>
      </c>
      <c r="DJ125" s="16">
        <f>SUMIF(Ent_Dados!$C$9:$C$254,Tabulação_Prod_Municipios!D240,Ent_Dados!$S$9:$S$254)</f>
        <v>35</v>
      </c>
      <c r="DL125" s="10">
        <v>115</v>
      </c>
      <c r="DM125" s="92" t="s">
        <v>82</v>
      </c>
      <c r="DN125" s="13">
        <f>SUMIF(Ent_Dados!$C$269:$C$514,Tabulação_Prod_Municipios!D30,Ent_Dados!$Z$269:$Z$514)</f>
        <v>0</v>
      </c>
      <c r="DO125" s="16">
        <f>SUMIF(Ent_Dados!$C$269:$C$514,Tabulação_Prod_Municipios!D30,Ent_Dados!$AA$269:$AA$514)</f>
        <v>0</v>
      </c>
      <c r="DP125" s="9"/>
      <c r="DQ125" s="10">
        <v>115</v>
      </c>
      <c r="DR125" s="92" t="s">
        <v>82</v>
      </c>
      <c r="DS125" s="13">
        <f>SUMIF(Ent_Dados!$C$9:$C$254,Tabulação_Prod_Municipios!D30,Ent_Dados!$Z$9:$Z$254)</f>
        <v>0</v>
      </c>
      <c r="DT125" s="16">
        <f>SUMIF(Ent_Dados!$C$9:$C$254,Tabulação_Prod_Municipios!D30,Ent_Dados!$AA$9:$AA$254)</f>
        <v>0</v>
      </c>
      <c r="DV125" s="10">
        <v>115</v>
      </c>
      <c r="DW125" s="92" t="s">
        <v>139</v>
      </c>
      <c r="DX125" s="13">
        <f>SUMIF(Ent_Dados!$C$269:$C$514,Tabulação_Prod_Municipios!D93,Ent_Dados!$D$269:$D$514)</f>
        <v>0</v>
      </c>
      <c r="DY125" s="16">
        <f>SUMIF(Ent_Dados!$C$269:$C$514,Tabulação_Prod_Municipios!D93,Ent_Dados!$E$269:$E$514)</f>
        <v>0</v>
      </c>
      <c r="DZ125" s="9"/>
      <c r="EA125" s="10">
        <v>115</v>
      </c>
      <c r="EB125" s="92" t="s">
        <v>139</v>
      </c>
      <c r="EC125" s="13">
        <f>SUMIF(Ent_Dados!$C$9:$C$254,Tabulação_Prod_Municipios!D93,Ent_Dados!$D$9:$D$254)</f>
        <v>0</v>
      </c>
      <c r="ED125" s="16">
        <f>SUMIF(Ent_Dados!$C$9:$C$254,Tabulação_Prod_Municipios!D93,Ent_Dados!$E$9:$E$254)</f>
        <v>0</v>
      </c>
      <c r="EF125" s="10">
        <v>115</v>
      </c>
      <c r="EG125" s="92" t="s">
        <v>169</v>
      </c>
      <c r="EH125" s="13"/>
      <c r="EI125" s="16"/>
      <c r="EJ125" s="9"/>
      <c r="EK125" s="10">
        <v>115</v>
      </c>
      <c r="EL125" s="92" t="s">
        <v>169</v>
      </c>
      <c r="EM125" s="13"/>
      <c r="EN125" s="16"/>
    </row>
    <row r="126" spans="1:144" ht="13.5" customHeight="1" x14ac:dyDescent="0.2">
      <c r="A126" s="14"/>
      <c r="B126" s="91">
        <v>118</v>
      </c>
      <c r="C126" s="92" t="s">
        <v>170</v>
      </c>
      <c r="D126" s="12" t="s">
        <v>447</v>
      </c>
      <c r="E126" s="14"/>
      <c r="F126" s="10">
        <v>116</v>
      </c>
      <c r="G126" s="92" t="s">
        <v>134</v>
      </c>
      <c r="H126" s="13">
        <f>SUMIF(Ent_Dados!$C$269:$C$514,Tabulação_Prod_Municipios!D88,Ent_Dados!$F$269:$F$514)+SUMIF(Ent_Dados!$C$269:$C$514,Tabulação_Prod_Municipios!D88,Ent_Dados!$H$269:$H$514)+SUMIF(Ent_Dados!$C$269:$C$514,Tabulação_Prod_Municipios!D88,Ent_Dados!$J$269:$J$514)+SUMIF(Ent_Dados!$C$269:$C$514,Tabulação_Prod_Municipios!D88,Ent_Dados!$N$269:$N$514)+SUMIF(Ent_Dados!$C$269:$C$514,Tabulação_Prod_Municipios!D88,Ent_Dados!$P$269:$P$514)+SUMIF(Ent_Dados!$C$269:$C$514,Tabulação_Prod_Municipios!D88,Ent_Dados!$T$269:$T$514)+SUMIF(Ent_Dados!$C$269:$C$514,Tabulação_Prod_Municipios!D88,Ent_Dados!$V$269:$V$514)+SUMIF(Ent_Dados!$C$269:$C$514,Tabulação_Prod_Municipios!D88,Ent_Dados!$X$269:$X$514)+SUMIF(Ent_Dados!$C$269:$C$514,Tabulação_Prod_Municipios!D88,Ent_Dados!$AB$269:$AB$514)</f>
        <v>10250</v>
      </c>
      <c r="I126" s="16">
        <f>SUMIF(Ent_Dados!$C$269:$C$514,Tabulação_Prod_Municipios!D88,Ent_Dados!$G$269:$G$514)+SUMIF(Ent_Dados!$C$269:$C$514,Tabulação_Prod_Municipios!D88,Ent_Dados!$I$269:$I$514)+SUMIF(Ent_Dados!$C$269:$C$514,Tabulação_Prod_Municipios!D88,Ent_Dados!$K$269:$K$514)+SUMIF(Ent_Dados!$C$269:$C$514,Tabulação_Prod_Municipios!D88,Ent_Dados!$O$269:$O$514)+SUMIF(Ent_Dados!$C$269:$C$514,Tabulação_Prod_Municipios!D88,Ent_Dados!$Q$269:$Q$514)+SUMIF(Ent_Dados!$C$269:$C$514,Tabulação_Prod_Municipios!D88,Ent_Dados!$U$269:$U$514)+SUMIF(Ent_Dados!$C$269:$C$514,Tabulação_Prod_Municipios!D88,Ent_Dados!$W$269:$W$514)+SUMIF(Ent_Dados!$C$269:$C$514,Tabulação_Prod_Municipios!D88,Ent_Dados!$Y$269:$Y$514)+SUMIF(Ent_Dados!$C$269:$C$514,Tabulação_Prod_Municipios!D88,Ent_Dados!$AC$269:$AC$514)</f>
        <v>9150</v>
      </c>
      <c r="J126" s="9"/>
      <c r="K126" s="10">
        <v>116</v>
      </c>
      <c r="L126" s="92" t="s">
        <v>74</v>
      </c>
      <c r="M126" s="13">
        <f>SUMIF(Ent_Dados!$C$9:$C$254,Tabulação_Prod_Municipios!D22,Ent_Dados!$F$9:$F$254)+SUMIF(Ent_Dados!$C$9:$C$254,Tabulação_Prod_Municipios!D22,Ent_Dados!$H$9:$H$254)+SUMIF(Ent_Dados!$C$9:$C$254,Tabulação_Prod_Municipios!D22,Ent_Dados!$J$9:$J$254)+SUMIF(Ent_Dados!$C$9:$C$254,Tabulação_Prod_Municipios!D22,Ent_Dados!$N$9:$N$254)+SUMIF(Ent_Dados!$C$9:$C$254,Tabulação_Prod_Municipios!D22,Ent_Dados!$P$9:$P$254)+SUMIF(Ent_Dados!$C$9:$C$254,Tabulação_Prod_Municipios!D22,Ent_Dados!$T$9:$T$254)+SUMIF(Ent_Dados!$C$9:$C$254,Tabulação_Prod_Municipios!D22,Ent_Dados!$V$9:$V$254)+SUMIF(Ent_Dados!$C$9:$C$254,Tabulação_Prod_Municipios!D22,Ent_Dados!$X$9:$X$254)+SUMIF(Ent_Dados!$C$9:$C$254,Tabulação_Prod_Municipios!D22,Ent_Dados!$AB$9:$AB$254)</f>
        <v>3420</v>
      </c>
      <c r="N126" s="16">
        <f>SUMIF(Ent_Dados!$C$9:$C$254,Tabulação_Prod_Municipios!D22,Ent_Dados!$G$9:$G$254)+SUMIF(Ent_Dados!$C$9:$C$254,Tabulação_Prod_Municipios!D22,Ent_Dados!$I$9:$I$254)+SUMIF(Ent_Dados!$C$9:$C$254,Tabulação_Prod_Municipios!D22,Ent_Dados!$K$9:$K$254)+SUMIF(Ent_Dados!$C$9:$C$254,Tabulação_Prod_Municipios!D22,Ent_Dados!$O$9:$O$254)+SUMIF(Ent_Dados!$C$9:$C$254,Tabulação_Prod_Municipios!D22,Ent_Dados!$Q$9:$Q$254)+SUMIF(Ent_Dados!$C$9:$C$254,Tabulação_Prod_Municipios!D22,Ent_Dados!$U$9:$U$254)+SUMIF(Ent_Dados!$C$9:$C$254,Tabulação_Prod_Municipios!D22,Ent_Dados!$W$9:$W$254)+SUMIF(Ent_Dados!$C$9:$C$254,Tabulação_Prod_Municipios!D22,Ent_Dados!$Y$9:$Y$254)+SUMIF(Ent_Dados!$C$9:$C$254,Tabulação_Prod_Municipios!D22,Ent_Dados!$AC$9:$AC$254)</f>
        <v>2835</v>
      </c>
      <c r="O126" s="14"/>
      <c r="P126" s="10">
        <v>116</v>
      </c>
      <c r="Q126" s="92" t="s">
        <v>154</v>
      </c>
      <c r="R126" s="13">
        <f>SUMIF(Ent_Dados!$C$269:$C$514,Tabulação_Prod_Municipios!D109,Ent_Dados!$V$269:$V$514)</f>
        <v>12615</v>
      </c>
      <c r="S126" s="16">
        <f>SUMIF(Ent_Dados!$C$269:$C$514,Tabulação_Prod_Municipios!D109,Ent_Dados!$W$269:$W$514)</f>
        <v>4320</v>
      </c>
      <c r="T126" s="9"/>
      <c r="U126" s="10">
        <v>116</v>
      </c>
      <c r="V126" s="92" t="s">
        <v>231</v>
      </c>
      <c r="W126" s="13">
        <f>SUMIF(Ent_Dados!$C$9:$C$254,Tabulação_Prod_Municipios!D195,Ent_Dados!$V$9:$V$254)</f>
        <v>2000</v>
      </c>
      <c r="X126" s="16">
        <f>SUMIF(Ent_Dados!$C$9:$C$254,Tabulação_Prod_Municipios!D195,Ent_Dados!$W$9:$W$254)</f>
        <v>1800</v>
      </c>
      <c r="Y126" s="2"/>
      <c r="Z126" s="10">
        <v>116</v>
      </c>
      <c r="AA126" s="92" t="s">
        <v>119</v>
      </c>
      <c r="AB126" s="13">
        <f>SUMIF(Ent_Dados!$C$269:$C$514,Tabulação_Prod_Municipios!D71,Ent_Dados!$T$269:$T$514)</f>
        <v>3400</v>
      </c>
      <c r="AC126" s="16">
        <f>SUMIF(Ent_Dados!$C$269:$C$514,Tabulação_Prod_Municipios!D71,Ent_Dados!$U$269:$U$514)</f>
        <v>4000</v>
      </c>
      <c r="AD126" s="9"/>
      <c r="AE126" s="10">
        <v>116</v>
      </c>
      <c r="AF126" s="92" t="s">
        <v>76</v>
      </c>
      <c r="AG126" s="13">
        <f>SUMIF(Ent_Dados!$C$9:$C$254,Tabulação_Prod_Municipios!D24,Ent_Dados!$T$9:$T$254)</f>
        <v>720</v>
      </c>
      <c r="AH126" s="16">
        <f>SUMIF(Ent_Dados!$C$9:$C$254,Tabulação_Prod_Municipios!D24,Ent_Dados!$U$9:$U$254)</f>
        <v>750</v>
      </c>
      <c r="AJ126" s="10">
        <v>116</v>
      </c>
      <c r="AK126" s="92" t="s">
        <v>218</v>
      </c>
      <c r="AL126" s="13">
        <f>SUMIF(Ent_Dados!$C$269:$C$514,Tabulação_Prod_Municipios!D178,Ent_Dados!$X$269:$X$514)</f>
        <v>0</v>
      </c>
      <c r="AM126" s="16">
        <f>SUMIF(Ent_Dados!$C$269:$C$514,Tabulação_Prod_Municipios!D178,Ent_Dados!$Y$269:$Y$514)</f>
        <v>0</v>
      </c>
      <c r="AN126" s="9"/>
      <c r="AO126" s="10">
        <v>116</v>
      </c>
      <c r="AP126" s="92" t="s">
        <v>218</v>
      </c>
      <c r="AQ126" s="13">
        <f>SUMIF(Ent_Dados!$C$9:$C$254,Tabulação_Prod_Municipios!D178,Ent_Dados!$X$9:$X$254)</f>
        <v>0</v>
      </c>
      <c r="AR126" s="16">
        <f>SUMIF(Ent_Dados!$C$9:$C$254,Tabulação_Prod_Municipios!D178,Ent_Dados!$Y$9:$Y$254)</f>
        <v>0</v>
      </c>
      <c r="AT126" s="10">
        <v>116</v>
      </c>
      <c r="AU126" s="92" t="s">
        <v>24</v>
      </c>
      <c r="AV126" s="13">
        <f>SUMIF(Ent_Dados!$C$269:$C$514,Tabulação_Prod_Municipios!D236,Ent_Dados!$J$269:$J$514)</f>
        <v>270</v>
      </c>
      <c r="AW126" s="16">
        <f>SUMIF(Ent_Dados!$C$269:$C$514,Tabulação_Prod_Municipios!D236,Ent_Dados!$K$269:$K$514)</f>
        <v>0</v>
      </c>
      <c r="AX126" s="9"/>
      <c r="AY126" s="10">
        <v>116</v>
      </c>
      <c r="AZ126" s="92" t="s">
        <v>24</v>
      </c>
      <c r="BA126" s="13">
        <f>SUMIF(Ent_Dados!$C$9:$C$254,Tabulação_Prod_Municipios!D236,Ent_Dados!$J$9:$J$254)</f>
        <v>150</v>
      </c>
      <c r="BB126" s="16">
        <f>SUMIF(Ent_Dados!$C$9:$C$254,Tabulação_Prod_Municipios!D236,Ent_Dados!$K$9:$K$254)</f>
        <v>0</v>
      </c>
      <c r="BD126" s="10">
        <v>116</v>
      </c>
      <c r="BE126" s="92" t="s">
        <v>259</v>
      </c>
      <c r="BF126" s="13">
        <f>SUMIF(Ent_Dados!$C$269:$C$514,Tabulação_Prod_Municipios!D226,Ent_Dados!$N$269:$N$514)</f>
        <v>0</v>
      </c>
      <c r="BG126" s="16">
        <f>SUMIF(Ent_Dados!$C$269:$C$514,Tabulação_Prod_Municipios!D226,Ent_Dados!$O$269:$O$514)</f>
        <v>0</v>
      </c>
      <c r="BH126" s="9"/>
      <c r="BI126" s="10">
        <v>116</v>
      </c>
      <c r="BJ126" s="92" t="s">
        <v>259</v>
      </c>
      <c r="BK126" s="13">
        <f>SUMIF(Ent_Dados!$C$9:$C$254,Tabulação_Prod_Municipios!D226,Ent_Dados!$N$9:$N$254)</f>
        <v>0</v>
      </c>
      <c r="BL126" s="16">
        <f>SUMIF(Ent_Dados!$C$9:$C$254,Tabulação_Prod_Municipios!D226,Ent_Dados!$O$9:$O$254)</f>
        <v>0</v>
      </c>
      <c r="BN126" s="10">
        <v>116</v>
      </c>
      <c r="BO126" s="92" t="s">
        <v>143</v>
      </c>
      <c r="BP126" s="13">
        <f>SUMIF(Ent_Dados!$C$269:$C$514,Tabulação_Prod_Municipios!D97,Ent_Dados!$F$269:$F$514)</f>
        <v>0</v>
      </c>
      <c r="BQ126" s="16">
        <f>SUMIF(Ent_Dados!$C$269:$C$514,Tabulação_Prod_Municipios!D97,Ent_Dados!$G$269:$G$514)</f>
        <v>0</v>
      </c>
      <c r="BR126" s="9"/>
      <c r="BS126" s="10">
        <v>116</v>
      </c>
      <c r="BT126" s="92" t="s">
        <v>143</v>
      </c>
      <c r="BU126" s="13">
        <f>SUMIF(Ent_Dados!$C$9:$C$254,Tabulação_Prod_Municipios!D97,Ent_Dados!$F$9:$F$254)</f>
        <v>0</v>
      </c>
      <c r="BV126" s="16">
        <f>SUMIF(Ent_Dados!$C$9:$C$254,Tabulação_Prod_Municipios!D97,Ent_Dados!$G$9:$G$254)</f>
        <v>0</v>
      </c>
      <c r="BX126" s="10">
        <v>116</v>
      </c>
      <c r="BY126" s="92" t="s">
        <v>147</v>
      </c>
      <c r="BZ126" s="13">
        <f>SUMIF(Ent_Dados!$C$269:$C$514,Tabulação_Prod_Municipios!D101,Ent_Dados!$P$269:$P$514)</f>
        <v>0</v>
      </c>
      <c r="CA126" s="16">
        <f>SUMIF(Ent_Dados!$C$269:$C$514,Tabulação_Prod_Municipios!D101,Ent_Dados!$Q$269:$Q$514)</f>
        <v>0</v>
      </c>
      <c r="CB126" s="9"/>
      <c r="CC126" s="10">
        <v>116</v>
      </c>
      <c r="CD126" s="92" t="s">
        <v>147</v>
      </c>
      <c r="CE126" s="13">
        <f>SUMIF(Ent_Dados!$C$9:$C$254,Tabulação_Prod_Municipios!D101,Ent_Dados!$P$9:$P$254)</f>
        <v>0</v>
      </c>
      <c r="CF126" s="16">
        <f>SUMIF(Ent_Dados!$C$9:$C$254,Tabulação_Prod_Municipios!D101,Ent_Dados!$Q$9:$Q$254)</f>
        <v>0</v>
      </c>
      <c r="CH126" s="10">
        <v>116</v>
      </c>
      <c r="CI126" s="92" t="s">
        <v>164</v>
      </c>
      <c r="CJ126" s="13">
        <f>SUMIF(Ent_Dados!$C$269:$C$514,Tabulação_Prod_Municipios!D119,Ent_Dados!$AB$269:$AB$514)</f>
        <v>0</v>
      </c>
      <c r="CK126" s="16">
        <f>SUMIF(Ent_Dados!$C$269:$C$514,Tabulação_Prod_Municipios!D119,Ent_Dados!$AC$269:$AC$514)</f>
        <v>0</v>
      </c>
      <c r="CL126" s="9"/>
      <c r="CM126" s="10">
        <v>116</v>
      </c>
      <c r="CN126" s="92" t="s">
        <v>164</v>
      </c>
      <c r="CO126" s="13">
        <f>SUMIF(Ent_Dados!$C$9:$C$254,Tabulação_Prod_Municipios!D119,Ent_Dados!$AB$9:$AB$254)</f>
        <v>0</v>
      </c>
      <c r="CP126" s="16">
        <f>SUMIF(Ent_Dados!$C$9:$C$254,Tabulação_Prod_Municipios!D119,Ent_Dados!$AC$9:$AC$254)</f>
        <v>0</v>
      </c>
      <c r="CR126" s="10">
        <v>116</v>
      </c>
      <c r="CS126" s="92" t="s">
        <v>167</v>
      </c>
      <c r="CT126" s="13">
        <f>SUMIF(Ent_Dados!$C$269:$C$514,Tabulação_Prod_Municipios!D123,Ent_Dados!$L$269:$L$514)</f>
        <v>600</v>
      </c>
      <c r="CU126" s="16">
        <f>SUMIF(Ent_Dados!$C$269:$C$514,Tabulação_Prod_Municipios!D123,Ent_Dados!$M$269:$M$514)</f>
        <v>600</v>
      </c>
      <c r="CV126" s="9"/>
      <c r="CW126" s="10">
        <v>116</v>
      </c>
      <c r="CX126" s="92" t="s">
        <v>221</v>
      </c>
      <c r="CY126" s="13">
        <f>SUMIF(Ent_Dados!$C$9:$C$254,Tabulação_Prod_Municipios!D181,Ent_Dados!$L$9:$L$254)</f>
        <v>0</v>
      </c>
      <c r="CZ126" s="16">
        <f>SUMIF(Ent_Dados!$C$9:$C$254,Tabulação_Prod_Municipios!D181,Ent_Dados!$M$9:$M$254)</f>
        <v>15</v>
      </c>
      <c r="DB126" s="10">
        <v>116</v>
      </c>
      <c r="DC126" s="92" t="s">
        <v>85</v>
      </c>
      <c r="DD126" s="13">
        <f>SUMIF(Ent_Dados!$C$269:$C$514,Tabulação_Prod_Municipios!D33,Ent_Dados!$R$269:$R$514)</f>
        <v>525</v>
      </c>
      <c r="DE126" s="16">
        <f>SUMIF(Ent_Dados!$C$269:$C$514,Tabulação_Prod_Municipios!D33,Ent_Dados!$S$269:$S$514)</f>
        <v>525</v>
      </c>
      <c r="DF126" s="9"/>
      <c r="DG126" s="10">
        <v>116</v>
      </c>
      <c r="DH126" s="92" t="s">
        <v>310</v>
      </c>
      <c r="DI126" s="13">
        <f>SUMIF(Ent_Dados!$C$9:$C$254,Tabulação_Prod_Municipios!D17,Ent_Dados!$R$9:$R$254)</f>
        <v>25</v>
      </c>
      <c r="DJ126" s="16">
        <f>SUMIF(Ent_Dados!$C$9:$C$254,Tabulação_Prod_Municipios!D17,Ent_Dados!$S$9:$S$254)</f>
        <v>35</v>
      </c>
      <c r="DL126" s="10">
        <v>116</v>
      </c>
      <c r="DM126" s="92" t="s">
        <v>83</v>
      </c>
      <c r="DN126" s="13">
        <f>SUMIF(Ent_Dados!$C$269:$C$514,Tabulação_Prod_Municipios!D31,Ent_Dados!$Z$269:$Z$514)</f>
        <v>0</v>
      </c>
      <c r="DO126" s="16">
        <f>SUMIF(Ent_Dados!$C$269:$C$514,Tabulação_Prod_Municipios!D31,Ent_Dados!$AA$269:$AA$514)</f>
        <v>0</v>
      </c>
      <c r="DP126" s="9"/>
      <c r="DQ126" s="10">
        <v>116</v>
      </c>
      <c r="DR126" s="92" t="s">
        <v>83</v>
      </c>
      <c r="DS126" s="13">
        <f>SUMIF(Ent_Dados!$C$9:$C$254,Tabulação_Prod_Municipios!D31,Ent_Dados!$Z$9:$Z$254)</f>
        <v>0</v>
      </c>
      <c r="DT126" s="16">
        <f>SUMIF(Ent_Dados!$C$9:$C$254,Tabulação_Prod_Municipios!D31,Ent_Dados!$AA$9:$AA$254)</f>
        <v>0</v>
      </c>
      <c r="DV126" s="10">
        <v>116</v>
      </c>
      <c r="DW126" s="92" t="s">
        <v>140</v>
      </c>
      <c r="DX126" s="13">
        <f>SUMIF(Ent_Dados!$C$269:$C$514,Tabulação_Prod_Municipios!D94,Ent_Dados!$D$269:$D$514)</f>
        <v>0</v>
      </c>
      <c r="DY126" s="16">
        <f>SUMIF(Ent_Dados!$C$269:$C$514,Tabulação_Prod_Municipios!D94,Ent_Dados!$E$269:$E$514)</f>
        <v>0</v>
      </c>
      <c r="DZ126" s="9"/>
      <c r="EA126" s="10">
        <v>116</v>
      </c>
      <c r="EB126" s="92" t="s">
        <v>140</v>
      </c>
      <c r="EC126" s="13">
        <f>SUMIF(Ent_Dados!$C$9:$C$254,Tabulação_Prod_Municipios!D94,Ent_Dados!$D$9:$D$254)</f>
        <v>0</v>
      </c>
      <c r="ED126" s="16">
        <f>SUMIF(Ent_Dados!$C$9:$C$254,Tabulação_Prod_Municipios!D94,Ent_Dados!$E$9:$E$254)</f>
        <v>0</v>
      </c>
      <c r="EF126" s="10">
        <v>116</v>
      </c>
      <c r="EG126" s="92" t="s">
        <v>170</v>
      </c>
      <c r="EH126" s="13"/>
      <c r="EI126" s="16"/>
      <c r="EJ126" s="9"/>
      <c r="EK126" s="10">
        <v>116</v>
      </c>
      <c r="EL126" s="92" t="s">
        <v>170</v>
      </c>
      <c r="EM126" s="13"/>
      <c r="EN126" s="16"/>
    </row>
    <row r="127" spans="1:144" ht="13.5" customHeight="1" x14ac:dyDescent="0.2">
      <c r="A127" s="14"/>
      <c r="B127" s="91">
        <v>119</v>
      </c>
      <c r="C127" s="92" t="s">
        <v>171</v>
      </c>
      <c r="D127" s="12" t="s">
        <v>448</v>
      </c>
      <c r="E127" s="14"/>
      <c r="F127" s="10">
        <v>117</v>
      </c>
      <c r="G127" s="92" t="s">
        <v>121</v>
      </c>
      <c r="H127" s="13">
        <f>SUMIF(Ent_Dados!$C$269:$C$514,Tabulação_Prod_Municipios!D73,Ent_Dados!$F$269:$F$514)+SUMIF(Ent_Dados!$C$269:$C$514,Tabulação_Prod_Municipios!D73,Ent_Dados!$H$269:$H$514)+SUMIF(Ent_Dados!$C$269:$C$514,Tabulação_Prod_Municipios!D73,Ent_Dados!$J$269:$J$514)+SUMIF(Ent_Dados!$C$269:$C$514,Tabulação_Prod_Municipios!D73,Ent_Dados!$N$269:$N$514)+SUMIF(Ent_Dados!$C$269:$C$514,Tabulação_Prod_Municipios!D73,Ent_Dados!$P$269:$P$514)+SUMIF(Ent_Dados!$C$269:$C$514,Tabulação_Prod_Municipios!D73,Ent_Dados!$T$269:$T$514)+SUMIF(Ent_Dados!$C$269:$C$514,Tabulação_Prod_Municipios!D73,Ent_Dados!$V$269:$V$514)+SUMIF(Ent_Dados!$C$269:$C$514,Tabulação_Prod_Municipios!D73,Ent_Dados!$X$269:$X$514)+SUMIF(Ent_Dados!$C$269:$C$514,Tabulação_Prod_Municipios!D73,Ent_Dados!$AB$269:$AB$514)</f>
        <v>7522</v>
      </c>
      <c r="I127" s="16">
        <f>SUMIF(Ent_Dados!$C$269:$C$514,Tabulação_Prod_Municipios!D73,Ent_Dados!$G$269:$G$514)+SUMIF(Ent_Dados!$C$269:$C$514,Tabulação_Prod_Municipios!D73,Ent_Dados!$I$269:$I$514)+SUMIF(Ent_Dados!$C$269:$C$514,Tabulação_Prod_Municipios!D73,Ent_Dados!$K$269:$K$514)+SUMIF(Ent_Dados!$C$269:$C$514,Tabulação_Prod_Municipios!D73,Ent_Dados!$O$269:$O$514)+SUMIF(Ent_Dados!$C$269:$C$514,Tabulação_Prod_Municipios!D73,Ent_Dados!$Q$269:$Q$514)+SUMIF(Ent_Dados!$C$269:$C$514,Tabulação_Prod_Municipios!D73,Ent_Dados!$U$269:$U$514)+SUMIF(Ent_Dados!$C$269:$C$514,Tabulação_Prod_Municipios!D73,Ent_Dados!$W$269:$W$514)+SUMIF(Ent_Dados!$C$269:$C$514,Tabulação_Prod_Municipios!D73,Ent_Dados!$Y$269:$Y$514)+SUMIF(Ent_Dados!$C$269:$C$514,Tabulação_Prod_Municipios!D73,Ent_Dados!$AC$269:$AC$514)</f>
        <v>9090</v>
      </c>
      <c r="J127" s="9"/>
      <c r="K127" s="10">
        <v>117</v>
      </c>
      <c r="L127" s="92" t="s">
        <v>148</v>
      </c>
      <c r="M127" s="13">
        <f>SUMIF(Ent_Dados!$C$9:$C$254,Tabulação_Prod_Municipios!D102,Ent_Dados!$F$9:$F$254)+SUMIF(Ent_Dados!$C$9:$C$254,Tabulação_Prod_Municipios!D102,Ent_Dados!$H$9:$H$254)+SUMIF(Ent_Dados!$C$9:$C$254,Tabulação_Prod_Municipios!D102,Ent_Dados!$J$9:$J$254)+SUMIF(Ent_Dados!$C$9:$C$254,Tabulação_Prod_Municipios!D102,Ent_Dados!$N$9:$N$254)+SUMIF(Ent_Dados!$C$9:$C$254,Tabulação_Prod_Municipios!D102,Ent_Dados!$P$9:$P$254)+SUMIF(Ent_Dados!$C$9:$C$254,Tabulação_Prod_Municipios!D102,Ent_Dados!$T$9:$T$254)+SUMIF(Ent_Dados!$C$9:$C$254,Tabulação_Prod_Municipios!D102,Ent_Dados!$V$9:$V$254)+SUMIF(Ent_Dados!$C$9:$C$254,Tabulação_Prod_Municipios!D102,Ent_Dados!$X$9:$X$254)+SUMIF(Ent_Dados!$C$9:$C$254,Tabulação_Prod_Municipios!D102,Ent_Dados!$AB$9:$AB$254)</f>
        <v>1600</v>
      </c>
      <c r="N127" s="16">
        <f>SUMIF(Ent_Dados!$C$9:$C$254,Tabulação_Prod_Municipios!D102,Ent_Dados!$G$9:$G$254)+SUMIF(Ent_Dados!$C$9:$C$254,Tabulação_Prod_Municipios!D102,Ent_Dados!$I$9:$I$254)+SUMIF(Ent_Dados!$C$9:$C$254,Tabulação_Prod_Municipios!D102,Ent_Dados!$K$9:$K$254)+SUMIF(Ent_Dados!$C$9:$C$254,Tabulação_Prod_Municipios!D102,Ent_Dados!$O$9:$O$254)+SUMIF(Ent_Dados!$C$9:$C$254,Tabulação_Prod_Municipios!D102,Ent_Dados!$Q$9:$Q$254)+SUMIF(Ent_Dados!$C$9:$C$254,Tabulação_Prod_Municipios!D102,Ent_Dados!$U$9:$U$254)+SUMIF(Ent_Dados!$C$9:$C$254,Tabulação_Prod_Municipios!D102,Ent_Dados!$W$9:$W$254)+SUMIF(Ent_Dados!$C$9:$C$254,Tabulação_Prod_Municipios!D102,Ent_Dados!$Y$9:$Y$254)+SUMIF(Ent_Dados!$C$9:$C$254,Tabulação_Prod_Municipios!D102,Ent_Dados!$AC$9:$AC$254)</f>
        <v>2680</v>
      </c>
      <c r="O127" s="14"/>
      <c r="P127" s="10">
        <v>117</v>
      </c>
      <c r="Q127" s="92" t="s">
        <v>225</v>
      </c>
      <c r="R127" s="13">
        <f>SUMIF(Ent_Dados!$C$269:$C$514,Tabulação_Prod_Municipios!D186,Ent_Dados!$V$269:$V$514)</f>
        <v>4050</v>
      </c>
      <c r="S127" s="16">
        <f>SUMIF(Ent_Dados!$C$269:$C$514,Tabulação_Prod_Municipios!D186,Ent_Dados!$W$269:$W$514)</f>
        <v>4050</v>
      </c>
      <c r="T127" s="9"/>
      <c r="U127" s="10">
        <v>117</v>
      </c>
      <c r="V127" s="92" t="s">
        <v>276</v>
      </c>
      <c r="W127" s="13">
        <f>SUMIF(Ent_Dados!$C$9:$C$254,Tabulação_Prod_Municipios!D244,Ent_Dados!$V$9:$V$254)</f>
        <v>1000</v>
      </c>
      <c r="X127" s="16">
        <f>SUMIF(Ent_Dados!$C$9:$C$254,Tabulação_Prod_Municipios!D244,Ent_Dados!$W$9:$W$254)</f>
        <v>1700</v>
      </c>
      <c r="Y127" s="2"/>
      <c r="Z127" s="10">
        <v>117</v>
      </c>
      <c r="AA127" s="92" t="s">
        <v>170</v>
      </c>
      <c r="AB127" s="13">
        <f>SUMIF(Ent_Dados!$C$269:$C$514,Tabulação_Prod_Municipios!D126,Ent_Dados!$T$269:$T$514)</f>
        <v>3800</v>
      </c>
      <c r="AC127" s="16">
        <f>SUMIF(Ent_Dados!$C$269:$C$514,Tabulação_Prod_Municipios!D126,Ent_Dados!$U$269:$U$514)</f>
        <v>3800</v>
      </c>
      <c r="AD127" s="9"/>
      <c r="AE127" s="10">
        <v>117</v>
      </c>
      <c r="AF127" s="92" t="s">
        <v>109</v>
      </c>
      <c r="AG127" s="13">
        <f>SUMIF(Ent_Dados!$C$9:$C$254,Tabulação_Prod_Municipios!D59,Ent_Dados!$T$9:$T$254)</f>
        <v>800</v>
      </c>
      <c r="AH127" s="16">
        <f>SUMIF(Ent_Dados!$C$9:$C$254,Tabulação_Prod_Municipios!D59,Ent_Dados!$U$9:$U$254)</f>
        <v>730</v>
      </c>
      <c r="AJ127" s="10">
        <v>117</v>
      </c>
      <c r="AK127" s="92" t="s">
        <v>111</v>
      </c>
      <c r="AL127" s="13">
        <f>SUMIF(Ent_Dados!$C$269:$C$514,Tabulação_Prod_Municipios!D61,Ent_Dados!$X$269:$X$514)</f>
        <v>0</v>
      </c>
      <c r="AM127" s="16">
        <f>SUMIF(Ent_Dados!$C$269:$C$514,Tabulação_Prod_Municipios!D61,Ent_Dados!$Y$269:$Y$514)</f>
        <v>0</v>
      </c>
      <c r="AN127" s="9"/>
      <c r="AO127" s="10">
        <v>117</v>
      </c>
      <c r="AP127" s="92" t="s">
        <v>111</v>
      </c>
      <c r="AQ127" s="13">
        <f>SUMIF(Ent_Dados!$C$9:$C$254,Tabulação_Prod_Municipios!D61,Ent_Dados!$X$9:$X$254)</f>
        <v>0</v>
      </c>
      <c r="AR127" s="16">
        <f>SUMIF(Ent_Dados!$C$9:$C$254,Tabulação_Prod_Municipios!D61,Ent_Dados!$Y$9:$Y$254)</f>
        <v>0</v>
      </c>
      <c r="AT127" s="10">
        <v>117</v>
      </c>
      <c r="AU127" s="92" t="s">
        <v>230</v>
      </c>
      <c r="AV127" s="13">
        <f>SUMIF(Ent_Dados!$C$269:$C$514,Tabulação_Prod_Municipios!D194,Ent_Dados!$J$269:$J$514)</f>
        <v>216</v>
      </c>
      <c r="AW127" s="16">
        <f>SUMIF(Ent_Dados!$C$269:$C$514,Tabulação_Prod_Municipios!D194,Ent_Dados!$K$269:$K$514)</f>
        <v>0</v>
      </c>
      <c r="AX127" s="9"/>
      <c r="AY127" s="10">
        <v>117</v>
      </c>
      <c r="AZ127" s="92" t="s">
        <v>230</v>
      </c>
      <c r="BA127" s="13">
        <f>SUMIF(Ent_Dados!$C$9:$C$254,Tabulação_Prod_Municipios!D194,Ent_Dados!$J$9:$J$254)</f>
        <v>108</v>
      </c>
      <c r="BB127" s="16">
        <f>SUMIF(Ent_Dados!$C$9:$C$254,Tabulação_Prod_Municipios!D194,Ent_Dados!$K$9:$K$254)</f>
        <v>0</v>
      </c>
      <c r="BD127" s="10">
        <v>117</v>
      </c>
      <c r="BE127" s="92" t="s">
        <v>18</v>
      </c>
      <c r="BF127" s="13">
        <f>SUMIF(Ent_Dados!$C$269:$C$514,Tabulação_Prod_Municipios!D107,Ent_Dados!$N$269:$N$514)</f>
        <v>0</v>
      </c>
      <c r="BG127" s="16">
        <f>SUMIF(Ent_Dados!$C$269:$C$514,Tabulação_Prod_Municipios!D107,Ent_Dados!$O$269:$O$514)</f>
        <v>0</v>
      </c>
      <c r="BH127" s="9"/>
      <c r="BI127" s="10">
        <v>117</v>
      </c>
      <c r="BJ127" s="92" t="s">
        <v>65</v>
      </c>
      <c r="BK127" s="13">
        <f>SUMIF(Ent_Dados!$C$9:$C$254,Tabulação_Prod_Municipios!D12,Ent_Dados!$N$9:$N$254)</f>
        <v>0</v>
      </c>
      <c r="BL127" s="16">
        <f>SUMIF(Ent_Dados!$C$9:$C$254,Tabulação_Prod_Municipios!D12,Ent_Dados!$O$9:$O$254)</f>
        <v>0</v>
      </c>
      <c r="BN127" s="10">
        <v>117</v>
      </c>
      <c r="BO127" s="92" t="s">
        <v>144</v>
      </c>
      <c r="BP127" s="13">
        <f>SUMIF(Ent_Dados!$C$269:$C$514,Tabulação_Prod_Municipios!D98,Ent_Dados!$F$269:$F$514)</f>
        <v>0</v>
      </c>
      <c r="BQ127" s="16">
        <f>SUMIF(Ent_Dados!$C$269:$C$514,Tabulação_Prod_Municipios!D98,Ent_Dados!$G$269:$G$514)</f>
        <v>0</v>
      </c>
      <c r="BR127" s="9"/>
      <c r="BS127" s="10">
        <v>117</v>
      </c>
      <c r="BT127" s="92" t="s">
        <v>144</v>
      </c>
      <c r="BU127" s="13">
        <f>SUMIF(Ent_Dados!$C$9:$C$254,Tabulação_Prod_Municipios!D98,Ent_Dados!$F$9:$F$254)</f>
        <v>0</v>
      </c>
      <c r="BV127" s="16">
        <f>SUMIF(Ent_Dados!$C$9:$C$254,Tabulação_Prod_Municipios!D98,Ent_Dados!$G$9:$G$254)</f>
        <v>0</v>
      </c>
      <c r="BX127" s="10">
        <v>117</v>
      </c>
      <c r="BY127" s="92" t="s">
        <v>148</v>
      </c>
      <c r="BZ127" s="13">
        <f>SUMIF(Ent_Dados!$C$269:$C$514,Tabulação_Prod_Municipios!D102,Ent_Dados!$P$269:$P$514)</f>
        <v>0</v>
      </c>
      <c r="CA127" s="16">
        <f>SUMIF(Ent_Dados!$C$269:$C$514,Tabulação_Prod_Municipios!D102,Ent_Dados!$Q$269:$Q$514)</f>
        <v>0</v>
      </c>
      <c r="CB127" s="9"/>
      <c r="CC127" s="10">
        <v>117</v>
      </c>
      <c r="CD127" s="92" t="s">
        <v>148</v>
      </c>
      <c r="CE127" s="13">
        <f>SUMIF(Ent_Dados!$C$9:$C$254,Tabulação_Prod_Municipios!D102,Ent_Dados!$P$9:$P$254)</f>
        <v>0</v>
      </c>
      <c r="CF127" s="16">
        <f>SUMIF(Ent_Dados!$C$9:$C$254,Tabulação_Prod_Municipios!D102,Ent_Dados!$Q$9:$Q$254)</f>
        <v>0</v>
      </c>
      <c r="CH127" s="10">
        <v>117</v>
      </c>
      <c r="CI127" s="92" t="s">
        <v>165</v>
      </c>
      <c r="CJ127" s="13">
        <f>SUMIF(Ent_Dados!$C$269:$C$514,Tabulação_Prod_Municipios!D120,Ent_Dados!$AB$269:$AB$514)</f>
        <v>0</v>
      </c>
      <c r="CK127" s="16">
        <f>SUMIF(Ent_Dados!$C$269:$C$514,Tabulação_Prod_Municipios!D120,Ent_Dados!$AC$269:$AC$514)</f>
        <v>0</v>
      </c>
      <c r="CL127" s="9"/>
      <c r="CM127" s="10">
        <v>117</v>
      </c>
      <c r="CN127" s="92" t="s">
        <v>165</v>
      </c>
      <c r="CO127" s="13">
        <f>SUMIF(Ent_Dados!$C$9:$C$254,Tabulação_Prod_Municipios!D120,Ent_Dados!$AB$9:$AB$254)</f>
        <v>0</v>
      </c>
      <c r="CP127" s="16">
        <f>SUMIF(Ent_Dados!$C$9:$C$254,Tabulação_Prod_Municipios!D120,Ent_Dados!$AC$9:$AC$254)</f>
        <v>0</v>
      </c>
      <c r="CR127" s="10">
        <v>117</v>
      </c>
      <c r="CS127" s="92" t="s">
        <v>77</v>
      </c>
      <c r="CT127" s="13">
        <f>SUMIF(Ent_Dados!$C$269:$C$514,Tabulação_Prod_Municipios!D25,Ent_Dados!$L$269:$L$514)</f>
        <v>600</v>
      </c>
      <c r="CU127" s="16">
        <f>SUMIF(Ent_Dados!$C$269:$C$514,Tabulação_Prod_Municipios!D25,Ent_Dados!$M$269:$M$514)</f>
        <v>600</v>
      </c>
      <c r="CV127" s="9"/>
      <c r="CW127" s="10">
        <v>117</v>
      </c>
      <c r="CX127" s="92" t="s">
        <v>272</v>
      </c>
      <c r="CY127" s="13">
        <f>SUMIF(Ent_Dados!$C$9:$C$254,Tabulação_Prod_Municipios!D240,Ent_Dados!$L$9:$L$254)</f>
        <v>12</v>
      </c>
      <c r="CZ127" s="16">
        <f>SUMIF(Ent_Dados!$C$9:$C$254,Tabulação_Prod_Municipios!D240,Ent_Dados!$M$9:$M$254)</f>
        <v>12</v>
      </c>
      <c r="DB127" s="10">
        <v>117</v>
      </c>
      <c r="DC127" s="92" t="s">
        <v>88</v>
      </c>
      <c r="DD127" s="13">
        <f>SUMIF(Ent_Dados!$C$269:$C$514,Tabulação_Prod_Municipios!D36,Ent_Dados!$R$269:$R$514)</f>
        <v>525</v>
      </c>
      <c r="DE127" s="16">
        <f>SUMIF(Ent_Dados!$C$269:$C$514,Tabulação_Prod_Municipios!D36,Ent_Dados!$S$269:$S$514)</f>
        <v>525</v>
      </c>
      <c r="DF127" s="9"/>
      <c r="DG127" s="10">
        <v>117</v>
      </c>
      <c r="DH127" s="92" t="s">
        <v>146</v>
      </c>
      <c r="DI127" s="13">
        <f>SUMIF(Ent_Dados!$C$9:$C$254,Tabulação_Prod_Municipios!D100,Ent_Dados!$R$9:$R$254)</f>
        <v>90</v>
      </c>
      <c r="DJ127" s="16">
        <f>SUMIF(Ent_Dados!$C$9:$C$254,Tabulação_Prod_Municipios!D100,Ent_Dados!$S$9:$S$254)</f>
        <v>30</v>
      </c>
      <c r="DL127" s="10">
        <v>117</v>
      </c>
      <c r="DM127" s="92" t="s">
        <v>85</v>
      </c>
      <c r="DN127" s="13">
        <f>SUMIF(Ent_Dados!$C$269:$C$514,Tabulação_Prod_Municipios!D33,Ent_Dados!$Z$269:$Z$514)</f>
        <v>0</v>
      </c>
      <c r="DO127" s="16">
        <f>SUMIF(Ent_Dados!$C$269:$C$514,Tabulação_Prod_Municipios!D33,Ent_Dados!$AA$269:$AA$514)</f>
        <v>0</v>
      </c>
      <c r="DP127" s="9"/>
      <c r="DQ127" s="10">
        <v>117</v>
      </c>
      <c r="DR127" s="92" t="s">
        <v>85</v>
      </c>
      <c r="DS127" s="13">
        <f>SUMIF(Ent_Dados!$C$9:$C$254,Tabulação_Prod_Municipios!D33,Ent_Dados!$Z$9:$Z$254)</f>
        <v>0</v>
      </c>
      <c r="DT127" s="16">
        <f>SUMIF(Ent_Dados!$C$9:$C$254,Tabulação_Prod_Municipios!D33,Ent_Dados!$AA$9:$AA$254)</f>
        <v>0</v>
      </c>
      <c r="DV127" s="10">
        <v>117</v>
      </c>
      <c r="DW127" s="92" t="s">
        <v>141</v>
      </c>
      <c r="DX127" s="13">
        <f>SUMIF(Ent_Dados!$C$269:$C$514,Tabulação_Prod_Municipios!D95,Ent_Dados!$D$269:$D$514)</f>
        <v>0</v>
      </c>
      <c r="DY127" s="16">
        <f>SUMIF(Ent_Dados!$C$269:$C$514,Tabulação_Prod_Municipios!D95,Ent_Dados!$E$269:$E$514)</f>
        <v>0</v>
      </c>
      <c r="DZ127" s="9"/>
      <c r="EA127" s="10">
        <v>117</v>
      </c>
      <c r="EB127" s="92" t="s">
        <v>141</v>
      </c>
      <c r="EC127" s="13">
        <f>SUMIF(Ent_Dados!$C$9:$C$254,Tabulação_Prod_Municipios!D95,Ent_Dados!$D$9:$D$254)</f>
        <v>0</v>
      </c>
      <c r="ED127" s="16">
        <f>SUMIF(Ent_Dados!$C$9:$C$254,Tabulação_Prod_Municipios!D95,Ent_Dados!$E$9:$E$254)</f>
        <v>0</v>
      </c>
      <c r="EF127" s="10">
        <v>117</v>
      </c>
      <c r="EG127" s="92" t="s">
        <v>171</v>
      </c>
      <c r="EH127" s="13"/>
      <c r="EI127" s="16"/>
      <c r="EJ127" s="9"/>
      <c r="EK127" s="10">
        <v>117</v>
      </c>
      <c r="EL127" s="92" t="s">
        <v>171</v>
      </c>
      <c r="EM127" s="13"/>
      <c r="EN127" s="16"/>
    </row>
    <row r="128" spans="1:144" ht="13.5" customHeight="1" x14ac:dyDescent="0.2">
      <c r="A128" s="14"/>
      <c r="B128" s="91">
        <v>120</v>
      </c>
      <c r="C128" s="92" t="s">
        <v>172</v>
      </c>
      <c r="D128" s="12" t="s">
        <v>449</v>
      </c>
      <c r="E128" s="14"/>
      <c r="F128" s="10">
        <v>118</v>
      </c>
      <c r="G128" s="92" t="s">
        <v>256</v>
      </c>
      <c r="H128" s="13">
        <f>SUMIF(Ent_Dados!$C$269:$C$514,Tabulação_Prod_Municipios!D223,Ent_Dados!$F$269:$F$514)+SUMIF(Ent_Dados!$C$269:$C$514,Tabulação_Prod_Municipios!D223,Ent_Dados!$H$269:$H$514)+SUMIF(Ent_Dados!$C$269:$C$514,Tabulação_Prod_Municipios!D223,Ent_Dados!$J$269:$J$514)+SUMIF(Ent_Dados!$C$269:$C$514,Tabulação_Prod_Municipios!D223,Ent_Dados!$N$269:$N$514)+SUMIF(Ent_Dados!$C$269:$C$514,Tabulação_Prod_Municipios!D223,Ent_Dados!$P$269:$P$514)+SUMIF(Ent_Dados!$C$269:$C$514,Tabulação_Prod_Municipios!D223,Ent_Dados!$T$269:$T$514)+SUMIF(Ent_Dados!$C$269:$C$514,Tabulação_Prod_Municipios!D223,Ent_Dados!$V$269:$V$514)+SUMIF(Ent_Dados!$C$269:$C$514,Tabulação_Prod_Municipios!D223,Ent_Dados!$X$269:$X$514)+SUMIF(Ent_Dados!$C$269:$C$514,Tabulação_Prod_Municipios!D223,Ent_Dados!$AB$269:$AB$514)</f>
        <v>7420</v>
      </c>
      <c r="I128" s="16">
        <f>SUMIF(Ent_Dados!$C$269:$C$514,Tabulação_Prod_Municipios!D223,Ent_Dados!$G$269:$G$514)+SUMIF(Ent_Dados!$C$269:$C$514,Tabulação_Prod_Municipios!D223,Ent_Dados!$I$269:$I$514)+SUMIF(Ent_Dados!$C$269:$C$514,Tabulação_Prod_Municipios!D223,Ent_Dados!$K$269:$K$514)+SUMIF(Ent_Dados!$C$269:$C$514,Tabulação_Prod_Municipios!D223,Ent_Dados!$O$269:$O$514)+SUMIF(Ent_Dados!$C$269:$C$514,Tabulação_Prod_Municipios!D223,Ent_Dados!$Q$269:$Q$514)+SUMIF(Ent_Dados!$C$269:$C$514,Tabulação_Prod_Municipios!D223,Ent_Dados!$U$269:$U$514)+SUMIF(Ent_Dados!$C$269:$C$514,Tabulação_Prod_Municipios!D223,Ent_Dados!$W$269:$W$514)+SUMIF(Ent_Dados!$C$269:$C$514,Tabulação_Prod_Municipios!D223,Ent_Dados!$Y$269:$Y$514)+SUMIF(Ent_Dados!$C$269:$C$514,Tabulação_Prod_Municipios!D223,Ent_Dados!$AC$269:$AC$514)</f>
        <v>8835</v>
      </c>
      <c r="J128" s="9"/>
      <c r="K128" s="10">
        <v>118</v>
      </c>
      <c r="L128" s="92" t="s">
        <v>181</v>
      </c>
      <c r="M128" s="13">
        <f>SUMIF(Ent_Dados!$C$9:$C$254,Tabulação_Prod_Municipios!D137,Ent_Dados!$F$9:$F$254)+SUMIF(Ent_Dados!$C$9:$C$254,Tabulação_Prod_Municipios!D137,Ent_Dados!$H$9:$H$254)+SUMIF(Ent_Dados!$C$9:$C$254,Tabulação_Prod_Municipios!D137,Ent_Dados!$J$9:$J$254)+SUMIF(Ent_Dados!$C$9:$C$254,Tabulação_Prod_Municipios!D137,Ent_Dados!$N$9:$N$254)+SUMIF(Ent_Dados!$C$9:$C$254,Tabulação_Prod_Municipios!D137,Ent_Dados!$P$9:$P$254)+SUMIF(Ent_Dados!$C$9:$C$254,Tabulação_Prod_Municipios!D137,Ent_Dados!$T$9:$T$254)+SUMIF(Ent_Dados!$C$9:$C$254,Tabulação_Prod_Municipios!D137,Ent_Dados!$V$9:$V$254)+SUMIF(Ent_Dados!$C$9:$C$254,Tabulação_Prod_Municipios!D137,Ent_Dados!$X$9:$X$254)+SUMIF(Ent_Dados!$C$9:$C$254,Tabulação_Prod_Municipios!D137,Ent_Dados!$AB$9:$AB$254)</f>
        <v>4590</v>
      </c>
      <c r="N128" s="16">
        <f>SUMIF(Ent_Dados!$C$9:$C$254,Tabulação_Prod_Municipios!D137,Ent_Dados!$G$9:$G$254)+SUMIF(Ent_Dados!$C$9:$C$254,Tabulação_Prod_Municipios!D137,Ent_Dados!$I$9:$I$254)+SUMIF(Ent_Dados!$C$9:$C$254,Tabulação_Prod_Municipios!D137,Ent_Dados!$K$9:$K$254)+SUMIF(Ent_Dados!$C$9:$C$254,Tabulação_Prod_Municipios!D137,Ent_Dados!$O$9:$O$254)+SUMIF(Ent_Dados!$C$9:$C$254,Tabulação_Prod_Municipios!D137,Ent_Dados!$Q$9:$Q$254)+SUMIF(Ent_Dados!$C$9:$C$254,Tabulação_Prod_Municipios!D137,Ent_Dados!$U$9:$U$254)+SUMIF(Ent_Dados!$C$9:$C$254,Tabulação_Prod_Municipios!D137,Ent_Dados!$W$9:$W$254)+SUMIF(Ent_Dados!$C$9:$C$254,Tabulação_Prod_Municipios!D137,Ent_Dados!$Y$9:$Y$254)+SUMIF(Ent_Dados!$C$9:$C$254,Tabulação_Prod_Municipios!D137,Ent_Dados!$AC$9:$AC$254)</f>
        <v>2605</v>
      </c>
      <c r="O128" s="14"/>
      <c r="P128" s="10">
        <v>118</v>
      </c>
      <c r="Q128" s="92" t="s">
        <v>121</v>
      </c>
      <c r="R128" s="13">
        <f>SUMIF(Ent_Dados!$C$269:$C$514,Tabulação_Prod_Municipios!D73,Ent_Dados!$V$269:$V$514)</f>
        <v>4050</v>
      </c>
      <c r="S128" s="16">
        <f>SUMIF(Ent_Dados!$C$269:$C$514,Tabulação_Prod_Municipios!D73,Ent_Dados!$W$269:$W$514)</f>
        <v>4050</v>
      </c>
      <c r="T128" s="9"/>
      <c r="U128" s="10">
        <v>118</v>
      </c>
      <c r="V128" s="92" t="s">
        <v>100</v>
      </c>
      <c r="W128" s="13">
        <f>SUMIF(Ent_Dados!$C$9:$C$254,Tabulação_Prod_Municipios!D48,Ent_Dados!$V$9:$V$254)</f>
        <v>1655</v>
      </c>
      <c r="X128" s="16">
        <f>SUMIF(Ent_Dados!$C$9:$C$254,Tabulação_Prod_Municipios!D48,Ent_Dados!$W$9:$W$254)</f>
        <v>1621</v>
      </c>
      <c r="Y128" s="2"/>
      <c r="Z128" s="10">
        <v>118</v>
      </c>
      <c r="AA128" s="92" t="s">
        <v>284</v>
      </c>
      <c r="AB128" s="13">
        <f>SUMIF(Ent_Dados!$C$269:$C$514,Tabulação_Prod_Municipios!D252,Ent_Dados!$T$269:$T$514)</f>
        <v>3150</v>
      </c>
      <c r="AC128" s="16">
        <f>SUMIF(Ent_Dados!$C$269:$C$514,Tabulação_Prod_Municipios!D252,Ent_Dados!$U$269:$U$514)</f>
        <v>3750</v>
      </c>
      <c r="AD128" s="9"/>
      <c r="AE128" s="10">
        <v>118</v>
      </c>
      <c r="AF128" s="92" t="s">
        <v>235</v>
      </c>
      <c r="AG128" s="13">
        <f>SUMIF(Ent_Dados!$C$9:$C$254,Tabulação_Prod_Municipios!D199,Ent_Dados!$T$9:$T$254)</f>
        <v>900</v>
      </c>
      <c r="AH128" s="16">
        <f>SUMIF(Ent_Dados!$C$9:$C$254,Tabulação_Prod_Municipios!D199,Ent_Dados!$U$9:$U$254)</f>
        <v>700</v>
      </c>
      <c r="AJ128" s="10">
        <v>118</v>
      </c>
      <c r="AK128" s="92" t="s">
        <v>177</v>
      </c>
      <c r="AL128" s="13">
        <f>SUMIF(Ent_Dados!$C$269:$C$514,Tabulação_Prod_Municipios!D133,Ent_Dados!$X$269:$X$514)</f>
        <v>0</v>
      </c>
      <c r="AM128" s="16">
        <f>SUMIF(Ent_Dados!$C$269:$C$514,Tabulação_Prod_Municipios!D133,Ent_Dados!$Y$269:$Y$514)</f>
        <v>0</v>
      </c>
      <c r="AN128" s="9"/>
      <c r="AO128" s="10">
        <v>118</v>
      </c>
      <c r="AP128" s="92" t="s">
        <v>177</v>
      </c>
      <c r="AQ128" s="13">
        <f>SUMIF(Ent_Dados!$C$9:$C$254,Tabulação_Prod_Municipios!D133,Ent_Dados!$X$9:$X$254)</f>
        <v>0</v>
      </c>
      <c r="AR128" s="16">
        <f>SUMIF(Ent_Dados!$C$9:$C$254,Tabulação_Prod_Municipios!D133,Ent_Dados!$Y$9:$Y$254)</f>
        <v>0</v>
      </c>
      <c r="AT128" s="10">
        <v>118</v>
      </c>
      <c r="AU128" s="92" t="s">
        <v>164</v>
      </c>
      <c r="AV128" s="13">
        <f>SUMIF(Ent_Dados!$C$269:$C$514,Tabulação_Prod_Municipios!D119,Ent_Dados!$J$269:$J$514)</f>
        <v>140</v>
      </c>
      <c r="AW128" s="16">
        <f>SUMIF(Ent_Dados!$C$269:$C$514,Tabulação_Prod_Municipios!D119,Ent_Dados!$K$269:$K$514)</f>
        <v>0</v>
      </c>
      <c r="AX128" s="9"/>
      <c r="AY128" s="10">
        <v>118</v>
      </c>
      <c r="AZ128" s="92" t="s">
        <v>310</v>
      </c>
      <c r="BA128" s="13">
        <f>SUMIF(Ent_Dados!$C$9:$C$254,Tabulação_Prod_Municipios!D17,Ent_Dados!$J$9:$J$254)</f>
        <v>70</v>
      </c>
      <c r="BB128" s="16">
        <f>SUMIF(Ent_Dados!$C$9:$C$254,Tabulação_Prod_Municipios!D17,Ent_Dados!$K$9:$K$254)</f>
        <v>0</v>
      </c>
      <c r="BD128" s="10">
        <v>118</v>
      </c>
      <c r="BE128" s="92" t="s">
        <v>65</v>
      </c>
      <c r="BF128" s="13">
        <f>SUMIF(Ent_Dados!$C$269:$C$514,Tabulação_Prod_Municipios!D12,Ent_Dados!$N$269:$N$514)</f>
        <v>0</v>
      </c>
      <c r="BG128" s="16">
        <f>SUMIF(Ent_Dados!$C$269:$C$514,Tabulação_Prod_Municipios!D12,Ent_Dados!$O$269:$O$514)</f>
        <v>0</v>
      </c>
      <c r="BH128" s="9"/>
      <c r="BI128" s="10">
        <v>118</v>
      </c>
      <c r="BJ128" s="92" t="s">
        <v>18</v>
      </c>
      <c r="BK128" s="13">
        <f>SUMIF(Ent_Dados!$C$9:$C$254,Tabulação_Prod_Municipios!D107,Ent_Dados!$N$9:$N$254)</f>
        <v>0</v>
      </c>
      <c r="BL128" s="16">
        <f>SUMIF(Ent_Dados!$C$9:$C$254,Tabulação_Prod_Municipios!D107,Ent_Dados!$O$9:$O$254)</f>
        <v>0</v>
      </c>
      <c r="BN128" s="10">
        <v>118</v>
      </c>
      <c r="BO128" s="92" t="s">
        <v>145</v>
      </c>
      <c r="BP128" s="13">
        <f>SUMIF(Ent_Dados!$C$269:$C$514,Tabulação_Prod_Municipios!D99,Ent_Dados!$F$269:$F$514)</f>
        <v>0</v>
      </c>
      <c r="BQ128" s="16">
        <f>SUMIF(Ent_Dados!$C$269:$C$514,Tabulação_Prod_Municipios!D99,Ent_Dados!$G$269:$G$514)</f>
        <v>0</v>
      </c>
      <c r="BR128" s="9"/>
      <c r="BS128" s="10">
        <v>118</v>
      </c>
      <c r="BT128" s="92" t="s">
        <v>145</v>
      </c>
      <c r="BU128" s="13">
        <f>SUMIF(Ent_Dados!$C$9:$C$254,Tabulação_Prod_Municipios!D99,Ent_Dados!$F$9:$F$254)</f>
        <v>0</v>
      </c>
      <c r="BV128" s="16">
        <f>SUMIF(Ent_Dados!$C$9:$C$254,Tabulação_Prod_Municipios!D99,Ent_Dados!$G$9:$G$254)</f>
        <v>0</v>
      </c>
      <c r="BX128" s="10">
        <v>118</v>
      </c>
      <c r="BY128" s="92" t="s">
        <v>149</v>
      </c>
      <c r="BZ128" s="13">
        <f>SUMIF(Ent_Dados!$C$269:$C$514,Tabulação_Prod_Municipios!D103,Ent_Dados!$P$269:$P$514)</f>
        <v>0</v>
      </c>
      <c r="CA128" s="16">
        <f>SUMIF(Ent_Dados!$C$269:$C$514,Tabulação_Prod_Municipios!D103,Ent_Dados!$Q$269:$Q$514)</f>
        <v>0</v>
      </c>
      <c r="CB128" s="9"/>
      <c r="CC128" s="10">
        <v>118</v>
      </c>
      <c r="CD128" s="92" t="s">
        <v>149</v>
      </c>
      <c r="CE128" s="13">
        <f>SUMIF(Ent_Dados!$C$9:$C$254,Tabulação_Prod_Municipios!D103,Ent_Dados!$P$9:$P$254)</f>
        <v>0</v>
      </c>
      <c r="CF128" s="16">
        <f>SUMIF(Ent_Dados!$C$9:$C$254,Tabulação_Prod_Municipios!D103,Ent_Dados!$Q$9:$Q$254)</f>
        <v>0</v>
      </c>
      <c r="CH128" s="10">
        <v>118</v>
      </c>
      <c r="CI128" s="92" t="s">
        <v>166</v>
      </c>
      <c r="CJ128" s="13">
        <f>SUMIF(Ent_Dados!$C$269:$C$514,Tabulação_Prod_Municipios!D122,Ent_Dados!$AB$269:$AB$514)</f>
        <v>0</v>
      </c>
      <c r="CK128" s="16">
        <f>SUMIF(Ent_Dados!$C$269:$C$514,Tabulação_Prod_Municipios!D122,Ent_Dados!$AC$269:$AC$514)</f>
        <v>0</v>
      </c>
      <c r="CL128" s="9"/>
      <c r="CM128" s="10">
        <v>118</v>
      </c>
      <c r="CN128" s="92" t="s">
        <v>166</v>
      </c>
      <c r="CO128" s="13">
        <f>SUMIF(Ent_Dados!$C$9:$C$254,Tabulação_Prod_Municipios!D122,Ent_Dados!$AB$9:$AB$254)</f>
        <v>0</v>
      </c>
      <c r="CP128" s="16">
        <f>SUMIF(Ent_Dados!$C$9:$C$254,Tabulação_Prod_Municipios!D122,Ent_Dados!$AC$9:$AC$254)</f>
        <v>0</v>
      </c>
      <c r="CR128" s="10">
        <v>118</v>
      </c>
      <c r="CS128" s="92" t="s">
        <v>73</v>
      </c>
      <c r="CT128" s="13">
        <f>SUMIF(Ent_Dados!$C$269:$C$514,Tabulação_Prod_Municipios!D21,Ent_Dados!$L$269:$L$514)</f>
        <v>560</v>
      </c>
      <c r="CU128" s="16">
        <f>SUMIF(Ent_Dados!$C$269:$C$514,Tabulação_Prod_Municipios!D21,Ent_Dados!$M$269:$M$514)</f>
        <v>560</v>
      </c>
      <c r="CV128" s="9"/>
      <c r="CW128" s="10">
        <v>118</v>
      </c>
      <c r="CX128" s="92" t="s">
        <v>124</v>
      </c>
      <c r="CY128" s="13">
        <f>SUMIF(Ent_Dados!$C$9:$C$254,Tabulação_Prod_Municipios!D77,Ent_Dados!$L$9:$L$254)</f>
        <v>12</v>
      </c>
      <c r="CZ128" s="16">
        <f>SUMIF(Ent_Dados!$C$9:$C$254,Tabulação_Prod_Municipios!D77,Ent_Dados!$M$9:$M$254)</f>
        <v>12</v>
      </c>
      <c r="DB128" s="10">
        <v>118</v>
      </c>
      <c r="DC128" s="92" t="s">
        <v>225</v>
      </c>
      <c r="DD128" s="13">
        <f>SUMIF(Ent_Dados!$C$269:$C$514,Tabulação_Prod_Municipios!D186,Ent_Dados!$R$269:$R$514)</f>
        <v>525</v>
      </c>
      <c r="DE128" s="16">
        <f>SUMIF(Ent_Dados!$C$269:$C$514,Tabulação_Prod_Municipios!D186,Ent_Dados!$S$269:$S$514)</f>
        <v>525</v>
      </c>
      <c r="DF128" s="9"/>
      <c r="DG128" s="10">
        <v>118</v>
      </c>
      <c r="DH128" s="92" t="s">
        <v>164</v>
      </c>
      <c r="DI128" s="13">
        <f>SUMIF(Ent_Dados!$C$9:$C$254,Tabulação_Prod_Municipios!D119,Ent_Dados!$R$9:$R$254)</f>
        <v>50</v>
      </c>
      <c r="DJ128" s="16">
        <f>SUMIF(Ent_Dados!$C$9:$C$254,Tabulação_Prod_Municipios!D119,Ent_Dados!$S$9:$S$254)</f>
        <v>30</v>
      </c>
      <c r="DL128" s="10">
        <v>118</v>
      </c>
      <c r="DM128" s="92" t="s">
        <v>86</v>
      </c>
      <c r="DN128" s="13">
        <f>SUMIF(Ent_Dados!$C$269:$C$514,Tabulação_Prod_Municipios!D34,Ent_Dados!$Z$269:$Z$514)</f>
        <v>0</v>
      </c>
      <c r="DO128" s="16">
        <f>SUMIF(Ent_Dados!$C$269:$C$514,Tabulação_Prod_Municipios!D34,Ent_Dados!$AA$269:$AA$514)</f>
        <v>0</v>
      </c>
      <c r="DP128" s="9"/>
      <c r="DQ128" s="10">
        <v>118</v>
      </c>
      <c r="DR128" s="92" t="s">
        <v>86</v>
      </c>
      <c r="DS128" s="13">
        <f>SUMIF(Ent_Dados!$C$9:$C$254,Tabulação_Prod_Municipios!D34,Ent_Dados!$Z$9:$Z$254)</f>
        <v>0</v>
      </c>
      <c r="DT128" s="16">
        <f>SUMIF(Ent_Dados!$C$9:$C$254,Tabulação_Prod_Municipios!D34,Ent_Dados!$AA$9:$AA$254)</f>
        <v>0</v>
      </c>
      <c r="DV128" s="10">
        <v>118</v>
      </c>
      <c r="DW128" s="92" t="s">
        <v>142</v>
      </c>
      <c r="DX128" s="13">
        <f>SUMIF(Ent_Dados!$C$269:$C$514,Tabulação_Prod_Municipios!D96,Ent_Dados!$D$269:$D$514)</f>
        <v>0</v>
      </c>
      <c r="DY128" s="16">
        <f>SUMIF(Ent_Dados!$C$269:$C$514,Tabulação_Prod_Municipios!D96,Ent_Dados!$E$269:$E$514)</f>
        <v>0</v>
      </c>
      <c r="DZ128" s="9"/>
      <c r="EA128" s="10">
        <v>118</v>
      </c>
      <c r="EB128" s="92" t="s">
        <v>142</v>
      </c>
      <c r="EC128" s="13">
        <f>SUMIF(Ent_Dados!$C$9:$C$254,Tabulação_Prod_Municipios!D96,Ent_Dados!$D$9:$D$254)</f>
        <v>0</v>
      </c>
      <c r="ED128" s="16">
        <f>SUMIF(Ent_Dados!$C$9:$C$254,Tabulação_Prod_Municipios!D96,Ent_Dados!$E$9:$E$254)</f>
        <v>0</v>
      </c>
      <c r="EF128" s="10">
        <v>118</v>
      </c>
      <c r="EG128" s="92" t="s">
        <v>172</v>
      </c>
      <c r="EH128" s="13"/>
      <c r="EI128" s="16"/>
      <c r="EJ128" s="9"/>
      <c r="EK128" s="10">
        <v>118</v>
      </c>
      <c r="EL128" s="92" t="s">
        <v>172</v>
      </c>
      <c r="EM128" s="13"/>
      <c r="EN128" s="16"/>
    </row>
    <row r="129" spans="1:144" ht="13.5" customHeight="1" x14ac:dyDescent="0.2">
      <c r="A129" s="14"/>
      <c r="B129" s="91">
        <v>121</v>
      </c>
      <c r="C129" s="92" t="s">
        <v>173</v>
      </c>
      <c r="D129" s="12" t="s">
        <v>450</v>
      </c>
      <c r="E129" s="14"/>
      <c r="F129" s="10">
        <v>119</v>
      </c>
      <c r="G129" s="92" t="s">
        <v>135</v>
      </c>
      <c r="H129" s="13">
        <f>SUMIF(Ent_Dados!$C$269:$C$514,Tabulação_Prod_Municipios!D89,Ent_Dados!$F$269:$F$514)+SUMIF(Ent_Dados!$C$269:$C$514,Tabulação_Prod_Municipios!D89,Ent_Dados!$H$269:$H$514)+SUMIF(Ent_Dados!$C$269:$C$514,Tabulação_Prod_Municipios!D89,Ent_Dados!$J$269:$J$514)+SUMIF(Ent_Dados!$C$269:$C$514,Tabulação_Prod_Municipios!D89,Ent_Dados!$N$269:$N$514)+SUMIF(Ent_Dados!$C$269:$C$514,Tabulação_Prod_Municipios!D89,Ent_Dados!$P$269:$P$514)+SUMIF(Ent_Dados!$C$269:$C$514,Tabulação_Prod_Municipios!D89,Ent_Dados!$T$269:$T$514)+SUMIF(Ent_Dados!$C$269:$C$514,Tabulação_Prod_Municipios!D89,Ent_Dados!$V$269:$V$514)+SUMIF(Ent_Dados!$C$269:$C$514,Tabulação_Prod_Municipios!D89,Ent_Dados!$X$269:$X$514)+SUMIF(Ent_Dados!$C$269:$C$514,Tabulação_Prod_Municipios!D89,Ent_Dados!$AB$269:$AB$514)</f>
        <v>5376</v>
      </c>
      <c r="I129" s="16">
        <f>SUMIF(Ent_Dados!$C$269:$C$514,Tabulação_Prod_Municipios!D89,Ent_Dados!$G$269:$G$514)+SUMIF(Ent_Dados!$C$269:$C$514,Tabulação_Prod_Municipios!D89,Ent_Dados!$I$269:$I$514)+SUMIF(Ent_Dados!$C$269:$C$514,Tabulação_Prod_Municipios!D89,Ent_Dados!$K$269:$K$514)+SUMIF(Ent_Dados!$C$269:$C$514,Tabulação_Prod_Municipios!D89,Ent_Dados!$O$269:$O$514)+SUMIF(Ent_Dados!$C$269:$C$514,Tabulação_Prod_Municipios!D89,Ent_Dados!$Q$269:$Q$514)+SUMIF(Ent_Dados!$C$269:$C$514,Tabulação_Prod_Municipios!D89,Ent_Dados!$U$269:$U$514)+SUMIF(Ent_Dados!$C$269:$C$514,Tabulação_Prod_Municipios!D89,Ent_Dados!$W$269:$W$514)+SUMIF(Ent_Dados!$C$269:$C$514,Tabulação_Prod_Municipios!D89,Ent_Dados!$Y$269:$Y$514)+SUMIF(Ent_Dados!$C$269:$C$514,Tabulação_Prod_Municipios!D89,Ent_Dados!$AC$269:$AC$514)</f>
        <v>8660</v>
      </c>
      <c r="J129" s="9"/>
      <c r="K129" s="10">
        <v>119</v>
      </c>
      <c r="L129" s="92" t="s">
        <v>161</v>
      </c>
      <c r="M129" s="13">
        <f>SUMIF(Ent_Dados!$C$9:$C$254,Tabulação_Prod_Municipios!D116,Ent_Dados!$F$9:$F$254)+SUMIF(Ent_Dados!$C$9:$C$254,Tabulação_Prod_Municipios!D116,Ent_Dados!$H$9:$H$254)+SUMIF(Ent_Dados!$C$9:$C$254,Tabulação_Prod_Municipios!D116,Ent_Dados!$J$9:$J$254)+SUMIF(Ent_Dados!$C$9:$C$254,Tabulação_Prod_Municipios!D116,Ent_Dados!$N$9:$N$254)+SUMIF(Ent_Dados!$C$9:$C$254,Tabulação_Prod_Municipios!D116,Ent_Dados!$P$9:$P$254)+SUMIF(Ent_Dados!$C$9:$C$254,Tabulação_Prod_Municipios!D116,Ent_Dados!$T$9:$T$254)+SUMIF(Ent_Dados!$C$9:$C$254,Tabulação_Prod_Municipios!D116,Ent_Dados!$V$9:$V$254)+SUMIF(Ent_Dados!$C$9:$C$254,Tabulação_Prod_Municipios!D116,Ent_Dados!$X$9:$X$254)+SUMIF(Ent_Dados!$C$9:$C$254,Tabulação_Prod_Municipios!D116,Ent_Dados!$AB$9:$AB$254)</f>
        <v>3800</v>
      </c>
      <c r="N129" s="16">
        <f>SUMIF(Ent_Dados!$C$9:$C$254,Tabulação_Prod_Municipios!D116,Ent_Dados!$G$9:$G$254)+SUMIF(Ent_Dados!$C$9:$C$254,Tabulação_Prod_Municipios!D116,Ent_Dados!$I$9:$I$254)+SUMIF(Ent_Dados!$C$9:$C$254,Tabulação_Prod_Municipios!D116,Ent_Dados!$K$9:$K$254)+SUMIF(Ent_Dados!$C$9:$C$254,Tabulação_Prod_Municipios!D116,Ent_Dados!$O$9:$O$254)+SUMIF(Ent_Dados!$C$9:$C$254,Tabulação_Prod_Municipios!D116,Ent_Dados!$Q$9:$Q$254)+SUMIF(Ent_Dados!$C$9:$C$254,Tabulação_Prod_Municipios!D116,Ent_Dados!$U$9:$U$254)+SUMIF(Ent_Dados!$C$9:$C$254,Tabulação_Prod_Municipios!D116,Ent_Dados!$W$9:$W$254)+SUMIF(Ent_Dados!$C$9:$C$254,Tabulação_Prod_Municipios!D116,Ent_Dados!$Y$9:$Y$254)+SUMIF(Ent_Dados!$C$9:$C$254,Tabulação_Prod_Municipios!D116,Ent_Dados!$AC$9:$AC$254)</f>
        <v>2600</v>
      </c>
      <c r="O129" s="14"/>
      <c r="P129" s="10">
        <v>119</v>
      </c>
      <c r="Q129" s="92" t="s">
        <v>182</v>
      </c>
      <c r="R129" s="13">
        <f>SUMIF(Ent_Dados!$C$269:$C$514,Tabulação_Prod_Municipios!D139,Ent_Dados!$V$269:$V$514)</f>
        <v>3000</v>
      </c>
      <c r="S129" s="16">
        <f>SUMIF(Ent_Dados!$C$269:$C$514,Tabulação_Prod_Municipios!D139,Ent_Dados!$W$269:$W$514)</f>
        <v>4050</v>
      </c>
      <c r="T129" s="9"/>
      <c r="U129" s="10">
        <v>119</v>
      </c>
      <c r="V129" s="92" t="s">
        <v>221</v>
      </c>
      <c r="W129" s="13">
        <f>SUMIF(Ent_Dados!$C$9:$C$254,Tabulação_Prod_Municipios!D181,Ent_Dados!$V$9:$V$254)</f>
        <v>2170</v>
      </c>
      <c r="X129" s="16">
        <f>SUMIF(Ent_Dados!$C$9:$C$254,Tabulação_Prod_Municipios!D181,Ent_Dados!$W$9:$W$254)</f>
        <v>1520</v>
      </c>
      <c r="Y129" s="2"/>
      <c r="Z129" s="10">
        <v>119</v>
      </c>
      <c r="AA129" s="92" t="s">
        <v>160</v>
      </c>
      <c r="AB129" s="13">
        <f>SUMIF(Ent_Dados!$C$269:$C$514,Tabulação_Prod_Municipios!D115,Ent_Dados!$T$269:$T$514)</f>
        <v>2800</v>
      </c>
      <c r="AC129" s="16">
        <f>SUMIF(Ent_Dados!$C$269:$C$514,Tabulação_Prod_Municipios!D115,Ent_Dados!$U$269:$U$514)</f>
        <v>3720</v>
      </c>
      <c r="AD129" s="9"/>
      <c r="AE129" s="10">
        <v>119</v>
      </c>
      <c r="AF129" s="92" t="s">
        <v>250</v>
      </c>
      <c r="AG129" s="13">
        <f>SUMIF(Ent_Dados!$C$9:$C$254,Tabulação_Prod_Municipios!D217,Ent_Dados!$T$9:$T$254)</f>
        <v>650</v>
      </c>
      <c r="AH129" s="16">
        <f>SUMIF(Ent_Dados!$C$9:$C$254,Tabulação_Prod_Municipios!D217,Ent_Dados!$U$9:$U$254)</f>
        <v>700</v>
      </c>
      <c r="AJ129" s="10">
        <v>119</v>
      </c>
      <c r="AK129" s="92" t="s">
        <v>274</v>
      </c>
      <c r="AL129" s="13">
        <f>SUMIF(Ent_Dados!$C$269:$C$514,Tabulação_Prod_Municipios!D242,Ent_Dados!$X$269:$X$514)</f>
        <v>0</v>
      </c>
      <c r="AM129" s="16">
        <f>SUMIF(Ent_Dados!$C$269:$C$514,Tabulação_Prod_Municipios!D242,Ent_Dados!$Y$269:$Y$514)</f>
        <v>0</v>
      </c>
      <c r="AN129" s="9"/>
      <c r="AO129" s="10">
        <v>119</v>
      </c>
      <c r="AP129" s="92" t="s">
        <v>195</v>
      </c>
      <c r="AQ129" s="13">
        <f>SUMIF(Ent_Dados!$C$9:$C$254,Tabulação_Prod_Municipios!D153,Ent_Dados!$X$9:$X$254)</f>
        <v>0</v>
      </c>
      <c r="AR129" s="16">
        <f>SUMIF(Ent_Dados!$C$9:$C$254,Tabulação_Prod_Municipios!D153,Ent_Dados!$Y$9:$Y$254)</f>
        <v>0</v>
      </c>
      <c r="AT129" s="10">
        <v>119</v>
      </c>
      <c r="AU129" s="92" t="s">
        <v>310</v>
      </c>
      <c r="AV129" s="13">
        <f>SUMIF(Ent_Dados!$C$269:$C$514,Tabulação_Prod_Municipios!D17,Ent_Dados!$J$269:$J$514)</f>
        <v>126</v>
      </c>
      <c r="AW129" s="16">
        <f>SUMIF(Ent_Dados!$C$269:$C$514,Tabulação_Prod_Municipios!D17,Ent_Dados!$K$269:$K$514)</f>
        <v>0</v>
      </c>
      <c r="AX129" s="9"/>
      <c r="AY129" s="10">
        <v>119</v>
      </c>
      <c r="AZ129" s="92" t="s">
        <v>88</v>
      </c>
      <c r="BA129" s="13">
        <f>SUMIF(Ent_Dados!$C$9:$C$254,Tabulação_Prod_Municipios!D36,Ent_Dados!$J$9:$J$254)</f>
        <v>60</v>
      </c>
      <c r="BB129" s="16">
        <f>SUMIF(Ent_Dados!$C$9:$C$254,Tabulação_Prod_Municipios!D36,Ent_Dados!$K$9:$K$254)</f>
        <v>0</v>
      </c>
      <c r="BD129" s="10">
        <v>119</v>
      </c>
      <c r="BE129" s="92" t="s">
        <v>84</v>
      </c>
      <c r="BF129" s="13">
        <f>SUMIF(Ent_Dados!$C$269:$C$514,Tabulação_Prod_Municipios!D32,Ent_Dados!$N$269:$N$514)</f>
        <v>0</v>
      </c>
      <c r="BG129" s="16">
        <f>SUMIF(Ent_Dados!$C$269:$C$514,Tabulação_Prod_Municipios!D32,Ent_Dados!$O$269:$O$514)</f>
        <v>0</v>
      </c>
      <c r="BH129" s="9"/>
      <c r="BI129" s="10">
        <v>119</v>
      </c>
      <c r="BJ129" s="92" t="s">
        <v>171</v>
      </c>
      <c r="BK129" s="13">
        <f>SUMIF(Ent_Dados!$C$9:$C$254,Tabulação_Prod_Municipios!D127,Ent_Dados!$N$9:$N$254)</f>
        <v>0</v>
      </c>
      <c r="BL129" s="16">
        <f>SUMIF(Ent_Dados!$C$9:$C$254,Tabulação_Prod_Municipios!D127,Ent_Dados!$O$9:$O$254)</f>
        <v>0</v>
      </c>
      <c r="BN129" s="10">
        <v>119</v>
      </c>
      <c r="BO129" s="92" t="s">
        <v>146</v>
      </c>
      <c r="BP129" s="13">
        <f>SUMIF(Ent_Dados!$C$269:$C$514,Tabulação_Prod_Municipios!D100,Ent_Dados!$F$269:$F$514)</f>
        <v>0</v>
      </c>
      <c r="BQ129" s="16">
        <f>SUMIF(Ent_Dados!$C$269:$C$514,Tabulação_Prod_Municipios!D100,Ent_Dados!$G$269:$G$514)</f>
        <v>0</v>
      </c>
      <c r="BR129" s="9"/>
      <c r="BS129" s="10">
        <v>119</v>
      </c>
      <c r="BT129" s="92" t="s">
        <v>146</v>
      </c>
      <c r="BU129" s="13">
        <f>SUMIF(Ent_Dados!$C$9:$C$254,Tabulação_Prod_Municipios!D100,Ent_Dados!$F$9:$F$254)</f>
        <v>0</v>
      </c>
      <c r="BV129" s="16">
        <f>SUMIF(Ent_Dados!$C$9:$C$254,Tabulação_Prod_Municipios!D100,Ent_Dados!$G$9:$G$254)</f>
        <v>0</v>
      </c>
      <c r="BX129" s="10">
        <v>119</v>
      </c>
      <c r="BY129" s="92" t="s">
        <v>150</v>
      </c>
      <c r="BZ129" s="13">
        <f>SUMIF(Ent_Dados!$C$269:$C$514,Tabulação_Prod_Municipios!D104,Ent_Dados!$P$269:$P$514)</f>
        <v>0</v>
      </c>
      <c r="CA129" s="16">
        <f>SUMIF(Ent_Dados!$C$269:$C$514,Tabulação_Prod_Municipios!D104,Ent_Dados!$Q$269:$Q$514)</f>
        <v>0</v>
      </c>
      <c r="CB129" s="9"/>
      <c r="CC129" s="10">
        <v>119</v>
      </c>
      <c r="CD129" s="92" t="s">
        <v>150</v>
      </c>
      <c r="CE129" s="13">
        <f>SUMIF(Ent_Dados!$C$9:$C$254,Tabulação_Prod_Municipios!D104,Ent_Dados!$P$9:$P$254)</f>
        <v>0</v>
      </c>
      <c r="CF129" s="16">
        <f>SUMIF(Ent_Dados!$C$9:$C$254,Tabulação_Prod_Municipios!D104,Ent_Dados!$Q$9:$Q$254)</f>
        <v>0</v>
      </c>
      <c r="CH129" s="10">
        <v>119</v>
      </c>
      <c r="CI129" s="92" t="s">
        <v>167</v>
      </c>
      <c r="CJ129" s="13">
        <f>SUMIF(Ent_Dados!$C$269:$C$514,Tabulação_Prod_Municipios!D123,Ent_Dados!$AB$269:$AB$514)</f>
        <v>0</v>
      </c>
      <c r="CK129" s="16">
        <f>SUMIF(Ent_Dados!$C$269:$C$514,Tabulação_Prod_Municipios!D123,Ent_Dados!$AC$269:$AC$514)</f>
        <v>0</v>
      </c>
      <c r="CL129" s="9"/>
      <c r="CM129" s="10">
        <v>119</v>
      </c>
      <c r="CN129" s="92" t="s">
        <v>167</v>
      </c>
      <c r="CO129" s="13">
        <f>SUMIF(Ent_Dados!$C$9:$C$254,Tabulação_Prod_Municipios!D123,Ent_Dados!$AB$9:$AB$254)</f>
        <v>0</v>
      </c>
      <c r="CP129" s="16">
        <f>SUMIF(Ent_Dados!$C$9:$C$254,Tabulação_Prod_Municipios!D123,Ent_Dados!$AC$9:$AC$254)</f>
        <v>0</v>
      </c>
      <c r="CR129" s="10">
        <v>119</v>
      </c>
      <c r="CS129" s="92" t="s">
        <v>81</v>
      </c>
      <c r="CT129" s="13">
        <f>SUMIF(Ent_Dados!$C$269:$C$514,Tabulação_Prod_Municipios!D29,Ent_Dados!$L$269:$L$514)</f>
        <v>550</v>
      </c>
      <c r="CU129" s="16">
        <f>SUMIF(Ent_Dados!$C$269:$C$514,Tabulação_Prod_Municipios!D29,Ent_Dados!$M$269:$M$514)</f>
        <v>550</v>
      </c>
      <c r="CV129" s="9"/>
      <c r="CW129" s="10">
        <v>119</v>
      </c>
      <c r="CX129" s="92" t="s">
        <v>129</v>
      </c>
      <c r="CY129" s="13">
        <f>SUMIF(Ent_Dados!$C$9:$C$254,Tabulação_Prod_Municipios!D83,Ent_Dados!$L$9:$L$254)</f>
        <v>12</v>
      </c>
      <c r="CZ129" s="16">
        <f>SUMIF(Ent_Dados!$C$9:$C$254,Tabulação_Prod_Municipios!D83,Ent_Dados!$M$9:$M$254)</f>
        <v>12</v>
      </c>
      <c r="DB129" s="10">
        <v>119</v>
      </c>
      <c r="DC129" s="92" t="s">
        <v>162</v>
      </c>
      <c r="DD129" s="13">
        <f>SUMIF(Ent_Dados!$C$269:$C$514,Tabulação_Prod_Municipios!D117,Ent_Dados!$R$269:$R$514)</f>
        <v>525</v>
      </c>
      <c r="DE129" s="16">
        <f>SUMIF(Ent_Dados!$C$269:$C$514,Tabulação_Prod_Municipios!D117,Ent_Dados!$S$269:$S$514)</f>
        <v>525</v>
      </c>
      <c r="DF129" s="9"/>
      <c r="DG129" s="10">
        <v>119</v>
      </c>
      <c r="DH129" s="92" t="s">
        <v>219</v>
      </c>
      <c r="DI129" s="13">
        <f>SUMIF(Ent_Dados!$C$9:$C$254,Tabulação_Prod_Municipios!D179,Ent_Dados!$R$9:$R$254)</f>
        <v>40</v>
      </c>
      <c r="DJ129" s="16">
        <f>SUMIF(Ent_Dados!$C$9:$C$254,Tabulação_Prod_Municipios!D179,Ent_Dados!$S$9:$S$254)</f>
        <v>30</v>
      </c>
      <c r="DL129" s="10">
        <v>119</v>
      </c>
      <c r="DM129" s="92" t="s">
        <v>87</v>
      </c>
      <c r="DN129" s="13">
        <f>SUMIF(Ent_Dados!$C$269:$C$514,Tabulação_Prod_Municipios!D35,Ent_Dados!$Z$269:$Z$514)</f>
        <v>0</v>
      </c>
      <c r="DO129" s="16">
        <f>SUMIF(Ent_Dados!$C$269:$C$514,Tabulação_Prod_Municipios!D35,Ent_Dados!$AA$269:$AA$514)</f>
        <v>0</v>
      </c>
      <c r="DP129" s="9"/>
      <c r="DQ129" s="10">
        <v>119</v>
      </c>
      <c r="DR129" s="92" t="s">
        <v>87</v>
      </c>
      <c r="DS129" s="13">
        <f>SUMIF(Ent_Dados!$C$9:$C$254,Tabulação_Prod_Municipios!D35,Ent_Dados!$Z$9:$Z$254)</f>
        <v>0</v>
      </c>
      <c r="DT129" s="16">
        <f>SUMIF(Ent_Dados!$C$9:$C$254,Tabulação_Prod_Municipios!D35,Ent_Dados!$AA$9:$AA$254)</f>
        <v>0</v>
      </c>
      <c r="DV129" s="10">
        <v>119</v>
      </c>
      <c r="DW129" s="92" t="s">
        <v>143</v>
      </c>
      <c r="DX129" s="13">
        <f>SUMIF(Ent_Dados!$C$269:$C$514,Tabulação_Prod_Municipios!D97,Ent_Dados!$D$269:$D$514)</f>
        <v>0</v>
      </c>
      <c r="DY129" s="16">
        <f>SUMIF(Ent_Dados!$C$269:$C$514,Tabulação_Prod_Municipios!D97,Ent_Dados!$E$269:$E$514)</f>
        <v>0</v>
      </c>
      <c r="DZ129" s="9"/>
      <c r="EA129" s="10">
        <v>119</v>
      </c>
      <c r="EB129" s="92" t="s">
        <v>143</v>
      </c>
      <c r="EC129" s="13">
        <f>SUMIF(Ent_Dados!$C$9:$C$254,Tabulação_Prod_Municipios!D97,Ent_Dados!$D$9:$D$254)</f>
        <v>0</v>
      </c>
      <c r="ED129" s="16">
        <f>SUMIF(Ent_Dados!$C$9:$C$254,Tabulação_Prod_Municipios!D97,Ent_Dados!$E$9:$E$254)</f>
        <v>0</v>
      </c>
      <c r="EF129" s="10">
        <v>119</v>
      </c>
      <c r="EG129" s="92" t="s">
        <v>173</v>
      </c>
      <c r="EH129" s="13"/>
      <c r="EI129" s="16"/>
      <c r="EJ129" s="9"/>
      <c r="EK129" s="10">
        <v>119</v>
      </c>
      <c r="EL129" s="92" t="s">
        <v>173</v>
      </c>
      <c r="EM129" s="13"/>
      <c r="EN129" s="16"/>
    </row>
    <row r="130" spans="1:144" ht="13.5" customHeight="1" x14ac:dyDescent="0.2">
      <c r="A130" s="14"/>
      <c r="B130" s="91">
        <v>122</v>
      </c>
      <c r="C130" s="92" t="s">
        <v>174</v>
      </c>
      <c r="D130" s="12" t="s">
        <v>451</v>
      </c>
      <c r="E130" s="14"/>
      <c r="F130" s="10">
        <v>120</v>
      </c>
      <c r="G130" s="92" t="s">
        <v>84</v>
      </c>
      <c r="H130" s="13">
        <f>SUMIF(Ent_Dados!$C$269:$C$514,Tabulação_Prod_Municipios!D32,Ent_Dados!$F$269:$F$514)+SUMIF(Ent_Dados!$C$269:$C$514,Tabulação_Prod_Municipios!D32,Ent_Dados!$H$269:$H$514)+SUMIF(Ent_Dados!$C$269:$C$514,Tabulação_Prod_Municipios!D32,Ent_Dados!$J$269:$J$514)+SUMIF(Ent_Dados!$C$269:$C$514,Tabulação_Prod_Municipios!D32,Ent_Dados!$N$269:$N$514)+SUMIF(Ent_Dados!$C$269:$C$514,Tabulação_Prod_Municipios!D32,Ent_Dados!$P$269:$P$514)+SUMIF(Ent_Dados!$C$269:$C$514,Tabulação_Prod_Municipios!D32,Ent_Dados!$T$269:$T$514)+SUMIF(Ent_Dados!$C$269:$C$514,Tabulação_Prod_Municipios!D32,Ent_Dados!$V$269:$V$514)+SUMIF(Ent_Dados!$C$269:$C$514,Tabulação_Prod_Municipios!D32,Ent_Dados!$X$269:$X$514)+SUMIF(Ent_Dados!$C$269:$C$514,Tabulação_Prod_Municipios!D32,Ent_Dados!$AB$269:$AB$514)</f>
        <v>9870</v>
      </c>
      <c r="I130" s="16">
        <f>SUMIF(Ent_Dados!$C$269:$C$514,Tabulação_Prod_Municipios!D32,Ent_Dados!$G$269:$G$514)+SUMIF(Ent_Dados!$C$269:$C$514,Tabulação_Prod_Municipios!D32,Ent_Dados!$I$269:$I$514)+SUMIF(Ent_Dados!$C$269:$C$514,Tabulação_Prod_Municipios!D32,Ent_Dados!$K$269:$K$514)+SUMIF(Ent_Dados!$C$269:$C$514,Tabulação_Prod_Municipios!D32,Ent_Dados!$O$269:$O$514)+SUMIF(Ent_Dados!$C$269:$C$514,Tabulação_Prod_Municipios!D32,Ent_Dados!$Q$269:$Q$514)+SUMIF(Ent_Dados!$C$269:$C$514,Tabulação_Prod_Municipios!D32,Ent_Dados!$U$269:$U$514)+SUMIF(Ent_Dados!$C$269:$C$514,Tabulação_Prod_Municipios!D32,Ent_Dados!$W$269:$W$514)+SUMIF(Ent_Dados!$C$269:$C$514,Tabulação_Prod_Municipios!D32,Ent_Dados!$Y$269:$Y$514)+SUMIF(Ent_Dados!$C$269:$C$514,Tabulação_Prod_Municipios!D32,Ent_Dados!$AC$269:$AC$514)</f>
        <v>8423</v>
      </c>
      <c r="J130" s="9"/>
      <c r="K130" s="10">
        <v>120</v>
      </c>
      <c r="L130" s="92" t="s">
        <v>77</v>
      </c>
      <c r="M130" s="13">
        <f>SUMIF(Ent_Dados!$C$9:$C$254,Tabulação_Prod_Municipios!D25,Ent_Dados!$F$9:$F$254)+SUMIF(Ent_Dados!$C$9:$C$254,Tabulação_Prod_Municipios!D25,Ent_Dados!$H$9:$H$254)+SUMIF(Ent_Dados!$C$9:$C$254,Tabulação_Prod_Municipios!D25,Ent_Dados!$J$9:$J$254)+SUMIF(Ent_Dados!$C$9:$C$254,Tabulação_Prod_Municipios!D25,Ent_Dados!$N$9:$N$254)+SUMIF(Ent_Dados!$C$9:$C$254,Tabulação_Prod_Municipios!D25,Ent_Dados!$P$9:$P$254)+SUMIF(Ent_Dados!$C$9:$C$254,Tabulação_Prod_Municipios!D25,Ent_Dados!$T$9:$T$254)+SUMIF(Ent_Dados!$C$9:$C$254,Tabulação_Prod_Municipios!D25,Ent_Dados!$V$9:$V$254)+SUMIF(Ent_Dados!$C$9:$C$254,Tabulação_Prod_Municipios!D25,Ent_Dados!$X$9:$X$254)+SUMIF(Ent_Dados!$C$9:$C$254,Tabulação_Prod_Municipios!D25,Ent_Dados!$AB$9:$AB$254)</f>
        <v>2500</v>
      </c>
      <c r="N130" s="16">
        <f>SUMIF(Ent_Dados!$C$9:$C$254,Tabulação_Prod_Municipios!D25,Ent_Dados!$G$9:$G$254)+SUMIF(Ent_Dados!$C$9:$C$254,Tabulação_Prod_Municipios!D25,Ent_Dados!$I$9:$I$254)+SUMIF(Ent_Dados!$C$9:$C$254,Tabulação_Prod_Municipios!D25,Ent_Dados!$K$9:$K$254)+SUMIF(Ent_Dados!$C$9:$C$254,Tabulação_Prod_Municipios!D25,Ent_Dados!$O$9:$O$254)+SUMIF(Ent_Dados!$C$9:$C$254,Tabulação_Prod_Municipios!D25,Ent_Dados!$Q$9:$Q$254)+SUMIF(Ent_Dados!$C$9:$C$254,Tabulação_Prod_Municipios!D25,Ent_Dados!$U$9:$U$254)+SUMIF(Ent_Dados!$C$9:$C$254,Tabulação_Prod_Municipios!D25,Ent_Dados!$W$9:$W$254)+SUMIF(Ent_Dados!$C$9:$C$254,Tabulação_Prod_Municipios!D25,Ent_Dados!$Y$9:$Y$254)+SUMIF(Ent_Dados!$C$9:$C$254,Tabulação_Prod_Municipios!D25,Ent_Dados!$AC$9:$AC$254)</f>
        <v>2500</v>
      </c>
      <c r="O130" s="14"/>
      <c r="P130" s="10">
        <v>120</v>
      </c>
      <c r="Q130" s="92" t="s">
        <v>176</v>
      </c>
      <c r="R130" s="13">
        <f>SUMIF(Ent_Dados!$C$269:$C$514,Tabulação_Prod_Municipios!D132,Ent_Dados!$V$269:$V$514)</f>
        <v>2500</v>
      </c>
      <c r="S130" s="16">
        <f>SUMIF(Ent_Dados!$C$269:$C$514,Tabulação_Prod_Municipios!D132,Ent_Dados!$W$269:$W$514)</f>
        <v>3750</v>
      </c>
      <c r="T130" s="9"/>
      <c r="U130" s="10">
        <v>120</v>
      </c>
      <c r="V130" s="92" t="s">
        <v>190</v>
      </c>
      <c r="W130" s="13">
        <f>SUMIF(Ent_Dados!$C$9:$C$254,Tabulação_Prod_Municipios!D148,Ent_Dados!$V$9:$V$254)</f>
        <v>2000</v>
      </c>
      <c r="X130" s="16">
        <f>SUMIF(Ent_Dados!$C$9:$C$254,Tabulação_Prod_Municipios!D148,Ent_Dados!$W$9:$W$254)</f>
        <v>1500</v>
      </c>
      <c r="Y130" s="2"/>
      <c r="Z130" s="10">
        <v>120</v>
      </c>
      <c r="AA130" s="92" t="s">
        <v>113</v>
      </c>
      <c r="AB130" s="13">
        <f>SUMIF(Ent_Dados!$C$269:$C$514,Tabulação_Prod_Municipios!D64,Ent_Dados!$T$269:$T$514)</f>
        <v>2400</v>
      </c>
      <c r="AC130" s="16">
        <f>SUMIF(Ent_Dados!$C$269:$C$514,Tabulação_Prod_Municipios!D64,Ent_Dados!$U$269:$U$514)</f>
        <v>3510</v>
      </c>
      <c r="AD130" s="9"/>
      <c r="AE130" s="10">
        <v>120</v>
      </c>
      <c r="AF130" s="92" t="s">
        <v>284</v>
      </c>
      <c r="AG130" s="13">
        <f>SUMIF(Ent_Dados!$C$9:$C$254,Tabulação_Prod_Municipios!D252,Ent_Dados!$T$9:$T$254)</f>
        <v>500</v>
      </c>
      <c r="AH130" s="16">
        <f>SUMIF(Ent_Dados!$C$9:$C$254,Tabulação_Prod_Municipios!D252,Ent_Dados!$U$9:$U$254)</f>
        <v>700</v>
      </c>
      <c r="AJ130" s="10">
        <v>120</v>
      </c>
      <c r="AK130" s="92" t="s">
        <v>195</v>
      </c>
      <c r="AL130" s="13">
        <f>SUMIF(Ent_Dados!$C$269:$C$514,Tabulação_Prod_Municipios!D153,Ent_Dados!$X$269:$X$514)</f>
        <v>0</v>
      </c>
      <c r="AM130" s="16">
        <f>SUMIF(Ent_Dados!$C$269:$C$514,Tabulação_Prod_Municipios!D153,Ent_Dados!$Y$269:$Y$514)</f>
        <v>0</v>
      </c>
      <c r="AN130" s="9"/>
      <c r="AO130" s="10">
        <v>120</v>
      </c>
      <c r="AP130" s="92" t="s">
        <v>274</v>
      </c>
      <c r="AQ130" s="13">
        <f>SUMIF(Ent_Dados!$C$9:$C$254,Tabulação_Prod_Municipios!D242,Ent_Dados!$X$9:$X$254)</f>
        <v>0</v>
      </c>
      <c r="AR130" s="16">
        <f>SUMIF(Ent_Dados!$C$9:$C$254,Tabulação_Prod_Municipios!D242,Ent_Dados!$Y$9:$Y$254)</f>
        <v>0</v>
      </c>
      <c r="AT130" s="10">
        <v>120</v>
      </c>
      <c r="AU130" s="92" t="s">
        <v>88</v>
      </c>
      <c r="AV130" s="13">
        <f>SUMIF(Ent_Dados!$C$269:$C$514,Tabulação_Prod_Municipios!D36,Ent_Dados!$J$269:$J$514)</f>
        <v>108</v>
      </c>
      <c r="AW130" s="16">
        <f>SUMIF(Ent_Dados!$C$269:$C$514,Tabulação_Prod_Municipios!D36,Ent_Dados!$K$269:$K$514)</f>
        <v>0</v>
      </c>
      <c r="AX130" s="9"/>
      <c r="AY130" s="10">
        <v>120</v>
      </c>
      <c r="AZ130" s="92" t="s">
        <v>167</v>
      </c>
      <c r="BA130" s="13">
        <f>SUMIF(Ent_Dados!$C$9:$C$254,Tabulação_Prod_Municipios!D123,Ent_Dados!$J$9:$J$254)</f>
        <v>50</v>
      </c>
      <c r="BB130" s="16">
        <f>SUMIF(Ent_Dados!$C$9:$C$254,Tabulação_Prod_Municipios!D123,Ent_Dados!$K$9:$K$254)</f>
        <v>0</v>
      </c>
      <c r="BD130" s="10">
        <v>120</v>
      </c>
      <c r="BE130" s="92" t="s">
        <v>171</v>
      </c>
      <c r="BF130" s="13">
        <f>SUMIF(Ent_Dados!$C$269:$C$514,Tabulação_Prod_Municipios!D127,Ent_Dados!$N$269:$N$514)</f>
        <v>0</v>
      </c>
      <c r="BG130" s="16">
        <f>SUMIF(Ent_Dados!$C$269:$C$514,Tabulação_Prod_Municipios!D127,Ent_Dados!$O$269:$O$514)</f>
        <v>0</v>
      </c>
      <c r="BH130" s="9"/>
      <c r="BI130" s="10">
        <v>120</v>
      </c>
      <c r="BJ130" s="92" t="s">
        <v>84</v>
      </c>
      <c r="BK130" s="13">
        <f>SUMIF(Ent_Dados!$C$9:$C$254,Tabulação_Prod_Municipios!D32,Ent_Dados!$N$9:$N$254)</f>
        <v>0</v>
      </c>
      <c r="BL130" s="16">
        <f>SUMIF(Ent_Dados!$C$9:$C$254,Tabulação_Prod_Municipios!D32,Ent_Dados!$O$9:$O$254)</f>
        <v>0</v>
      </c>
      <c r="BN130" s="10">
        <v>120</v>
      </c>
      <c r="BO130" s="92" t="s">
        <v>147</v>
      </c>
      <c r="BP130" s="13">
        <f>SUMIF(Ent_Dados!$C$269:$C$514,Tabulação_Prod_Municipios!D101,Ent_Dados!$F$269:$F$514)</f>
        <v>0</v>
      </c>
      <c r="BQ130" s="16">
        <f>SUMIF(Ent_Dados!$C$269:$C$514,Tabulação_Prod_Municipios!D101,Ent_Dados!$G$269:$G$514)</f>
        <v>0</v>
      </c>
      <c r="BR130" s="9"/>
      <c r="BS130" s="10">
        <v>120</v>
      </c>
      <c r="BT130" s="92" t="s">
        <v>147</v>
      </c>
      <c r="BU130" s="13">
        <f>SUMIF(Ent_Dados!$C$9:$C$254,Tabulação_Prod_Municipios!D101,Ent_Dados!$F$9:$F$254)</f>
        <v>0</v>
      </c>
      <c r="BV130" s="16">
        <f>SUMIF(Ent_Dados!$C$9:$C$254,Tabulação_Prod_Municipios!D101,Ent_Dados!$G$9:$G$254)</f>
        <v>0</v>
      </c>
      <c r="BX130" s="10">
        <v>120</v>
      </c>
      <c r="BY130" s="92" t="s">
        <v>151</v>
      </c>
      <c r="BZ130" s="13">
        <f>SUMIF(Ent_Dados!$C$269:$C$514,Tabulação_Prod_Municipios!D105,Ent_Dados!$P$269:$P$514)</f>
        <v>0</v>
      </c>
      <c r="CA130" s="16">
        <f>SUMIF(Ent_Dados!$C$269:$C$514,Tabulação_Prod_Municipios!D105,Ent_Dados!$Q$269:$Q$514)</f>
        <v>0</v>
      </c>
      <c r="CB130" s="9"/>
      <c r="CC130" s="10">
        <v>120</v>
      </c>
      <c r="CD130" s="92" t="s">
        <v>151</v>
      </c>
      <c r="CE130" s="13">
        <f>SUMIF(Ent_Dados!$C$9:$C$254,Tabulação_Prod_Municipios!D105,Ent_Dados!$P$9:$P$254)</f>
        <v>0</v>
      </c>
      <c r="CF130" s="16">
        <f>SUMIF(Ent_Dados!$C$9:$C$254,Tabulação_Prod_Municipios!D105,Ent_Dados!$Q$9:$Q$254)</f>
        <v>0</v>
      </c>
      <c r="CH130" s="10">
        <v>120</v>
      </c>
      <c r="CI130" s="92" t="s">
        <v>168</v>
      </c>
      <c r="CJ130" s="13">
        <f>SUMIF(Ent_Dados!$C$269:$C$514,Tabulação_Prod_Municipios!D124,Ent_Dados!$AB$269:$AB$514)</f>
        <v>0</v>
      </c>
      <c r="CK130" s="16">
        <f>SUMIF(Ent_Dados!$C$269:$C$514,Tabulação_Prod_Municipios!D124,Ent_Dados!$AC$269:$AC$514)</f>
        <v>0</v>
      </c>
      <c r="CL130" s="9"/>
      <c r="CM130" s="10">
        <v>120</v>
      </c>
      <c r="CN130" s="92" t="s">
        <v>168</v>
      </c>
      <c r="CO130" s="13">
        <f>SUMIF(Ent_Dados!$C$9:$C$254,Tabulação_Prod_Municipios!D124,Ent_Dados!$AB$9:$AB$254)</f>
        <v>0</v>
      </c>
      <c r="CP130" s="16">
        <f>SUMIF(Ent_Dados!$C$9:$C$254,Tabulação_Prod_Municipios!D124,Ent_Dados!$AC$9:$AC$254)</f>
        <v>0</v>
      </c>
      <c r="CR130" s="10">
        <v>120</v>
      </c>
      <c r="CS130" s="92" t="s">
        <v>121</v>
      </c>
      <c r="CT130" s="13">
        <f>SUMIF(Ent_Dados!$C$269:$C$514,Tabulação_Prod_Municipios!D73,Ent_Dados!$L$269:$L$514)</f>
        <v>550</v>
      </c>
      <c r="CU130" s="16">
        <f>SUMIF(Ent_Dados!$C$269:$C$514,Tabulação_Prod_Municipios!D73,Ent_Dados!$M$269:$M$514)</f>
        <v>550</v>
      </c>
      <c r="CV130" s="9"/>
      <c r="CW130" s="10">
        <v>120</v>
      </c>
      <c r="CX130" s="92" t="s">
        <v>81</v>
      </c>
      <c r="CY130" s="13">
        <f>SUMIF(Ent_Dados!$C$9:$C$254,Tabulação_Prod_Municipios!D29,Ent_Dados!$L$9:$L$254)</f>
        <v>10</v>
      </c>
      <c r="CZ130" s="16">
        <f>SUMIF(Ent_Dados!$C$9:$C$254,Tabulação_Prod_Municipios!D29,Ent_Dados!$M$9:$M$254)</f>
        <v>10</v>
      </c>
      <c r="DB130" s="10">
        <v>120</v>
      </c>
      <c r="DC130" s="92" t="s">
        <v>147</v>
      </c>
      <c r="DD130" s="13">
        <f>SUMIF(Ent_Dados!$C$269:$C$514,Tabulação_Prod_Municipios!D101,Ent_Dados!$R$269:$R$514)</f>
        <v>375</v>
      </c>
      <c r="DE130" s="16">
        <f>SUMIF(Ent_Dados!$C$269:$C$514,Tabulação_Prod_Municipios!D101,Ent_Dados!$S$269:$S$514)</f>
        <v>525</v>
      </c>
      <c r="DF130" s="9"/>
      <c r="DG130" s="10">
        <v>120</v>
      </c>
      <c r="DH130" s="92" t="s">
        <v>23</v>
      </c>
      <c r="DI130" s="13">
        <f>SUMIF(Ent_Dados!$C$9:$C$254,Tabulação_Prod_Municipios!D214,Ent_Dados!$R$9:$R$254)</f>
        <v>35</v>
      </c>
      <c r="DJ130" s="16">
        <f>SUMIF(Ent_Dados!$C$9:$C$254,Tabulação_Prod_Municipios!D214,Ent_Dados!$S$9:$S$254)</f>
        <v>30</v>
      </c>
      <c r="DL130" s="10">
        <v>120</v>
      </c>
      <c r="DM130" s="92" t="s">
        <v>88</v>
      </c>
      <c r="DN130" s="13">
        <f>SUMIF(Ent_Dados!$C$269:$C$514,Tabulação_Prod_Municipios!D36,Ent_Dados!$Z$269:$Z$514)</f>
        <v>0</v>
      </c>
      <c r="DO130" s="16">
        <f>SUMIF(Ent_Dados!$C$269:$C$514,Tabulação_Prod_Municipios!D36,Ent_Dados!$AA$269:$AA$514)</f>
        <v>0</v>
      </c>
      <c r="DP130" s="9"/>
      <c r="DQ130" s="10">
        <v>120</v>
      </c>
      <c r="DR130" s="92" t="s">
        <v>88</v>
      </c>
      <c r="DS130" s="13">
        <f>SUMIF(Ent_Dados!$C$9:$C$254,Tabulação_Prod_Municipios!D36,Ent_Dados!$Z$9:$Z$254)</f>
        <v>0</v>
      </c>
      <c r="DT130" s="16">
        <f>SUMIF(Ent_Dados!$C$9:$C$254,Tabulação_Prod_Municipios!D36,Ent_Dados!$AA$9:$AA$254)</f>
        <v>0</v>
      </c>
      <c r="DV130" s="10">
        <v>120</v>
      </c>
      <c r="DW130" s="92" t="s">
        <v>144</v>
      </c>
      <c r="DX130" s="13">
        <f>SUMIF(Ent_Dados!$C$269:$C$514,Tabulação_Prod_Municipios!D98,Ent_Dados!$D$269:$D$514)</f>
        <v>0</v>
      </c>
      <c r="DY130" s="16">
        <f>SUMIF(Ent_Dados!$C$269:$C$514,Tabulação_Prod_Municipios!D98,Ent_Dados!$E$269:$E$514)</f>
        <v>0</v>
      </c>
      <c r="DZ130" s="9"/>
      <c r="EA130" s="10">
        <v>120</v>
      </c>
      <c r="EB130" s="92" t="s">
        <v>144</v>
      </c>
      <c r="EC130" s="13">
        <f>SUMIF(Ent_Dados!$C$9:$C$254,Tabulação_Prod_Municipios!D98,Ent_Dados!$D$9:$D$254)</f>
        <v>0</v>
      </c>
      <c r="ED130" s="16">
        <f>SUMIF(Ent_Dados!$C$9:$C$254,Tabulação_Prod_Municipios!D98,Ent_Dados!$E$9:$E$254)</f>
        <v>0</v>
      </c>
      <c r="EF130" s="10">
        <v>120</v>
      </c>
      <c r="EG130" s="92" t="s">
        <v>174</v>
      </c>
      <c r="EH130" s="13"/>
      <c r="EI130" s="16"/>
      <c r="EJ130" s="9"/>
      <c r="EK130" s="10">
        <v>120</v>
      </c>
      <c r="EL130" s="92" t="s">
        <v>174</v>
      </c>
      <c r="EM130" s="13"/>
      <c r="EN130" s="16"/>
    </row>
    <row r="131" spans="1:144" ht="13.5" customHeight="1" x14ac:dyDescent="0.2">
      <c r="A131" s="14"/>
      <c r="B131" s="91">
        <v>123</v>
      </c>
      <c r="C131" s="92" t="s">
        <v>175</v>
      </c>
      <c r="D131" s="12" t="s">
        <v>452</v>
      </c>
      <c r="E131" s="14"/>
      <c r="F131" s="10">
        <v>121</v>
      </c>
      <c r="G131" s="92" t="s">
        <v>225</v>
      </c>
      <c r="H131" s="13">
        <f>SUMIF(Ent_Dados!$C$269:$C$514,Tabulação_Prod_Municipios!D186,Ent_Dados!$F$269:$F$514)+SUMIF(Ent_Dados!$C$269:$C$514,Tabulação_Prod_Municipios!D186,Ent_Dados!$H$269:$H$514)+SUMIF(Ent_Dados!$C$269:$C$514,Tabulação_Prod_Municipios!D186,Ent_Dados!$J$269:$J$514)+SUMIF(Ent_Dados!$C$269:$C$514,Tabulação_Prod_Municipios!D186,Ent_Dados!$N$269:$N$514)+SUMIF(Ent_Dados!$C$269:$C$514,Tabulação_Prod_Municipios!D186,Ent_Dados!$P$269:$P$514)+SUMIF(Ent_Dados!$C$269:$C$514,Tabulação_Prod_Municipios!D186,Ent_Dados!$T$269:$T$514)+SUMIF(Ent_Dados!$C$269:$C$514,Tabulação_Prod_Municipios!D186,Ent_Dados!$V$269:$V$514)+SUMIF(Ent_Dados!$C$269:$C$514,Tabulação_Prod_Municipios!D186,Ent_Dados!$X$269:$X$514)+SUMIF(Ent_Dados!$C$269:$C$514,Tabulação_Prod_Municipios!D186,Ent_Dados!$AB$269:$AB$514)</f>
        <v>7650</v>
      </c>
      <c r="I131" s="16">
        <f>SUMIF(Ent_Dados!$C$269:$C$514,Tabulação_Prod_Municipios!D186,Ent_Dados!$G$269:$G$514)+SUMIF(Ent_Dados!$C$269:$C$514,Tabulação_Prod_Municipios!D186,Ent_Dados!$I$269:$I$514)+SUMIF(Ent_Dados!$C$269:$C$514,Tabulação_Prod_Municipios!D186,Ent_Dados!$K$269:$K$514)+SUMIF(Ent_Dados!$C$269:$C$514,Tabulação_Prod_Municipios!D186,Ent_Dados!$O$269:$O$514)+SUMIF(Ent_Dados!$C$269:$C$514,Tabulação_Prod_Municipios!D186,Ent_Dados!$Q$269:$Q$514)+SUMIF(Ent_Dados!$C$269:$C$514,Tabulação_Prod_Municipios!D186,Ent_Dados!$U$269:$U$514)+SUMIF(Ent_Dados!$C$269:$C$514,Tabulação_Prod_Municipios!D186,Ent_Dados!$W$269:$W$514)+SUMIF(Ent_Dados!$C$269:$C$514,Tabulação_Prod_Municipios!D186,Ent_Dados!$Y$269:$Y$514)+SUMIF(Ent_Dados!$C$269:$C$514,Tabulação_Prod_Municipios!D186,Ent_Dados!$AC$269:$AC$514)</f>
        <v>8215</v>
      </c>
      <c r="J131" s="9"/>
      <c r="K131" s="10">
        <v>121</v>
      </c>
      <c r="L131" s="92" t="s">
        <v>281</v>
      </c>
      <c r="M131" s="13">
        <f>SUMIF(Ent_Dados!$C$9:$C$254,Tabulação_Prod_Municipios!D249,Ent_Dados!$F$9:$F$254)+SUMIF(Ent_Dados!$C$9:$C$254,Tabulação_Prod_Municipios!D249,Ent_Dados!$H$9:$H$254)+SUMIF(Ent_Dados!$C$9:$C$254,Tabulação_Prod_Municipios!D249,Ent_Dados!$J$9:$J$254)+SUMIF(Ent_Dados!$C$9:$C$254,Tabulação_Prod_Municipios!D249,Ent_Dados!$N$9:$N$254)+SUMIF(Ent_Dados!$C$9:$C$254,Tabulação_Prod_Municipios!D249,Ent_Dados!$P$9:$P$254)+SUMIF(Ent_Dados!$C$9:$C$254,Tabulação_Prod_Municipios!D249,Ent_Dados!$T$9:$T$254)+SUMIF(Ent_Dados!$C$9:$C$254,Tabulação_Prod_Municipios!D249,Ent_Dados!$V$9:$V$254)+SUMIF(Ent_Dados!$C$9:$C$254,Tabulação_Prod_Municipios!D249,Ent_Dados!$X$9:$X$254)+SUMIF(Ent_Dados!$C$9:$C$254,Tabulação_Prod_Municipios!D249,Ent_Dados!$AB$9:$AB$254)</f>
        <v>2400</v>
      </c>
      <c r="N131" s="16">
        <f>SUMIF(Ent_Dados!$C$9:$C$254,Tabulação_Prod_Municipios!D249,Ent_Dados!$G$9:$G$254)+SUMIF(Ent_Dados!$C$9:$C$254,Tabulação_Prod_Municipios!D249,Ent_Dados!$I$9:$I$254)+SUMIF(Ent_Dados!$C$9:$C$254,Tabulação_Prod_Municipios!D249,Ent_Dados!$K$9:$K$254)+SUMIF(Ent_Dados!$C$9:$C$254,Tabulação_Prod_Municipios!D249,Ent_Dados!$O$9:$O$254)+SUMIF(Ent_Dados!$C$9:$C$254,Tabulação_Prod_Municipios!D249,Ent_Dados!$Q$9:$Q$254)+SUMIF(Ent_Dados!$C$9:$C$254,Tabulação_Prod_Municipios!D249,Ent_Dados!$U$9:$U$254)+SUMIF(Ent_Dados!$C$9:$C$254,Tabulação_Prod_Municipios!D249,Ent_Dados!$W$9:$W$254)+SUMIF(Ent_Dados!$C$9:$C$254,Tabulação_Prod_Municipios!D249,Ent_Dados!$Y$9:$Y$254)+SUMIF(Ent_Dados!$C$9:$C$254,Tabulação_Prod_Municipios!D249,Ent_Dados!$AC$9:$AC$254)</f>
        <v>2400</v>
      </c>
      <c r="O131" s="14"/>
      <c r="P131" s="10">
        <v>121</v>
      </c>
      <c r="Q131" s="92" t="s">
        <v>74</v>
      </c>
      <c r="R131" s="13">
        <f>SUMIF(Ent_Dados!$C$269:$C$514,Tabulação_Prod_Municipios!D22,Ent_Dados!$V$269:$V$514)</f>
        <v>4862</v>
      </c>
      <c r="S131" s="16">
        <f>SUMIF(Ent_Dados!$C$269:$C$514,Tabulação_Prod_Municipios!D22,Ent_Dados!$W$269:$W$514)</f>
        <v>3729</v>
      </c>
      <c r="T131" s="9"/>
      <c r="U131" s="10">
        <v>121</v>
      </c>
      <c r="V131" s="92" t="s">
        <v>75</v>
      </c>
      <c r="W131" s="13">
        <f>SUMIF(Ent_Dados!$C$9:$C$254,Tabulação_Prod_Municipios!D23,Ent_Dados!$V$9:$V$254)</f>
        <v>1800</v>
      </c>
      <c r="X131" s="16">
        <f>SUMIF(Ent_Dados!$C$9:$C$254,Tabulação_Prod_Municipios!D23,Ent_Dados!$W$9:$W$254)</f>
        <v>1500</v>
      </c>
      <c r="Y131" s="2"/>
      <c r="Z131" s="10">
        <v>121</v>
      </c>
      <c r="AA131" s="92" t="s">
        <v>255</v>
      </c>
      <c r="AB131" s="13">
        <f>SUMIF(Ent_Dados!$C$269:$C$514,Tabulação_Prod_Municipios!D222,Ent_Dados!$T$269:$T$514)</f>
        <v>3500</v>
      </c>
      <c r="AC131" s="16">
        <f>SUMIF(Ent_Dados!$C$269:$C$514,Tabulação_Prod_Municipios!D222,Ent_Dados!$U$269:$U$514)</f>
        <v>3500</v>
      </c>
      <c r="AD131" s="9"/>
      <c r="AE131" s="10">
        <v>121</v>
      </c>
      <c r="AF131" s="92" t="s">
        <v>160</v>
      </c>
      <c r="AG131" s="13">
        <f>SUMIF(Ent_Dados!$C$9:$C$254,Tabulação_Prod_Municipios!D115,Ent_Dados!$T$9:$T$254)</f>
        <v>400</v>
      </c>
      <c r="AH131" s="16">
        <f>SUMIF(Ent_Dados!$C$9:$C$254,Tabulação_Prod_Municipios!D115,Ent_Dados!$U$9:$U$254)</f>
        <v>700</v>
      </c>
      <c r="AJ131" s="10">
        <v>121</v>
      </c>
      <c r="AK131" s="92" t="s">
        <v>118</v>
      </c>
      <c r="AL131" s="13">
        <f>SUMIF(Ent_Dados!$C$269:$C$514,Tabulação_Prod_Municipios!D70,Ent_Dados!$X$269:$X$514)</f>
        <v>0</v>
      </c>
      <c r="AM131" s="16">
        <f>SUMIF(Ent_Dados!$C$269:$C$514,Tabulação_Prod_Municipios!D70,Ent_Dados!$Y$269:$Y$514)</f>
        <v>0</v>
      </c>
      <c r="AN131" s="9"/>
      <c r="AO131" s="10">
        <v>121</v>
      </c>
      <c r="AP131" s="92" t="s">
        <v>118</v>
      </c>
      <c r="AQ131" s="13">
        <f>SUMIF(Ent_Dados!$C$9:$C$254,Tabulação_Prod_Municipios!D70,Ent_Dados!$X$9:$X$254)</f>
        <v>0</v>
      </c>
      <c r="AR131" s="16">
        <f>SUMIF(Ent_Dados!$C$9:$C$254,Tabulação_Prod_Municipios!D70,Ent_Dados!$Y$9:$Y$254)</f>
        <v>0</v>
      </c>
      <c r="AT131" s="10">
        <v>121</v>
      </c>
      <c r="AU131" s="92" t="s">
        <v>167</v>
      </c>
      <c r="AV131" s="13">
        <f>SUMIF(Ent_Dados!$C$269:$C$514,Tabulação_Prod_Municipios!D123,Ent_Dados!$J$269:$J$514)</f>
        <v>90</v>
      </c>
      <c r="AW131" s="16">
        <f>SUMIF(Ent_Dados!$C$269:$C$514,Tabulação_Prod_Municipios!D123,Ent_Dados!$K$269:$K$514)</f>
        <v>0</v>
      </c>
      <c r="AX131" s="9"/>
      <c r="AY131" s="10">
        <v>121</v>
      </c>
      <c r="AZ131" s="92" t="s">
        <v>164</v>
      </c>
      <c r="BA131" s="13">
        <f>SUMIF(Ent_Dados!$C$9:$C$254,Tabulação_Prod_Municipios!D119,Ent_Dados!$J$9:$J$254)</f>
        <v>50</v>
      </c>
      <c r="BB131" s="16">
        <f>SUMIF(Ent_Dados!$C$9:$C$254,Tabulação_Prod_Municipios!D119,Ent_Dados!$K$9:$K$254)</f>
        <v>0</v>
      </c>
      <c r="BD131" s="10">
        <v>121</v>
      </c>
      <c r="BE131" s="92" t="s">
        <v>155</v>
      </c>
      <c r="BF131" s="13">
        <f>SUMIF(Ent_Dados!$C$269:$C$514,Tabulação_Prod_Municipios!D110,Ent_Dados!$N$269:$N$514)</f>
        <v>0</v>
      </c>
      <c r="BG131" s="16">
        <f>SUMIF(Ent_Dados!$C$269:$C$514,Tabulação_Prod_Municipios!D110,Ent_Dados!$O$269:$O$514)</f>
        <v>0</v>
      </c>
      <c r="BH131" s="9"/>
      <c r="BI131" s="10">
        <v>121</v>
      </c>
      <c r="BJ131" s="92" t="s">
        <v>155</v>
      </c>
      <c r="BK131" s="13">
        <f>SUMIF(Ent_Dados!$C$9:$C$254,Tabulação_Prod_Municipios!D110,Ent_Dados!$N$9:$N$254)</f>
        <v>0</v>
      </c>
      <c r="BL131" s="16">
        <f>SUMIF(Ent_Dados!$C$9:$C$254,Tabulação_Prod_Municipios!D110,Ent_Dados!$O$9:$O$254)</f>
        <v>0</v>
      </c>
      <c r="BN131" s="10">
        <v>121</v>
      </c>
      <c r="BO131" s="92" t="s">
        <v>148</v>
      </c>
      <c r="BP131" s="13">
        <f>SUMIF(Ent_Dados!$C$269:$C$514,Tabulação_Prod_Municipios!D102,Ent_Dados!$F$269:$F$514)</f>
        <v>0</v>
      </c>
      <c r="BQ131" s="16">
        <f>SUMIF(Ent_Dados!$C$269:$C$514,Tabulação_Prod_Municipios!D102,Ent_Dados!$G$269:$G$514)</f>
        <v>0</v>
      </c>
      <c r="BR131" s="9"/>
      <c r="BS131" s="10">
        <v>121</v>
      </c>
      <c r="BT131" s="92" t="s">
        <v>148</v>
      </c>
      <c r="BU131" s="13">
        <f>SUMIF(Ent_Dados!$C$9:$C$254,Tabulação_Prod_Municipios!D102,Ent_Dados!$F$9:$F$254)</f>
        <v>0</v>
      </c>
      <c r="BV131" s="16">
        <f>SUMIF(Ent_Dados!$C$9:$C$254,Tabulação_Prod_Municipios!D102,Ent_Dados!$G$9:$G$254)</f>
        <v>0</v>
      </c>
      <c r="BX131" s="10">
        <v>121</v>
      </c>
      <c r="BY131" s="92" t="s">
        <v>152</v>
      </c>
      <c r="BZ131" s="13">
        <f>SUMIF(Ent_Dados!$C$269:$C$514,Tabulação_Prod_Municipios!D106,Ent_Dados!$P$269:$P$514)</f>
        <v>0</v>
      </c>
      <c r="CA131" s="16">
        <f>SUMIF(Ent_Dados!$C$269:$C$514,Tabulação_Prod_Municipios!D106,Ent_Dados!$Q$269:$Q$514)</f>
        <v>0</v>
      </c>
      <c r="CB131" s="9"/>
      <c r="CC131" s="10">
        <v>121</v>
      </c>
      <c r="CD131" s="92" t="s">
        <v>152</v>
      </c>
      <c r="CE131" s="13">
        <f>SUMIF(Ent_Dados!$C$9:$C$254,Tabulação_Prod_Municipios!D106,Ent_Dados!$P$9:$P$254)</f>
        <v>0</v>
      </c>
      <c r="CF131" s="16">
        <f>SUMIF(Ent_Dados!$C$9:$C$254,Tabulação_Prod_Municipios!D106,Ent_Dados!$Q$9:$Q$254)</f>
        <v>0</v>
      </c>
      <c r="CH131" s="10">
        <v>121</v>
      </c>
      <c r="CI131" s="92" t="s">
        <v>169</v>
      </c>
      <c r="CJ131" s="13">
        <f>SUMIF(Ent_Dados!$C$269:$C$514,Tabulação_Prod_Municipios!D125,Ent_Dados!$AB$269:$AB$514)</f>
        <v>0</v>
      </c>
      <c r="CK131" s="16">
        <f>SUMIF(Ent_Dados!$C$269:$C$514,Tabulação_Prod_Municipios!D125,Ent_Dados!$AC$269:$AC$514)</f>
        <v>0</v>
      </c>
      <c r="CL131" s="9"/>
      <c r="CM131" s="10">
        <v>121</v>
      </c>
      <c r="CN131" s="92" t="s">
        <v>169</v>
      </c>
      <c r="CO131" s="13">
        <f>SUMIF(Ent_Dados!$C$9:$C$254,Tabulação_Prod_Municipios!D125,Ent_Dados!$AB$9:$AB$254)</f>
        <v>0</v>
      </c>
      <c r="CP131" s="16">
        <f>SUMIF(Ent_Dados!$C$9:$C$254,Tabulação_Prod_Municipios!D125,Ent_Dados!$AC$9:$AC$254)</f>
        <v>0</v>
      </c>
      <c r="CR131" s="10">
        <v>121</v>
      </c>
      <c r="CS131" s="92" t="s">
        <v>124</v>
      </c>
      <c r="CT131" s="13">
        <f>SUMIF(Ent_Dados!$C$269:$C$514,Tabulação_Prod_Municipios!D77,Ent_Dados!$L$269:$L$514)</f>
        <v>540</v>
      </c>
      <c r="CU131" s="16">
        <f>SUMIF(Ent_Dados!$C$269:$C$514,Tabulação_Prod_Municipios!D77,Ent_Dados!$M$269:$M$514)</f>
        <v>540</v>
      </c>
      <c r="CV131" s="9"/>
      <c r="CW131" s="10">
        <v>121</v>
      </c>
      <c r="CX131" s="92" t="s">
        <v>121</v>
      </c>
      <c r="CY131" s="13">
        <f>SUMIF(Ent_Dados!$C$9:$C$254,Tabulação_Prod_Municipios!D73,Ent_Dados!$L$9:$L$254)</f>
        <v>10</v>
      </c>
      <c r="CZ131" s="16">
        <f>SUMIF(Ent_Dados!$C$9:$C$254,Tabulação_Prod_Municipios!D73,Ent_Dados!$M$9:$M$254)</f>
        <v>10</v>
      </c>
      <c r="DB131" s="10">
        <v>121</v>
      </c>
      <c r="DC131" s="92" t="s">
        <v>166</v>
      </c>
      <c r="DD131" s="13">
        <f>SUMIF(Ent_Dados!$C$269:$C$514,Tabulação_Prod_Municipios!D122,Ent_Dados!$R$269:$R$514)</f>
        <v>500</v>
      </c>
      <c r="DE131" s="16">
        <f>SUMIF(Ent_Dados!$C$269:$C$514,Tabulação_Prod_Municipios!D122,Ent_Dados!$S$269:$S$514)</f>
        <v>500</v>
      </c>
      <c r="DF131" s="9"/>
      <c r="DG131" s="10">
        <v>121</v>
      </c>
      <c r="DH131" s="92" t="s">
        <v>135</v>
      </c>
      <c r="DI131" s="13">
        <f>SUMIF(Ent_Dados!$C$9:$C$254,Tabulação_Prod_Municipios!D89,Ent_Dados!$R$9:$R$254)</f>
        <v>30</v>
      </c>
      <c r="DJ131" s="16">
        <f>SUMIF(Ent_Dados!$C$9:$C$254,Tabulação_Prod_Municipios!D89,Ent_Dados!$S$9:$S$254)</f>
        <v>30</v>
      </c>
      <c r="DL131" s="10">
        <v>121</v>
      </c>
      <c r="DM131" s="92" t="s">
        <v>89</v>
      </c>
      <c r="DN131" s="13">
        <f>SUMIF(Ent_Dados!$C$269:$C$514,Tabulação_Prod_Municipios!D37,Ent_Dados!$Z$269:$Z$514)</f>
        <v>0</v>
      </c>
      <c r="DO131" s="16">
        <f>SUMIF(Ent_Dados!$C$269:$C$514,Tabulação_Prod_Municipios!D37,Ent_Dados!$AA$269:$AA$514)</f>
        <v>0</v>
      </c>
      <c r="DP131" s="9"/>
      <c r="DQ131" s="10">
        <v>121</v>
      </c>
      <c r="DR131" s="92" t="s">
        <v>89</v>
      </c>
      <c r="DS131" s="13">
        <f>SUMIF(Ent_Dados!$C$9:$C$254,Tabulação_Prod_Municipios!D37,Ent_Dados!$Z$9:$Z$254)</f>
        <v>0</v>
      </c>
      <c r="DT131" s="16">
        <f>SUMIF(Ent_Dados!$C$9:$C$254,Tabulação_Prod_Municipios!D37,Ent_Dados!$AA$9:$AA$254)</f>
        <v>0</v>
      </c>
      <c r="DV131" s="10">
        <v>121</v>
      </c>
      <c r="DW131" s="92" t="s">
        <v>145</v>
      </c>
      <c r="DX131" s="13">
        <f>SUMIF(Ent_Dados!$C$269:$C$514,Tabulação_Prod_Municipios!D99,Ent_Dados!$D$269:$D$514)</f>
        <v>0</v>
      </c>
      <c r="DY131" s="16">
        <f>SUMIF(Ent_Dados!$C$269:$C$514,Tabulação_Prod_Municipios!D99,Ent_Dados!$E$269:$E$514)</f>
        <v>0</v>
      </c>
      <c r="DZ131" s="9"/>
      <c r="EA131" s="10">
        <v>121</v>
      </c>
      <c r="EB131" s="92" t="s">
        <v>145</v>
      </c>
      <c r="EC131" s="13">
        <f>SUMIF(Ent_Dados!$C$9:$C$254,Tabulação_Prod_Municipios!D99,Ent_Dados!$D$9:$D$254)</f>
        <v>0</v>
      </c>
      <c r="ED131" s="16">
        <f>SUMIF(Ent_Dados!$C$9:$C$254,Tabulação_Prod_Municipios!D99,Ent_Dados!$E$9:$E$254)</f>
        <v>0</v>
      </c>
      <c r="EF131" s="10">
        <v>121</v>
      </c>
      <c r="EG131" s="92" t="s">
        <v>175</v>
      </c>
      <c r="EH131" s="13"/>
      <c r="EI131" s="16"/>
      <c r="EJ131" s="9"/>
      <c r="EK131" s="10">
        <v>121</v>
      </c>
      <c r="EL131" s="92" t="s">
        <v>175</v>
      </c>
      <c r="EM131" s="13"/>
      <c r="EN131" s="16"/>
    </row>
    <row r="132" spans="1:144" ht="13.5" customHeight="1" x14ac:dyDescent="0.2">
      <c r="A132" s="14"/>
      <c r="B132" s="91">
        <v>124</v>
      </c>
      <c r="C132" s="92" t="s">
        <v>176</v>
      </c>
      <c r="D132" s="12" t="s">
        <v>453</v>
      </c>
      <c r="E132" s="14"/>
      <c r="F132" s="10">
        <v>122</v>
      </c>
      <c r="G132" s="92" t="s">
        <v>173</v>
      </c>
      <c r="H132" s="13">
        <f>SUMIF(Ent_Dados!$C$269:$C$514,Tabulação_Prod_Municipios!D129,Ent_Dados!$F$269:$F$514)+SUMIF(Ent_Dados!$C$269:$C$514,Tabulação_Prod_Municipios!D129,Ent_Dados!$H$269:$H$514)+SUMIF(Ent_Dados!$C$269:$C$514,Tabulação_Prod_Municipios!D129,Ent_Dados!$J$269:$J$514)+SUMIF(Ent_Dados!$C$269:$C$514,Tabulação_Prod_Municipios!D129,Ent_Dados!$N$269:$N$514)+SUMIF(Ent_Dados!$C$269:$C$514,Tabulação_Prod_Municipios!D129,Ent_Dados!$P$269:$P$514)+SUMIF(Ent_Dados!$C$269:$C$514,Tabulação_Prod_Municipios!D129,Ent_Dados!$T$269:$T$514)+SUMIF(Ent_Dados!$C$269:$C$514,Tabulação_Prod_Municipios!D129,Ent_Dados!$V$269:$V$514)+SUMIF(Ent_Dados!$C$269:$C$514,Tabulação_Prod_Municipios!D129,Ent_Dados!$X$269:$X$514)+SUMIF(Ent_Dados!$C$269:$C$514,Tabulação_Prod_Municipios!D129,Ent_Dados!$AB$269:$AB$514)</f>
        <v>4839</v>
      </c>
      <c r="I132" s="16">
        <f>SUMIF(Ent_Dados!$C$269:$C$514,Tabulação_Prod_Municipios!D129,Ent_Dados!$G$269:$G$514)+SUMIF(Ent_Dados!$C$269:$C$514,Tabulação_Prod_Municipios!D129,Ent_Dados!$I$269:$I$514)+SUMIF(Ent_Dados!$C$269:$C$514,Tabulação_Prod_Municipios!D129,Ent_Dados!$K$269:$K$514)+SUMIF(Ent_Dados!$C$269:$C$514,Tabulação_Prod_Municipios!D129,Ent_Dados!$O$269:$O$514)+SUMIF(Ent_Dados!$C$269:$C$514,Tabulação_Prod_Municipios!D129,Ent_Dados!$Q$269:$Q$514)+SUMIF(Ent_Dados!$C$269:$C$514,Tabulação_Prod_Municipios!D129,Ent_Dados!$U$269:$U$514)+SUMIF(Ent_Dados!$C$269:$C$514,Tabulação_Prod_Municipios!D129,Ent_Dados!$W$269:$W$514)+SUMIF(Ent_Dados!$C$269:$C$514,Tabulação_Prod_Municipios!D129,Ent_Dados!$Y$269:$Y$514)+SUMIF(Ent_Dados!$C$269:$C$514,Tabulação_Prod_Municipios!D129,Ent_Dados!$AC$269:$AC$514)</f>
        <v>7952</v>
      </c>
      <c r="J132" s="9"/>
      <c r="K132" s="10">
        <v>122</v>
      </c>
      <c r="L132" s="92" t="s">
        <v>225</v>
      </c>
      <c r="M132" s="13">
        <f>SUMIF(Ent_Dados!$C$9:$C$254,Tabulação_Prod_Municipios!D186,Ent_Dados!$F$9:$F$254)+SUMIF(Ent_Dados!$C$9:$C$254,Tabulação_Prod_Municipios!D186,Ent_Dados!$H$9:$H$254)+SUMIF(Ent_Dados!$C$9:$C$254,Tabulação_Prod_Municipios!D186,Ent_Dados!$J$9:$J$254)+SUMIF(Ent_Dados!$C$9:$C$254,Tabulação_Prod_Municipios!D186,Ent_Dados!$N$9:$N$254)+SUMIF(Ent_Dados!$C$9:$C$254,Tabulação_Prod_Municipios!D186,Ent_Dados!$P$9:$P$254)+SUMIF(Ent_Dados!$C$9:$C$254,Tabulação_Prod_Municipios!D186,Ent_Dados!$T$9:$T$254)+SUMIF(Ent_Dados!$C$9:$C$254,Tabulação_Prod_Municipios!D186,Ent_Dados!$V$9:$V$254)+SUMIF(Ent_Dados!$C$9:$C$254,Tabulação_Prod_Municipios!D186,Ent_Dados!$X$9:$X$254)+SUMIF(Ent_Dados!$C$9:$C$254,Tabulação_Prod_Municipios!D186,Ent_Dados!$AB$9:$AB$254)</f>
        <v>2050</v>
      </c>
      <c r="N132" s="16">
        <f>SUMIF(Ent_Dados!$C$9:$C$254,Tabulação_Prod_Municipios!D186,Ent_Dados!$G$9:$G$254)+SUMIF(Ent_Dados!$C$9:$C$254,Tabulação_Prod_Municipios!D186,Ent_Dados!$I$9:$I$254)+SUMIF(Ent_Dados!$C$9:$C$254,Tabulação_Prod_Municipios!D186,Ent_Dados!$K$9:$K$254)+SUMIF(Ent_Dados!$C$9:$C$254,Tabulação_Prod_Municipios!D186,Ent_Dados!$O$9:$O$254)+SUMIF(Ent_Dados!$C$9:$C$254,Tabulação_Prod_Municipios!D186,Ent_Dados!$Q$9:$Q$254)+SUMIF(Ent_Dados!$C$9:$C$254,Tabulação_Prod_Municipios!D186,Ent_Dados!$U$9:$U$254)+SUMIF(Ent_Dados!$C$9:$C$254,Tabulação_Prod_Municipios!D186,Ent_Dados!$W$9:$W$254)+SUMIF(Ent_Dados!$C$9:$C$254,Tabulação_Prod_Municipios!D186,Ent_Dados!$Y$9:$Y$254)+SUMIF(Ent_Dados!$C$9:$C$254,Tabulação_Prod_Municipios!D186,Ent_Dados!$AC$9:$AC$254)</f>
        <v>2400</v>
      </c>
      <c r="O132" s="14"/>
      <c r="P132" s="10">
        <v>122</v>
      </c>
      <c r="Q132" s="92" t="s">
        <v>252</v>
      </c>
      <c r="R132" s="13">
        <f>SUMIF(Ent_Dados!$C$269:$C$514,Tabulação_Prod_Municipios!D219,Ent_Dados!$V$269:$V$514)</f>
        <v>3605</v>
      </c>
      <c r="S132" s="16">
        <f>SUMIF(Ent_Dados!$C$269:$C$514,Tabulação_Prod_Municipios!D219,Ent_Dados!$W$269:$W$514)</f>
        <v>3500</v>
      </c>
      <c r="T132" s="9"/>
      <c r="U132" s="10">
        <v>122</v>
      </c>
      <c r="V132" s="92" t="s">
        <v>225</v>
      </c>
      <c r="W132" s="13">
        <f>SUMIF(Ent_Dados!$C$9:$C$254,Tabulação_Prod_Municipios!D186,Ent_Dados!$V$9:$V$254)</f>
        <v>1500</v>
      </c>
      <c r="X132" s="16">
        <f>SUMIF(Ent_Dados!$C$9:$C$254,Tabulação_Prod_Municipios!D186,Ent_Dados!$W$9:$W$254)</f>
        <v>1500</v>
      </c>
      <c r="Y132" s="2"/>
      <c r="Z132" s="10">
        <v>122</v>
      </c>
      <c r="AA132" s="92" t="s">
        <v>271</v>
      </c>
      <c r="AB132" s="13">
        <f>SUMIF(Ent_Dados!$C$269:$C$514,Tabulação_Prod_Municipios!D239,Ent_Dados!$T$269:$T$514)</f>
        <v>2900</v>
      </c>
      <c r="AC132" s="16">
        <f>SUMIF(Ent_Dados!$C$269:$C$514,Tabulação_Prod_Municipios!D239,Ent_Dados!$U$269:$U$514)</f>
        <v>3200</v>
      </c>
      <c r="AD132" s="9"/>
      <c r="AE132" s="10">
        <v>122</v>
      </c>
      <c r="AF132" s="92" t="s">
        <v>173</v>
      </c>
      <c r="AG132" s="13">
        <f>SUMIF(Ent_Dados!$C$9:$C$254,Tabulação_Prod_Municipios!D129,Ent_Dados!$T$9:$T$254)</f>
        <v>300</v>
      </c>
      <c r="AH132" s="16">
        <f>SUMIF(Ent_Dados!$C$9:$C$254,Tabulação_Prod_Municipios!D129,Ent_Dados!$U$9:$U$254)</f>
        <v>700</v>
      </c>
      <c r="AJ132" s="10">
        <v>122</v>
      </c>
      <c r="AK132" s="92" t="s">
        <v>252</v>
      </c>
      <c r="AL132" s="13">
        <f>SUMIF(Ent_Dados!$C$269:$C$514,Tabulação_Prod_Municipios!D219,Ent_Dados!$X$269:$X$514)</f>
        <v>0</v>
      </c>
      <c r="AM132" s="16">
        <f>SUMIF(Ent_Dados!$C$269:$C$514,Tabulação_Prod_Municipios!D219,Ent_Dados!$Y$269:$Y$514)</f>
        <v>0</v>
      </c>
      <c r="AN132" s="9"/>
      <c r="AO132" s="10">
        <v>122</v>
      </c>
      <c r="AP132" s="92" t="s">
        <v>252</v>
      </c>
      <c r="AQ132" s="13">
        <f>SUMIF(Ent_Dados!$C$9:$C$254,Tabulação_Prod_Municipios!D219,Ent_Dados!$X$9:$X$254)</f>
        <v>0</v>
      </c>
      <c r="AR132" s="16">
        <f>SUMIF(Ent_Dados!$C$9:$C$254,Tabulação_Prod_Municipios!D219,Ent_Dados!$Y$9:$Y$254)</f>
        <v>0</v>
      </c>
      <c r="AT132" s="10">
        <v>122</v>
      </c>
      <c r="AU132" s="92" t="s">
        <v>173</v>
      </c>
      <c r="AV132" s="13">
        <f>SUMIF(Ent_Dados!$C$269:$C$514,Tabulação_Prod_Municipios!D129,Ent_Dados!$J$269:$J$514)</f>
        <v>63</v>
      </c>
      <c r="AW132" s="16">
        <f>SUMIF(Ent_Dados!$C$269:$C$514,Tabulação_Prod_Municipios!D129,Ent_Dados!$K$269:$K$514)</f>
        <v>0</v>
      </c>
      <c r="AX132" s="9"/>
      <c r="AY132" s="10">
        <v>122</v>
      </c>
      <c r="AZ132" s="92" t="s">
        <v>207</v>
      </c>
      <c r="BA132" s="13">
        <f>SUMIF(Ent_Dados!$C$9:$C$254,Tabulação_Prod_Municipios!D167,Ent_Dados!$J$9:$J$254)</f>
        <v>35</v>
      </c>
      <c r="BB132" s="16">
        <f>SUMIF(Ent_Dados!$C$9:$C$254,Tabulação_Prod_Municipios!D167,Ent_Dados!$K$9:$K$254)</f>
        <v>0</v>
      </c>
      <c r="BD132" s="10">
        <v>122</v>
      </c>
      <c r="BE132" s="92" t="s">
        <v>152</v>
      </c>
      <c r="BF132" s="13">
        <f>SUMIF(Ent_Dados!$C$269:$C$514,Tabulação_Prod_Municipios!D106,Ent_Dados!$N$269:$N$514)</f>
        <v>0</v>
      </c>
      <c r="BG132" s="16">
        <f>SUMIF(Ent_Dados!$C$269:$C$514,Tabulação_Prod_Municipios!D106,Ent_Dados!$O$269:$O$514)</f>
        <v>0</v>
      </c>
      <c r="BH132" s="9"/>
      <c r="BI132" s="10">
        <v>122</v>
      </c>
      <c r="BJ132" s="92" t="s">
        <v>152</v>
      </c>
      <c r="BK132" s="13">
        <f>SUMIF(Ent_Dados!$C$9:$C$254,Tabulação_Prod_Municipios!D106,Ent_Dados!$N$9:$N$254)</f>
        <v>0</v>
      </c>
      <c r="BL132" s="16">
        <f>SUMIF(Ent_Dados!$C$9:$C$254,Tabulação_Prod_Municipios!D106,Ent_Dados!$O$9:$O$254)</f>
        <v>0</v>
      </c>
      <c r="BN132" s="10">
        <v>122</v>
      </c>
      <c r="BO132" s="92" t="s">
        <v>149</v>
      </c>
      <c r="BP132" s="13">
        <f>SUMIF(Ent_Dados!$C$269:$C$514,Tabulação_Prod_Municipios!D103,Ent_Dados!$F$269:$F$514)</f>
        <v>0</v>
      </c>
      <c r="BQ132" s="16">
        <f>SUMIF(Ent_Dados!$C$269:$C$514,Tabulação_Prod_Municipios!D103,Ent_Dados!$G$269:$G$514)</f>
        <v>0</v>
      </c>
      <c r="BR132" s="9"/>
      <c r="BS132" s="10">
        <v>122</v>
      </c>
      <c r="BT132" s="92" t="s">
        <v>149</v>
      </c>
      <c r="BU132" s="13">
        <f>SUMIF(Ent_Dados!$C$9:$C$254,Tabulação_Prod_Municipios!D103,Ent_Dados!$F$9:$F$254)</f>
        <v>0</v>
      </c>
      <c r="BV132" s="16">
        <f>SUMIF(Ent_Dados!$C$9:$C$254,Tabulação_Prod_Municipios!D103,Ent_Dados!$G$9:$G$254)</f>
        <v>0</v>
      </c>
      <c r="BX132" s="10">
        <v>122</v>
      </c>
      <c r="BY132" s="92" t="s">
        <v>18</v>
      </c>
      <c r="BZ132" s="13">
        <f>SUMIF(Ent_Dados!$C$269:$C$514,Tabulação_Prod_Municipios!D107,Ent_Dados!$P$269:$P$514)</f>
        <v>0</v>
      </c>
      <c r="CA132" s="16">
        <f>SUMIF(Ent_Dados!$C$269:$C$514,Tabulação_Prod_Municipios!D107,Ent_Dados!$Q$269:$Q$514)</f>
        <v>0</v>
      </c>
      <c r="CB132" s="9"/>
      <c r="CC132" s="10">
        <v>122</v>
      </c>
      <c r="CD132" s="92" t="s">
        <v>18</v>
      </c>
      <c r="CE132" s="13">
        <f>SUMIF(Ent_Dados!$C$9:$C$254,Tabulação_Prod_Municipios!D107,Ent_Dados!$P$9:$P$254)</f>
        <v>0</v>
      </c>
      <c r="CF132" s="16">
        <f>SUMIF(Ent_Dados!$C$9:$C$254,Tabulação_Prod_Municipios!D107,Ent_Dados!$Q$9:$Q$254)</f>
        <v>0</v>
      </c>
      <c r="CH132" s="10">
        <v>122</v>
      </c>
      <c r="CI132" s="92" t="s">
        <v>170</v>
      </c>
      <c r="CJ132" s="13">
        <f>SUMIF(Ent_Dados!$C$269:$C$514,Tabulação_Prod_Municipios!D126,Ent_Dados!$AB$269:$AB$514)</f>
        <v>0</v>
      </c>
      <c r="CK132" s="16">
        <f>SUMIF(Ent_Dados!$C$269:$C$514,Tabulação_Prod_Municipios!D126,Ent_Dados!$AC$269:$AC$514)</f>
        <v>0</v>
      </c>
      <c r="CL132" s="9"/>
      <c r="CM132" s="10">
        <v>122</v>
      </c>
      <c r="CN132" s="92" t="s">
        <v>170</v>
      </c>
      <c r="CO132" s="13">
        <f>SUMIF(Ent_Dados!$C$9:$C$254,Tabulação_Prod_Municipios!D126,Ent_Dados!$AB$9:$AB$254)</f>
        <v>0</v>
      </c>
      <c r="CP132" s="16">
        <f>SUMIF(Ent_Dados!$C$9:$C$254,Tabulação_Prod_Municipios!D126,Ent_Dados!$AC$9:$AC$254)</f>
        <v>0</v>
      </c>
      <c r="CR132" s="10">
        <v>122</v>
      </c>
      <c r="CS132" s="92" t="s">
        <v>129</v>
      </c>
      <c r="CT132" s="13">
        <f>SUMIF(Ent_Dados!$C$269:$C$514,Tabulação_Prod_Municipios!D83,Ent_Dados!$L$269:$L$514)</f>
        <v>540</v>
      </c>
      <c r="CU132" s="16">
        <f>SUMIF(Ent_Dados!$C$269:$C$514,Tabulação_Prod_Municipios!D83,Ent_Dados!$M$269:$M$514)</f>
        <v>540</v>
      </c>
      <c r="CV132" s="9"/>
      <c r="CW132" s="10">
        <v>122</v>
      </c>
      <c r="CX132" s="92" t="s">
        <v>77</v>
      </c>
      <c r="CY132" s="13">
        <f>SUMIF(Ent_Dados!$C$9:$C$254,Tabulação_Prod_Municipios!D25,Ent_Dados!$L$9:$L$254)</f>
        <v>10</v>
      </c>
      <c r="CZ132" s="16">
        <f>SUMIF(Ent_Dados!$C$9:$C$254,Tabulação_Prod_Municipios!D25,Ent_Dados!$M$9:$M$254)</f>
        <v>10</v>
      </c>
      <c r="DB132" s="10">
        <v>122</v>
      </c>
      <c r="DC132" s="92" t="s">
        <v>23</v>
      </c>
      <c r="DD132" s="13">
        <f>SUMIF(Ent_Dados!$C$269:$C$514,Tabulação_Prod_Municipios!D214,Ent_Dados!$R$269:$R$514)</f>
        <v>560</v>
      </c>
      <c r="DE132" s="16">
        <f>SUMIF(Ent_Dados!$C$269:$C$514,Tabulação_Prod_Municipios!D214,Ent_Dados!$S$269:$S$514)</f>
        <v>495</v>
      </c>
      <c r="DF132" s="9"/>
      <c r="DG132" s="10">
        <v>122</v>
      </c>
      <c r="DH132" s="92" t="s">
        <v>22</v>
      </c>
      <c r="DI132" s="13">
        <f>SUMIF(Ent_Dados!$C$9:$C$254,Tabulação_Prod_Municipios!D189,Ent_Dados!$R$9:$R$254)</f>
        <v>30</v>
      </c>
      <c r="DJ132" s="16">
        <f>SUMIF(Ent_Dados!$C$9:$C$254,Tabulação_Prod_Municipios!D189,Ent_Dados!$S$9:$S$254)</f>
        <v>30</v>
      </c>
      <c r="DL132" s="10">
        <v>122</v>
      </c>
      <c r="DM132" s="92" t="s">
        <v>90</v>
      </c>
      <c r="DN132" s="13">
        <f>SUMIF(Ent_Dados!$C$269:$C$514,Tabulação_Prod_Municipios!D38,Ent_Dados!$Z$269:$Z$514)</f>
        <v>0</v>
      </c>
      <c r="DO132" s="16">
        <f>SUMIF(Ent_Dados!$C$269:$C$514,Tabulação_Prod_Municipios!D38,Ent_Dados!$AA$269:$AA$514)</f>
        <v>0</v>
      </c>
      <c r="DP132" s="9"/>
      <c r="DQ132" s="10">
        <v>122</v>
      </c>
      <c r="DR132" s="92" t="s">
        <v>90</v>
      </c>
      <c r="DS132" s="13">
        <f>SUMIF(Ent_Dados!$C$9:$C$254,Tabulação_Prod_Municipios!D38,Ent_Dados!$Z$9:$Z$254)</f>
        <v>0</v>
      </c>
      <c r="DT132" s="16">
        <f>SUMIF(Ent_Dados!$C$9:$C$254,Tabulação_Prod_Municipios!D38,Ent_Dados!$AA$9:$AA$254)</f>
        <v>0</v>
      </c>
      <c r="DV132" s="10">
        <v>122</v>
      </c>
      <c r="DW132" s="92" t="s">
        <v>146</v>
      </c>
      <c r="DX132" s="13">
        <f>SUMIF(Ent_Dados!$C$269:$C$514,Tabulação_Prod_Municipios!D100,Ent_Dados!$D$269:$D$514)</f>
        <v>0</v>
      </c>
      <c r="DY132" s="16">
        <f>SUMIF(Ent_Dados!$C$269:$C$514,Tabulação_Prod_Municipios!D100,Ent_Dados!$E$269:$E$514)</f>
        <v>0</v>
      </c>
      <c r="DZ132" s="9"/>
      <c r="EA132" s="10">
        <v>122</v>
      </c>
      <c r="EB132" s="92" t="s">
        <v>146</v>
      </c>
      <c r="EC132" s="13">
        <f>SUMIF(Ent_Dados!$C$9:$C$254,Tabulação_Prod_Municipios!D100,Ent_Dados!$D$9:$D$254)</f>
        <v>0</v>
      </c>
      <c r="ED132" s="16">
        <f>SUMIF(Ent_Dados!$C$9:$C$254,Tabulação_Prod_Municipios!D100,Ent_Dados!$E$9:$E$254)</f>
        <v>0</v>
      </c>
      <c r="EF132" s="10">
        <v>122</v>
      </c>
      <c r="EG132" s="92" t="s">
        <v>176</v>
      </c>
      <c r="EH132" s="13"/>
      <c r="EI132" s="16"/>
      <c r="EJ132" s="9"/>
      <c r="EK132" s="10">
        <v>122</v>
      </c>
      <c r="EL132" s="92" t="s">
        <v>176</v>
      </c>
      <c r="EM132" s="13"/>
      <c r="EN132" s="16"/>
    </row>
    <row r="133" spans="1:144" ht="13.5" customHeight="1" x14ac:dyDescent="0.2">
      <c r="A133" s="14"/>
      <c r="B133" s="91">
        <v>125</v>
      </c>
      <c r="C133" s="92" t="s">
        <v>177</v>
      </c>
      <c r="D133" s="12" t="s">
        <v>454</v>
      </c>
      <c r="E133" s="14"/>
      <c r="F133" s="10">
        <v>123</v>
      </c>
      <c r="G133" s="92" t="s">
        <v>148</v>
      </c>
      <c r="H133" s="13">
        <f>SUMIF(Ent_Dados!$C$269:$C$514,Tabulação_Prod_Municipios!D102,Ent_Dados!$F$269:$F$514)+SUMIF(Ent_Dados!$C$269:$C$514,Tabulação_Prod_Municipios!D102,Ent_Dados!$H$269:$H$514)+SUMIF(Ent_Dados!$C$269:$C$514,Tabulação_Prod_Municipios!D102,Ent_Dados!$J$269:$J$514)+SUMIF(Ent_Dados!$C$269:$C$514,Tabulação_Prod_Municipios!D102,Ent_Dados!$N$269:$N$514)+SUMIF(Ent_Dados!$C$269:$C$514,Tabulação_Prod_Municipios!D102,Ent_Dados!$P$269:$P$514)+SUMIF(Ent_Dados!$C$269:$C$514,Tabulação_Prod_Municipios!D102,Ent_Dados!$T$269:$T$514)+SUMIF(Ent_Dados!$C$269:$C$514,Tabulação_Prod_Municipios!D102,Ent_Dados!$V$269:$V$514)+SUMIF(Ent_Dados!$C$269:$C$514,Tabulação_Prod_Municipios!D102,Ent_Dados!$X$269:$X$514)+SUMIF(Ent_Dados!$C$269:$C$514,Tabulação_Prod_Municipios!D102,Ent_Dados!$AB$269:$AB$514)</f>
        <v>5440</v>
      </c>
      <c r="I133" s="16">
        <f>SUMIF(Ent_Dados!$C$269:$C$514,Tabulação_Prod_Municipios!D102,Ent_Dados!$G$269:$G$514)+SUMIF(Ent_Dados!$C$269:$C$514,Tabulação_Prod_Municipios!D102,Ent_Dados!$I$269:$I$514)+SUMIF(Ent_Dados!$C$269:$C$514,Tabulação_Prod_Municipios!D102,Ent_Dados!$K$269:$K$514)+SUMIF(Ent_Dados!$C$269:$C$514,Tabulação_Prod_Municipios!D102,Ent_Dados!$O$269:$O$514)+SUMIF(Ent_Dados!$C$269:$C$514,Tabulação_Prod_Municipios!D102,Ent_Dados!$Q$269:$Q$514)+SUMIF(Ent_Dados!$C$269:$C$514,Tabulação_Prod_Municipios!D102,Ent_Dados!$U$269:$U$514)+SUMIF(Ent_Dados!$C$269:$C$514,Tabulação_Prod_Municipios!D102,Ent_Dados!$W$269:$W$514)+SUMIF(Ent_Dados!$C$269:$C$514,Tabulação_Prod_Municipios!D102,Ent_Dados!$Y$269:$Y$514)+SUMIF(Ent_Dados!$C$269:$C$514,Tabulação_Prod_Municipios!D102,Ent_Dados!$AC$269:$AC$514)</f>
        <v>7900</v>
      </c>
      <c r="J133" s="9"/>
      <c r="K133" s="10">
        <v>123</v>
      </c>
      <c r="L133" s="92" t="s">
        <v>107</v>
      </c>
      <c r="M133" s="13">
        <f>SUMIF(Ent_Dados!$C$9:$C$254,Tabulação_Prod_Municipios!D56,Ent_Dados!$F$9:$F$254)+SUMIF(Ent_Dados!$C$9:$C$254,Tabulação_Prod_Municipios!D56,Ent_Dados!$H$9:$H$254)+SUMIF(Ent_Dados!$C$9:$C$254,Tabulação_Prod_Municipios!D56,Ent_Dados!$J$9:$J$254)+SUMIF(Ent_Dados!$C$9:$C$254,Tabulação_Prod_Municipios!D56,Ent_Dados!$N$9:$N$254)+SUMIF(Ent_Dados!$C$9:$C$254,Tabulação_Prod_Municipios!D56,Ent_Dados!$P$9:$P$254)+SUMIF(Ent_Dados!$C$9:$C$254,Tabulação_Prod_Municipios!D56,Ent_Dados!$T$9:$T$254)+SUMIF(Ent_Dados!$C$9:$C$254,Tabulação_Prod_Municipios!D56,Ent_Dados!$V$9:$V$254)+SUMIF(Ent_Dados!$C$9:$C$254,Tabulação_Prod_Municipios!D56,Ent_Dados!$X$9:$X$254)+SUMIF(Ent_Dados!$C$9:$C$254,Tabulação_Prod_Municipios!D56,Ent_Dados!$AB$9:$AB$254)</f>
        <v>2250</v>
      </c>
      <c r="N133" s="16">
        <f>SUMIF(Ent_Dados!$C$9:$C$254,Tabulação_Prod_Municipios!D56,Ent_Dados!$G$9:$G$254)+SUMIF(Ent_Dados!$C$9:$C$254,Tabulação_Prod_Municipios!D56,Ent_Dados!$I$9:$I$254)+SUMIF(Ent_Dados!$C$9:$C$254,Tabulação_Prod_Municipios!D56,Ent_Dados!$K$9:$K$254)+SUMIF(Ent_Dados!$C$9:$C$254,Tabulação_Prod_Municipios!D56,Ent_Dados!$O$9:$O$254)+SUMIF(Ent_Dados!$C$9:$C$254,Tabulação_Prod_Municipios!D56,Ent_Dados!$Q$9:$Q$254)+SUMIF(Ent_Dados!$C$9:$C$254,Tabulação_Prod_Municipios!D56,Ent_Dados!$U$9:$U$254)+SUMIF(Ent_Dados!$C$9:$C$254,Tabulação_Prod_Municipios!D56,Ent_Dados!$W$9:$W$254)+SUMIF(Ent_Dados!$C$9:$C$254,Tabulação_Prod_Municipios!D56,Ent_Dados!$Y$9:$Y$254)+SUMIF(Ent_Dados!$C$9:$C$254,Tabulação_Prod_Municipios!D56,Ent_Dados!$AC$9:$AC$254)</f>
        <v>2250</v>
      </c>
      <c r="O133" s="14"/>
      <c r="P133" s="10">
        <v>123</v>
      </c>
      <c r="Q133" s="92" t="s">
        <v>107</v>
      </c>
      <c r="R133" s="13">
        <f>SUMIF(Ent_Dados!$C$269:$C$514,Tabulação_Prod_Municipios!D56,Ent_Dados!$V$269:$V$514)</f>
        <v>3300</v>
      </c>
      <c r="S133" s="16">
        <f>SUMIF(Ent_Dados!$C$269:$C$514,Tabulação_Prod_Municipios!D56,Ent_Dados!$W$269:$W$514)</f>
        <v>3450</v>
      </c>
      <c r="T133" s="9"/>
      <c r="U133" s="10">
        <v>123</v>
      </c>
      <c r="V133" s="92" t="s">
        <v>107</v>
      </c>
      <c r="W133" s="13">
        <f>SUMIF(Ent_Dados!$C$9:$C$254,Tabulação_Prod_Municipios!D56,Ent_Dados!$V$9:$V$254)</f>
        <v>1500</v>
      </c>
      <c r="X133" s="16">
        <f>SUMIF(Ent_Dados!$C$9:$C$254,Tabulação_Prod_Municipios!D56,Ent_Dados!$W$9:$W$254)</f>
        <v>1500</v>
      </c>
      <c r="Y133" s="2"/>
      <c r="Z133" s="10">
        <v>123</v>
      </c>
      <c r="AA133" s="92" t="s">
        <v>114</v>
      </c>
      <c r="AB133" s="13">
        <f>SUMIF(Ent_Dados!$C$269:$C$514,Tabulação_Prod_Municipios!D65,Ent_Dados!$T$269:$T$514)</f>
        <v>840</v>
      </c>
      <c r="AC133" s="16">
        <f>SUMIF(Ent_Dados!$C$269:$C$514,Tabulação_Prod_Municipios!D65,Ent_Dados!$U$269:$U$514)</f>
        <v>3200</v>
      </c>
      <c r="AD133" s="9"/>
      <c r="AE133" s="10">
        <v>123</v>
      </c>
      <c r="AF133" s="92" t="s">
        <v>255</v>
      </c>
      <c r="AG133" s="13">
        <f>SUMIF(Ent_Dados!$C$9:$C$254,Tabulação_Prod_Municipios!D222,Ent_Dados!$T$9:$T$254)</f>
        <v>670</v>
      </c>
      <c r="AH133" s="16">
        <f>SUMIF(Ent_Dados!$C$9:$C$254,Tabulação_Prod_Municipios!D222,Ent_Dados!$U$9:$U$254)</f>
        <v>670</v>
      </c>
      <c r="AJ133" s="10">
        <v>123</v>
      </c>
      <c r="AK133" s="92" t="s">
        <v>76</v>
      </c>
      <c r="AL133" s="13">
        <f>SUMIF(Ent_Dados!$C$269:$C$514,Tabulação_Prod_Municipios!D24,Ent_Dados!$X$269:$X$514)</f>
        <v>0</v>
      </c>
      <c r="AM133" s="16">
        <f>SUMIF(Ent_Dados!$C$269:$C$514,Tabulação_Prod_Municipios!D24,Ent_Dados!$Y$269:$Y$514)</f>
        <v>0</v>
      </c>
      <c r="AN133" s="9"/>
      <c r="AO133" s="10">
        <v>123</v>
      </c>
      <c r="AP133" s="92" t="s">
        <v>76</v>
      </c>
      <c r="AQ133" s="13">
        <f>SUMIF(Ent_Dados!$C$9:$C$254,Tabulação_Prod_Municipios!D24,Ent_Dados!$X$9:$X$254)</f>
        <v>0</v>
      </c>
      <c r="AR133" s="16">
        <f>SUMIF(Ent_Dados!$C$9:$C$254,Tabulação_Prod_Municipios!D24,Ent_Dados!$Y$9:$Y$254)</f>
        <v>0</v>
      </c>
      <c r="AT133" s="10">
        <v>123</v>
      </c>
      <c r="AU133" s="92" t="s">
        <v>208</v>
      </c>
      <c r="AV133" s="13">
        <f>SUMIF(Ent_Dados!$C$269:$C$514,Tabulação_Prod_Municipios!D168,Ent_Dados!$J$269:$J$514)</f>
        <v>60</v>
      </c>
      <c r="AW133" s="16">
        <f>SUMIF(Ent_Dados!$C$269:$C$514,Tabulação_Prod_Municipios!D168,Ent_Dados!$K$269:$K$514)</f>
        <v>0</v>
      </c>
      <c r="AX133" s="9"/>
      <c r="AY133" s="10">
        <v>123</v>
      </c>
      <c r="AZ133" s="92" t="s">
        <v>208</v>
      </c>
      <c r="BA133" s="13">
        <f>SUMIF(Ent_Dados!$C$9:$C$254,Tabulação_Prod_Municipios!D168,Ent_Dados!$J$9:$J$254)</f>
        <v>30</v>
      </c>
      <c r="BB133" s="16">
        <f>SUMIF(Ent_Dados!$C$9:$C$254,Tabulação_Prod_Municipios!D168,Ent_Dados!$K$9:$K$254)</f>
        <v>0</v>
      </c>
      <c r="BD133" s="10">
        <v>123</v>
      </c>
      <c r="BE133" s="92" t="s">
        <v>177</v>
      </c>
      <c r="BF133" s="13">
        <f>SUMIF(Ent_Dados!$C$269:$C$514,Tabulação_Prod_Municipios!D133,Ent_Dados!$N$269:$N$514)</f>
        <v>0</v>
      </c>
      <c r="BG133" s="16">
        <f>SUMIF(Ent_Dados!$C$269:$C$514,Tabulação_Prod_Municipios!D133,Ent_Dados!$O$269:$O$514)</f>
        <v>0</v>
      </c>
      <c r="BH133" s="9"/>
      <c r="BI133" s="10">
        <v>123</v>
      </c>
      <c r="BJ133" s="92" t="s">
        <v>177</v>
      </c>
      <c r="BK133" s="13">
        <f>SUMIF(Ent_Dados!$C$9:$C$254,Tabulação_Prod_Municipios!D133,Ent_Dados!$N$9:$N$254)</f>
        <v>0</v>
      </c>
      <c r="BL133" s="16">
        <f>SUMIF(Ent_Dados!$C$9:$C$254,Tabulação_Prod_Municipios!D133,Ent_Dados!$O$9:$O$254)</f>
        <v>0</v>
      </c>
      <c r="BN133" s="10">
        <v>123</v>
      </c>
      <c r="BO133" s="92" t="s">
        <v>150</v>
      </c>
      <c r="BP133" s="13">
        <f>SUMIF(Ent_Dados!$C$269:$C$514,Tabulação_Prod_Municipios!D104,Ent_Dados!$F$269:$F$514)</f>
        <v>0</v>
      </c>
      <c r="BQ133" s="16">
        <f>SUMIF(Ent_Dados!$C$269:$C$514,Tabulação_Prod_Municipios!D104,Ent_Dados!$G$269:$G$514)</f>
        <v>0</v>
      </c>
      <c r="BR133" s="9"/>
      <c r="BS133" s="10">
        <v>123</v>
      </c>
      <c r="BT133" s="92" t="s">
        <v>150</v>
      </c>
      <c r="BU133" s="13">
        <f>SUMIF(Ent_Dados!$C$9:$C$254,Tabulação_Prod_Municipios!D104,Ent_Dados!$F$9:$F$254)</f>
        <v>0</v>
      </c>
      <c r="BV133" s="16">
        <f>SUMIF(Ent_Dados!$C$9:$C$254,Tabulação_Prod_Municipios!D104,Ent_Dados!$G$9:$G$254)</f>
        <v>0</v>
      </c>
      <c r="BX133" s="10">
        <v>123</v>
      </c>
      <c r="BY133" s="92" t="s">
        <v>154</v>
      </c>
      <c r="BZ133" s="13">
        <f>SUMIF(Ent_Dados!$C$269:$C$514,Tabulação_Prod_Municipios!D109,Ent_Dados!$P$269:$P$514)</f>
        <v>0</v>
      </c>
      <c r="CA133" s="16">
        <f>SUMIF(Ent_Dados!$C$269:$C$514,Tabulação_Prod_Municipios!D109,Ent_Dados!$Q$269:$Q$514)</f>
        <v>0</v>
      </c>
      <c r="CB133" s="9"/>
      <c r="CC133" s="10">
        <v>123</v>
      </c>
      <c r="CD133" s="92" t="s">
        <v>154</v>
      </c>
      <c r="CE133" s="13">
        <f>SUMIF(Ent_Dados!$C$9:$C$254,Tabulação_Prod_Municipios!D109,Ent_Dados!$P$9:$P$254)</f>
        <v>0</v>
      </c>
      <c r="CF133" s="16">
        <f>SUMIF(Ent_Dados!$C$9:$C$254,Tabulação_Prod_Municipios!D109,Ent_Dados!$Q$9:$Q$254)</f>
        <v>0</v>
      </c>
      <c r="CH133" s="10">
        <v>123</v>
      </c>
      <c r="CI133" s="92" t="s">
        <v>171</v>
      </c>
      <c r="CJ133" s="13">
        <f>SUMIF(Ent_Dados!$C$269:$C$514,Tabulação_Prod_Municipios!D127,Ent_Dados!$AB$269:$AB$514)</f>
        <v>0</v>
      </c>
      <c r="CK133" s="16">
        <f>SUMIF(Ent_Dados!$C$269:$C$514,Tabulação_Prod_Municipios!D127,Ent_Dados!$AC$269:$AC$514)</f>
        <v>0</v>
      </c>
      <c r="CL133" s="9"/>
      <c r="CM133" s="10">
        <v>123</v>
      </c>
      <c r="CN133" s="92" t="s">
        <v>171</v>
      </c>
      <c r="CO133" s="13">
        <f>SUMIF(Ent_Dados!$C$9:$C$254,Tabulação_Prod_Municipios!D127,Ent_Dados!$AB$9:$AB$254)</f>
        <v>0</v>
      </c>
      <c r="CP133" s="16">
        <f>SUMIF(Ent_Dados!$C$9:$C$254,Tabulação_Prod_Municipios!D127,Ent_Dados!$AC$9:$AC$254)</f>
        <v>0</v>
      </c>
      <c r="CR133" s="10">
        <v>123</v>
      </c>
      <c r="CS133" s="92" t="s">
        <v>230</v>
      </c>
      <c r="CT133" s="13">
        <f>SUMIF(Ent_Dados!$C$269:$C$514,Tabulação_Prod_Municipios!D194,Ent_Dados!$L$269:$L$514)</f>
        <v>480</v>
      </c>
      <c r="CU133" s="16">
        <f>SUMIF(Ent_Dados!$C$269:$C$514,Tabulação_Prod_Municipios!D194,Ent_Dados!$M$269:$M$514)</f>
        <v>480</v>
      </c>
      <c r="CV133" s="9"/>
      <c r="CW133" s="10">
        <v>123</v>
      </c>
      <c r="CX133" s="92" t="s">
        <v>167</v>
      </c>
      <c r="CY133" s="13">
        <f>SUMIF(Ent_Dados!$C$9:$C$254,Tabulação_Prod_Municipios!D123,Ent_Dados!$L$9:$L$254)</f>
        <v>10</v>
      </c>
      <c r="CZ133" s="16">
        <f>SUMIF(Ent_Dados!$C$9:$C$254,Tabulação_Prod_Municipios!D123,Ent_Dados!$M$9:$M$254)</f>
        <v>10</v>
      </c>
      <c r="DB133" s="10">
        <v>123</v>
      </c>
      <c r="DC133" s="92" t="s">
        <v>310</v>
      </c>
      <c r="DD133" s="13">
        <f>SUMIF(Ent_Dados!$C$269:$C$514,Tabulação_Prod_Municipios!D17,Ent_Dados!$R$269:$R$514)</f>
        <v>350</v>
      </c>
      <c r="DE133" s="16">
        <f>SUMIF(Ent_Dados!$C$269:$C$514,Tabulação_Prod_Municipios!D17,Ent_Dados!$S$269:$S$514)</f>
        <v>490</v>
      </c>
      <c r="DF133" s="9"/>
      <c r="DG133" s="10">
        <v>123</v>
      </c>
      <c r="DH133" s="92" t="s">
        <v>196</v>
      </c>
      <c r="DI133" s="13">
        <f>SUMIF(Ent_Dados!$C$9:$C$254,Tabulação_Prod_Municipios!D155,Ent_Dados!$R$9:$R$254)</f>
        <v>30</v>
      </c>
      <c r="DJ133" s="16">
        <f>SUMIF(Ent_Dados!$C$9:$C$254,Tabulação_Prod_Municipios!D155,Ent_Dados!$S$9:$S$254)</f>
        <v>30</v>
      </c>
      <c r="DL133" s="10">
        <v>123</v>
      </c>
      <c r="DM133" s="92" t="s">
        <v>91</v>
      </c>
      <c r="DN133" s="13">
        <f>SUMIF(Ent_Dados!$C$269:$C$514,Tabulação_Prod_Municipios!D39,Ent_Dados!$Z$269:$Z$514)</f>
        <v>0</v>
      </c>
      <c r="DO133" s="16">
        <f>SUMIF(Ent_Dados!$C$269:$C$514,Tabulação_Prod_Municipios!D39,Ent_Dados!$AA$269:$AA$514)</f>
        <v>0</v>
      </c>
      <c r="DP133" s="9"/>
      <c r="DQ133" s="10">
        <v>123</v>
      </c>
      <c r="DR133" s="92" t="s">
        <v>91</v>
      </c>
      <c r="DS133" s="13">
        <f>SUMIF(Ent_Dados!$C$9:$C$254,Tabulação_Prod_Municipios!D39,Ent_Dados!$Z$9:$Z$254)</f>
        <v>0</v>
      </c>
      <c r="DT133" s="16">
        <f>SUMIF(Ent_Dados!$C$9:$C$254,Tabulação_Prod_Municipios!D39,Ent_Dados!$AA$9:$AA$254)</f>
        <v>0</v>
      </c>
      <c r="DV133" s="10">
        <v>123</v>
      </c>
      <c r="DW133" s="92" t="s">
        <v>147</v>
      </c>
      <c r="DX133" s="13">
        <f>SUMIF(Ent_Dados!$C$269:$C$514,Tabulação_Prod_Municipios!D101,Ent_Dados!$D$269:$D$514)</f>
        <v>0</v>
      </c>
      <c r="DY133" s="16">
        <f>SUMIF(Ent_Dados!$C$269:$C$514,Tabulação_Prod_Municipios!D101,Ent_Dados!$E$269:$E$514)</f>
        <v>0</v>
      </c>
      <c r="DZ133" s="9"/>
      <c r="EA133" s="10">
        <v>123</v>
      </c>
      <c r="EB133" s="92" t="s">
        <v>147</v>
      </c>
      <c r="EC133" s="13">
        <f>SUMIF(Ent_Dados!$C$9:$C$254,Tabulação_Prod_Municipios!D101,Ent_Dados!$D$9:$D$254)</f>
        <v>0</v>
      </c>
      <c r="ED133" s="16">
        <f>SUMIF(Ent_Dados!$C$9:$C$254,Tabulação_Prod_Municipios!D101,Ent_Dados!$E$9:$E$254)</f>
        <v>0</v>
      </c>
      <c r="EF133" s="10">
        <v>123</v>
      </c>
      <c r="EG133" s="92" t="s">
        <v>177</v>
      </c>
      <c r="EH133" s="13"/>
      <c r="EI133" s="16"/>
      <c r="EJ133" s="9"/>
      <c r="EK133" s="10">
        <v>123</v>
      </c>
      <c r="EL133" s="92" t="s">
        <v>177</v>
      </c>
      <c r="EM133" s="13"/>
      <c r="EN133" s="16"/>
    </row>
    <row r="134" spans="1:144" ht="13.5" customHeight="1" x14ac:dyDescent="0.2">
      <c r="A134" s="14"/>
      <c r="B134" s="91">
        <v>126</v>
      </c>
      <c r="C134" s="92" t="s">
        <v>178</v>
      </c>
      <c r="D134" s="12" t="s">
        <v>455</v>
      </c>
      <c r="E134" s="14"/>
      <c r="F134" s="10">
        <v>124</v>
      </c>
      <c r="G134" s="92" t="s">
        <v>119</v>
      </c>
      <c r="H134" s="13">
        <f>SUMIF(Ent_Dados!$C$269:$C$514,Tabulação_Prod_Municipios!D71,Ent_Dados!$F$269:$F$514)+SUMIF(Ent_Dados!$C$269:$C$514,Tabulação_Prod_Municipios!D71,Ent_Dados!$H$269:$H$514)+SUMIF(Ent_Dados!$C$269:$C$514,Tabulação_Prod_Municipios!D71,Ent_Dados!$J$269:$J$514)+SUMIF(Ent_Dados!$C$269:$C$514,Tabulação_Prod_Municipios!D71,Ent_Dados!$N$269:$N$514)+SUMIF(Ent_Dados!$C$269:$C$514,Tabulação_Prod_Municipios!D71,Ent_Dados!$P$269:$P$514)+SUMIF(Ent_Dados!$C$269:$C$514,Tabulação_Prod_Municipios!D71,Ent_Dados!$T$269:$T$514)+SUMIF(Ent_Dados!$C$269:$C$514,Tabulação_Prod_Municipios!D71,Ent_Dados!$V$269:$V$514)+SUMIF(Ent_Dados!$C$269:$C$514,Tabulação_Prod_Municipios!D71,Ent_Dados!$X$269:$X$514)+SUMIF(Ent_Dados!$C$269:$C$514,Tabulação_Prod_Municipios!D71,Ent_Dados!$AB$269:$AB$514)</f>
        <v>3605</v>
      </c>
      <c r="I134" s="16">
        <f>SUMIF(Ent_Dados!$C$269:$C$514,Tabulação_Prod_Municipios!D71,Ent_Dados!$G$269:$G$514)+SUMIF(Ent_Dados!$C$269:$C$514,Tabulação_Prod_Municipios!D71,Ent_Dados!$I$269:$I$514)+SUMIF(Ent_Dados!$C$269:$C$514,Tabulação_Prod_Municipios!D71,Ent_Dados!$K$269:$K$514)+SUMIF(Ent_Dados!$C$269:$C$514,Tabulação_Prod_Municipios!D71,Ent_Dados!$O$269:$O$514)+SUMIF(Ent_Dados!$C$269:$C$514,Tabulação_Prod_Municipios!D71,Ent_Dados!$Q$269:$Q$514)+SUMIF(Ent_Dados!$C$269:$C$514,Tabulação_Prod_Municipios!D71,Ent_Dados!$U$269:$U$514)+SUMIF(Ent_Dados!$C$269:$C$514,Tabulação_Prod_Municipios!D71,Ent_Dados!$W$269:$W$514)+SUMIF(Ent_Dados!$C$269:$C$514,Tabulação_Prod_Municipios!D71,Ent_Dados!$Y$269:$Y$514)+SUMIF(Ent_Dados!$C$269:$C$514,Tabulação_Prod_Municipios!D71,Ent_Dados!$AC$269:$AC$514)</f>
        <v>7388</v>
      </c>
      <c r="J134" s="9"/>
      <c r="K134" s="10">
        <v>124</v>
      </c>
      <c r="L134" s="92" t="s">
        <v>89</v>
      </c>
      <c r="M134" s="13">
        <f>SUMIF(Ent_Dados!$C$9:$C$254,Tabulação_Prod_Municipios!D37,Ent_Dados!$F$9:$F$254)+SUMIF(Ent_Dados!$C$9:$C$254,Tabulação_Prod_Municipios!D37,Ent_Dados!$H$9:$H$254)+SUMIF(Ent_Dados!$C$9:$C$254,Tabulação_Prod_Municipios!D37,Ent_Dados!$J$9:$J$254)+SUMIF(Ent_Dados!$C$9:$C$254,Tabulação_Prod_Municipios!D37,Ent_Dados!$N$9:$N$254)+SUMIF(Ent_Dados!$C$9:$C$254,Tabulação_Prod_Municipios!D37,Ent_Dados!$P$9:$P$254)+SUMIF(Ent_Dados!$C$9:$C$254,Tabulação_Prod_Municipios!D37,Ent_Dados!$T$9:$T$254)+SUMIF(Ent_Dados!$C$9:$C$254,Tabulação_Prod_Municipios!D37,Ent_Dados!$V$9:$V$254)+SUMIF(Ent_Dados!$C$9:$C$254,Tabulação_Prod_Municipios!D37,Ent_Dados!$X$9:$X$254)+SUMIF(Ent_Dados!$C$9:$C$254,Tabulação_Prod_Municipios!D37,Ent_Dados!$AB$9:$AB$254)</f>
        <v>1673</v>
      </c>
      <c r="N134" s="16">
        <f>SUMIF(Ent_Dados!$C$9:$C$254,Tabulação_Prod_Municipios!D37,Ent_Dados!$G$9:$G$254)+SUMIF(Ent_Dados!$C$9:$C$254,Tabulação_Prod_Municipios!D37,Ent_Dados!$I$9:$I$254)+SUMIF(Ent_Dados!$C$9:$C$254,Tabulação_Prod_Municipios!D37,Ent_Dados!$K$9:$K$254)+SUMIF(Ent_Dados!$C$9:$C$254,Tabulação_Prod_Municipios!D37,Ent_Dados!$O$9:$O$254)+SUMIF(Ent_Dados!$C$9:$C$254,Tabulação_Prod_Municipios!D37,Ent_Dados!$Q$9:$Q$254)+SUMIF(Ent_Dados!$C$9:$C$254,Tabulação_Prod_Municipios!D37,Ent_Dados!$U$9:$U$254)+SUMIF(Ent_Dados!$C$9:$C$254,Tabulação_Prod_Municipios!D37,Ent_Dados!$W$9:$W$254)+SUMIF(Ent_Dados!$C$9:$C$254,Tabulação_Prod_Municipios!D37,Ent_Dados!$Y$9:$Y$254)+SUMIF(Ent_Dados!$C$9:$C$254,Tabulação_Prod_Municipios!D37,Ent_Dados!$AC$9:$AC$254)</f>
        <v>2210</v>
      </c>
      <c r="O134" s="14"/>
      <c r="P134" s="10">
        <v>124</v>
      </c>
      <c r="Q134" s="92" t="s">
        <v>190</v>
      </c>
      <c r="R134" s="13">
        <f>SUMIF(Ent_Dados!$C$269:$C$514,Tabulação_Prod_Municipios!D148,Ent_Dados!$V$269:$V$514)</f>
        <v>6000</v>
      </c>
      <c r="S134" s="16">
        <f>SUMIF(Ent_Dados!$C$269:$C$514,Tabulação_Prod_Municipios!D148,Ent_Dados!$W$269:$W$514)</f>
        <v>3300</v>
      </c>
      <c r="T134" s="9"/>
      <c r="U134" s="10">
        <v>124</v>
      </c>
      <c r="V134" s="92" t="s">
        <v>121</v>
      </c>
      <c r="W134" s="13">
        <f>SUMIF(Ent_Dados!$C$9:$C$254,Tabulação_Prod_Municipios!D73,Ent_Dados!$V$9:$V$254)</f>
        <v>1500</v>
      </c>
      <c r="X134" s="16">
        <f>SUMIF(Ent_Dados!$C$9:$C$254,Tabulação_Prod_Municipios!D73,Ent_Dados!$W$9:$W$254)</f>
        <v>1500</v>
      </c>
      <c r="Y134" s="2"/>
      <c r="Z134" s="10">
        <v>124</v>
      </c>
      <c r="AA134" s="92" t="s">
        <v>152</v>
      </c>
      <c r="AB134" s="13">
        <f>SUMIF(Ent_Dados!$C$269:$C$514,Tabulação_Prod_Municipios!D106,Ent_Dados!$T$269:$T$514)</f>
        <v>3620</v>
      </c>
      <c r="AC134" s="16">
        <f>SUMIF(Ent_Dados!$C$269:$C$514,Tabulação_Prod_Municipios!D106,Ent_Dados!$U$269:$U$514)</f>
        <v>3150</v>
      </c>
      <c r="AD134" s="9"/>
      <c r="AE134" s="10">
        <v>124</v>
      </c>
      <c r="AF134" s="92" t="s">
        <v>170</v>
      </c>
      <c r="AG134" s="13">
        <f>SUMIF(Ent_Dados!$C$9:$C$254,Tabulação_Prod_Municipios!D126,Ent_Dados!$T$9:$T$254)</f>
        <v>650</v>
      </c>
      <c r="AH134" s="16">
        <f>SUMIF(Ent_Dados!$C$9:$C$254,Tabulação_Prod_Municipios!D126,Ent_Dados!$U$9:$U$254)</f>
        <v>650</v>
      </c>
      <c r="AJ134" s="10">
        <v>124</v>
      </c>
      <c r="AK134" s="92" t="s">
        <v>146</v>
      </c>
      <c r="AL134" s="13">
        <f>SUMIF(Ent_Dados!$C$269:$C$514,Tabulação_Prod_Municipios!D100,Ent_Dados!$X$269:$X$514)</f>
        <v>0</v>
      </c>
      <c r="AM134" s="16">
        <f>SUMIF(Ent_Dados!$C$269:$C$514,Tabulação_Prod_Municipios!D100,Ent_Dados!$Y$269:$Y$514)</f>
        <v>0</v>
      </c>
      <c r="AN134" s="9"/>
      <c r="AO134" s="10">
        <v>124</v>
      </c>
      <c r="AP134" s="92" t="s">
        <v>146</v>
      </c>
      <c r="AQ134" s="13">
        <f>SUMIF(Ent_Dados!$C$9:$C$254,Tabulação_Prod_Municipios!D100,Ent_Dados!$X$9:$X$254)</f>
        <v>0</v>
      </c>
      <c r="AR134" s="16">
        <f>SUMIF(Ent_Dados!$C$9:$C$254,Tabulação_Prod_Municipios!D100,Ent_Dados!$Y$9:$Y$254)</f>
        <v>0</v>
      </c>
      <c r="AT134" s="10">
        <v>124</v>
      </c>
      <c r="AU134" s="92" t="s">
        <v>207</v>
      </c>
      <c r="AV134" s="13">
        <f>SUMIF(Ent_Dados!$C$269:$C$514,Tabulação_Prod_Municipios!D167,Ent_Dados!$J$269:$J$514)</f>
        <v>60</v>
      </c>
      <c r="AW134" s="16">
        <f>SUMIF(Ent_Dados!$C$269:$C$514,Tabulação_Prod_Municipios!D167,Ent_Dados!$K$269:$K$514)</f>
        <v>0</v>
      </c>
      <c r="AX134" s="9"/>
      <c r="AY134" s="10">
        <v>124</v>
      </c>
      <c r="AZ134" s="92" t="s">
        <v>173</v>
      </c>
      <c r="BA134" s="13">
        <f>SUMIF(Ent_Dados!$C$9:$C$254,Tabulação_Prod_Municipios!D129,Ent_Dados!$J$9:$J$254)</f>
        <v>30</v>
      </c>
      <c r="BB134" s="16">
        <f>SUMIF(Ent_Dados!$C$9:$C$254,Tabulação_Prod_Municipios!D129,Ent_Dados!$K$9:$K$254)</f>
        <v>0</v>
      </c>
      <c r="BD134" s="10">
        <v>124</v>
      </c>
      <c r="BE134" s="92" t="s">
        <v>255</v>
      </c>
      <c r="BF134" s="13">
        <f>SUMIF(Ent_Dados!$C$269:$C$514,Tabulação_Prod_Municipios!D222,Ent_Dados!$N$269:$N$514)</f>
        <v>0</v>
      </c>
      <c r="BG134" s="16">
        <f>SUMIF(Ent_Dados!$C$269:$C$514,Tabulação_Prod_Municipios!D222,Ent_Dados!$O$269:$O$514)</f>
        <v>0</v>
      </c>
      <c r="BH134" s="9"/>
      <c r="BI134" s="10">
        <v>124</v>
      </c>
      <c r="BJ134" s="92" t="s">
        <v>255</v>
      </c>
      <c r="BK134" s="13">
        <f>SUMIF(Ent_Dados!$C$9:$C$254,Tabulação_Prod_Municipios!D222,Ent_Dados!$N$9:$N$254)</f>
        <v>0</v>
      </c>
      <c r="BL134" s="16">
        <f>SUMIF(Ent_Dados!$C$9:$C$254,Tabulação_Prod_Municipios!D222,Ent_Dados!$O$9:$O$254)</f>
        <v>0</v>
      </c>
      <c r="BN134" s="10">
        <v>124</v>
      </c>
      <c r="BO134" s="92" t="s">
        <v>151</v>
      </c>
      <c r="BP134" s="13">
        <f>SUMIF(Ent_Dados!$C$269:$C$514,Tabulação_Prod_Municipios!D105,Ent_Dados!$F$269:$F$514)</f>
        <v>0</v>
      </c>
      <c r="BQ134" s="16">
        <f>SUMIF(Ent_Dados!$C$269:$C$514,Tabulação_Prod_Municipios!D105,Ent_Dados!$G$269:$G$514)</f>
        <v>0</v>
      </c>
      <c r="BR134" s="9"/>
      <c r="BS134" s="10">
        <v>124</v>
      </c>
      <c r="BT134" s="92" t="s">
        <v>151</v>
      </c>
      <c r="BU134" s="13">
        <f>SUMIF(Ent_Dados!$C$9:$C$254,Tabulação_Prod_Municipios!D105,Ent_Dados!$F$9:$F$254)</f>
        <v>0</v>
      </c>
      <c r="BV134" s="16">
        <f>SUMIF(Ent_Dados!$C$9:$C$254,Tabulação_Prod_Municipios!D105,Ent_Dados!$G$9:$G$254)</f>
        <v>0</v>
      </c>
      <c r="BX134" s="10">
        <v>124</v>
      </c>
      <c r="BY134" s="92" t="s">
        <v>155</v>
      </c>
      <c r="BZ134" s="13">
        <f>SUMIF(Ent_Dados!$C$269:$C$514,Tabulação_Prod_Municipios!D110,Ent_Dados!$P$269:$P$514)</f>
        <v>0</v>
      </c>
      <c r="CA134" s="16">
        <f>SUMIF(Ent_Dados!$C$269:$C$514,Tabulação_Prod_Municipios!D110,Ent_Dados!$Q$269:$Q$514)</f>
        <v>0</v>
      </c>
      <c r="CB134" s="9"/>
      <c r="CC134" s="10">
        <v>124</v>
      </c>
      <c r="CD134" s="92" t="s">
        <v>155</v>
      </c>
      <c r="CE134" s="13">
        <f>SUMIF(Ent_Dados!$C$9:$C$254,Tabulação_Prod_Municipios!D110,Ent_Dados!$P$9:$P$254)</f>
        <v>0</v>
      </c>
      <c r="CF134" s="16">
        <f>SUMIF(Ent_Dados!$C$9:$C$254,Tabulação_Prod_Municipios!D110,Ent_Dados!$Q$9:$Q$254)</f>
        <v>0</v>
      </c>
      <c r="CH134" s="10">
        <v>124</v>
      </c>
      <c r="CI134" s="92" t="s">
        <v>172</v>
      </c>
      <c r="CJ134" s="13">
        <f>SUMIF(Ent_Dados!$C$269:$C$514,Tabulação_Prod_Municipios!D128,Ent_Dados!$AB$269:$AB$514)</f>
        <v>0</v>
      </c>
      <c r="CK134" s="16">
        <f>SUMIF(Ent_Dados!$C$269:$C$514,Tabulação_Prod_Municipios!D128,Ent_Dados!$AC$269:$AC$514)</f>
        <v>0</v>
      </c>
      <c r="CL134" s="9"/>
      <c r="CM134" s="10">
        <v>124</v>
      </c>
      <c r="CN134" s="92" t="s">
        <v>172</v>
      </c>
      <c r="CO134" s="13">
        <f>SUMIF(Ent_Dados!$C$9:$C$254,Tabulação_Prod_Municipios!D128,Ent_Dados!$AB$9:$AB$254)</f>
        <v>0</v>
      </c>
      <c r="CP134" s="16">
        <f>SUMIF(Ent_Dados!$C$9:$C$254,Tabulação_Prod_Municipios!D128,Ent_Dados!$AC$9:$AC$254)</f>
        <v>0</v>
      </c>
      <c r="CR134" s="10">
        <v>124</v>
      </c>
      <c r="CS134" s="92" t="s">
        <v>272</v>
      </c>
      <c r="CT134" s="13">
        <f>SUMIF(Ent_Dados!$C$269:$C$514,Tabulação_Prod_Municipios!D240,Ent_Dados!$L$269:$L$514)</f>
        <v>354</v>
      </c>
      <c r="CU134" s="16">
        <f>SUMIF(Ent_Dados!$C$269:$C$514,Tabulação_Prod_Municipios!D240,Ent_Dados!$M$269:$M$514)</f>
        <v>354</v>
      </c>
      <c r="CV134" s="9"/>
      <c r="CW134" s="10">
        <v>124</v>
      </c>
      <c r="CX134" s="92" t="s">
        <v>230</v>
      </c>
      <c r="CY134" s="13">
        <f>SUMIF(Ent_Dados!$C$9:$C$254,Tabulação_Prod_Municipios!D194,Ent_Dados!$L$9:$L$254)</f>
        <v>8</v>
      </c>
      <c r="CZ134" s="16">
        <f>SUMIF(Ent_Dados!$C$9:$C$254,Tabulação_Prod_Municipios!D194,Ent_Dados!$M$9:$M$254)</f>
        <v>8</v>
      </c>
      <c r="DB134" s="10">
        <v>124</v>
      </c>
      <c r="DC134" s="92" t="s">
        <v>173</v>
      </c>
      <c r="DD134" s="13">
        <f>SUMIF(Ent_Dados!$C$269:$C$514,Tabulação_Prod_Municipios!D129,Ent_Dados!$R$269:$R$514)</f>
        <v>240</v>
      </c>
      <c r="DE134" s="16">
        <f>SUMIF(Ent_Dados!$C$269:$C$514,Tabulação_Prod_Municipios!D129,Ent_Dados!$S$269:$S$514)</f>
        <v>480</v>
      </c>
      <c r="DF134" s="9"/>
      <c r="DG134" s="10">
        <v>124</v>
      </c>
      <c r="DH134" s="92" t="s">
        <v>102</v>
      </c>
      <c r="DI134" s="13">
        <f>SUMIF(Ent_Dados!$C$9:$C$254,Tabulação_Prod_Municipios!D50,Ent_Dados!$R$9:$R$254)</f>
        <v>30</v>
      </c>
      <c r="DJ134" s="16">
        <f>SUMIF(Ent_Dados!$C$9:$C$254,Tabulação_Prod_Municipios!D50,Ent_Dados!$S$9:$S$254)</f>
        <v>30</v>
      </c>
      <c r="DL134" s="10">
        <v>124</v>
      </c>
      <c r="DM134" s="92" t="s">
        <v>92</v>
      </c>
      <c r="DN134" s="13">
        <f>SUMIF(Ent_Dados!$C$269:$C$514,Tabulação_Prod_Municipios!D40,Ent_Dados!$Z$269:$Z$514)</f>
        <v>0</v>
      </c>
      <c r="DO134" s="16">
        <f>SUMIF(Ent_Dados!$C$269:$C$514,Tabulação_Prod_Municipios!D40,Ent_Dados!$AA$269:$AA$514)</f>
        <v>0</v>
      </c>
      <c r="DP134" s="9"/>
      <c r="DQ134" s="10">
        <v>124</v>
      </c>
      <c r="DR134" s="92" t="s">
        <v>92</v>
      </c>
      <c r="DS134" s="13">
        <f>SUMIF(Ent_Dados!$C$9:$C$254,Tabulação_Prod_Municipios!D40,Ent_Dados!$Z$9:$Z$254)</f>
        <v>0</v>
      </c>
      <c r="DT134" s="16">
        <f>SUMIF(Ent_Dados!$C$9:$C$254,Tabulação_Prod_Municipios!D40,Ent_Dados!$AA$9:$AA$254)</f>
        <v>0</v>
      </c>
      <c r="DV134" s="10">
        <v>124</v>
      </c>
      <c r="DW134" s="92" t="s">
        <v>148</v>
      </c>
      <c r="DX134" s="13">
        <f>SUMIF(Ent_Dados!$C$269:$C$514,Tabulação_Prod_Municipios!D102,Ent_Dados!$D$269:$D$514)</f>
        <v>0</v>
      </c>
      <c r="DY134" s="16">
        <f>SUMIF(Ent_Dados!$C$269:$C$514,Tabulação_Prod_Municipios!D102,Ent_Dados!$E$269:$E$514)</f>
        <v>0</v>
      </c>
      <c r="DZ134" s="9"/>
      <c r="EA134" s="10">
        <v>124</v>
      </c>
      <c r="EB134" s="92" t="s">
        <v>148</v>
      </c>
      <c r="EC134" s="13">
        <f>SUMIF(Ent_Dados!$C$9:$C$254,Tabulação_Prod_Municipios!D102,Ent_Dados!$D$9:$D$254)</f>
        <v>0</v>
      </c>
      <c r="ED134" s="16">
        <f>SUMIF(Ent_Dados!$C$9:$C$254,Tabulação_Prod_Municipios!D102,Ent_Dados!$E$9:$E$254)</f>
        <v>0</v>
      </c>
      <c r="EF134" s="10">
        <v>124</v>
      </c>
      <c r="EG134" s="92" t="s">
        <v>178</v>
      </c>
      <c r="EH134" s="13"/>
      <c r="EI134" s="16"/>
      <c r="EJ134" s="9"/>
      <c r="EK134" s="10">
        <v>124</v>
      </c>
      <c r="EL134" s="92" t="s">
        <v>178</v>
      </c>
      <c r="EM134" s="13"/>
      <c r="EN134" s="16"/>
    </row>
    <row r="135" spans="1:144" ht="13.5" customHeight="1" x14ac:dyDescent="0.2">
      <c r="A135" s="14"/>
      <c r="B135" s="91">
        <v>127</v>
      </c>
      <c r="C135" s="92" t="s">
        <v>179</v>
      </c>
      <c r="D135" s="12" t="s">
        <v>456</v>
      </c>
      <c r="E135" s="14"/>
      <c r="F135" s="10">
        <v>125</v>
      </c>
      <c r="G135" s="92" t="s">
        <v>116</v>
      </c>
      <c r="H135" s="13">
        <f>SUMIF(Ent_Dados!$C$269:$C$514,Tabulação_Prod_Municipios!D67,Ent_Dados!$F$269:$F$514)+SUMIF(Ent_Dados!$C$269:$C$514,Tabulação_Prod_Municipios!D67,Ent_Dados!$H$269:$H$514)+SUMIF(Ent_Dados!$C$269:$C$514,Tabulação_Prod_Municipios!D67,Ent_Dados!$J$269:$J$514)+SUMIF(Ent_Dados!$C$269:$C$514,Tabulação_Prod_Municipios!D67,Ent_Dados!$N$269:$N$514)+SUMIF(Ent_Dados!$C$269:$C$514,Tabulação_Prod_Municipios!D67,Ent_Dados!$P$269:$P$514)+SUMIF(Ent_Dados!$C$269:$C$514,Tabulação_Prod_Municipios!D67,Ent_Dados!$T$269:$T$514)+SUMIF(Ent_Dados!$C$269:$C$514,Tabulação_Prod_Municipios!D67,Ent_Dados!$V$269:$V$514)+SUMIF(Ent_Dados!$C$269:$C$514,Tabulação_Prod_Municipios!D67,Ent_Dados!$X$269:$X$514)+SUMIF(Ent_Dados!$C$269:$C$514,Tabulação_Prod_Municipios!D67,Ent_Dados!$AB$269:$AB$514)</f>
        <v>7560</v>
      </c>
      <c r="I135" s="16">
        <f>SUMIF(Ent_Dados!$C$269:$C$514,Tabulação_Prod_Municipios!D67,Ent_Dados!$G$269:$G$514)+SUMIF(Ent_Dados!$C$269:$C$514,Tabulação_Prod_Municipios!D67,Ent_Dados!$I$269:$I$514)+SUMIF(Ent_Dados!$C$269:$C$514,Tabulação_Prod_Municipios!D67,Ent_Dados!$K$269:$K$514)+SUMIF(Ent_Dados!$C$269:$C$514,Tabulação_Prod_Municipios!D67,Ent_Dados!$O$269:$O$514)+SUMIF(Ent_Dados!$C$269:$C$514,Tabulação_Prod_Municipios!D67,Ent_Dados!$Q$269:$Q$514)+SUMIF(Ent_Dados!$C$269:$C$514,Tabulação_Prod_Municipios!D67,Ent_Dados!$U$269:$U$514)+SUMIF(Ent_Dados!$C$269:$C$514,Tabulação_Prod_Municipios!D67,Ent_Dados!$W$269:$W$514)+SUMIF(Ent_Dados!$C$269:$C$514,Tabulação_Prod_Municipios!D67,Ent_Dados!$Y$269:$Y$514)+SUMIF(Ent_Dados!$C$269:$C$514,Tabulação_Prod_Municipios!D67,Ent_Dados!$AC$269:$AC$514)</f>
        <v>7230</v>
      </c>
      <c r="J135" s="9"/>
      <c r="K135" s="10">
        <v>125</v>
      </c>
      <c r="L135" s="92" t="s">
        <v>221</v>
      </c>
      <c r="M135" s="13">
        <f>SUMIF(Ent_Dados!$C$9:$C$254,Tabulação_Prod_Municipios!D181,Ent_Dados!$F$9:$F$254)+SUMIF(Ent_Dados!$C$9:$C$254,Tabulação_Prod_Municipios!D181,Ent_Dados!$H$9:$H$254)+SUMIF(Ent_Dados!$C$9:$C$254,Tabulação_Prod_Municipios!D181,Ent_Dados!$J$9:$J$254)+SUMIF(Ent_Dados!$C$9:$C$254,Tabulação_Prod_Municipios!D181,Ent_Dados!$N$9:$N$254)+SUMIF(Ent_Dados!$C$9:$C$254,Tabulação_Prod_Municipios!D181,Ent_Dados!$P$9:$P$254)+SUMIF(Ent_Dados!$C$9:$C$254,Tabulação_Prod_Municipios!D181,Ent_Dados!$T$9:$T$254)+SUMIF(Ent_Dados!$C$9:$C$254,Tabulação_Prod_Municipios!D181,Ent_Dados!$V$9:$V$254)+SUMIF(Ent_Dados!$C$9:$C$254,Tabulação_Prod_Municipios!D181,Ent_Dados!$X$9:$X$254)+SUMIF(Ent_Dados!$C$9:$C$254,Tabulação_Prod_Municipios!D181,Ent_Dados!$AB$9:$AB$254)</f>
        <v>3120</v>
      </c>
      <c r="N135" s="16">
        <f>SUMIF(Ent_Dados!$C$9:$C$254,Tabulação_Prod_Municipios!D181,Ent_Dados!$G$9:$G$254)+SUMIF(Ent_Dados!$C$9:$C$254,Tabulação_Prod_Municipios!D181,Ent_Dados!$I$9:$I$254)+SUMIF(Ent_Dados!$C$9:$C$254,Tabulação_Prod_Municipios!D181,Ent_Dados!$K$9:$K$254)+SUMIF(Ent_Dados!$C$9:$C$254,Tabulação_Prod_Municipios!D181,Ent_Dados!$O$9:$O$254)+SUMIF(Ent_Dados!$C$9:$C$254,Tabulação_Prod_Municipios!D181,Ent_Dados!$Q$9:$Q$254)+SUMIF(Ent_Dados!$C$9:$C$254,Tabulação_Prod_Municipios!D181,Ent_Dados!$U$9:$U$254)+SUMIF(Ent_Dados!$C$9:$C$254,Tabulação_Prod_Municipios!D181,Ent_Dados!$W$9:$W$254)+SUMIF(Ent_Dados!$C$9:$C$254,Tabulação_Prod_Municipios!D181,Ent_Dados!$Y$9:$Y$254)+SUMIF(Ent_Dados!$C$9:$C$254,Tabulação_Prod_Municipios!D181,Ent_Dados!$AC$9:$AC$254)</f>
        <v>2170</v>
      </c>
      <c r="O135" s="14"/>
      <c r="P135" s="10">
        <v>125</v>
      </c>
      <c r="Q135" s="92" t="s">
        <v>75</v>
      </c>
      <c r="R135" s="13">
        <f>SUMIF(Ent_Dados!$C$269:$C$514,Tabulação_Prod_Municipios!D23,Ent_Dados!$V$269:$V$514)</f>
        <v>5400</v>
      </c>
      <c r="S135" s="16">
        <f>SUMIF(Ent_Dados!$C$269:$C$514,Tabulação_Prod_Municipios!D23,Ent_Dados!$W$269:$W$514)</f>
        <v>3300</v>
      </c>
      <c r="T135" s="9"/>
      <c r="U135" s="10">
        <v>125</v>
      </c>
      <c r="V135" s="92" t="s">
        <v>182</v>
      </c>
      <c r="W135" s="13">
        <f>SUMIF(Ent_Dados!$C$9:$C$254,Tabulação_Prod_Municipios!D139,Ent_Dados!$V$9:$V$254)</f>
        <v>1500</v>
      </c>
      <c r="X135" s="16">
        <f>SUMIF(Ent_Dados!$C$9:$C$254,Tabulação_Prod_Municipios!D139,Ent_Dados!$W$9:$W$254)</f>
        <v>1500</v>
      </c>
      <c r="Y135" s="2"/>
      <c r="Z135" s="10">
        <v>125</v>
      </c>
      <c r="AA135" s="92" t="s">
        <v>250</v>
      </c>
      <c r="AB135" s="13">
        <f>SUMIF(Ent_Dados!$C$269:$C$514,Tabulação_Prod_Municipios!D217,Ent_Dados!$T$269:$T$514)</f>
        <v>2925</v>
      </c>
      <c r="AC135" s="16">
        <f>SUMIF(Ent_Dados!$C$269:$C$514,Tabulação_Prod_Municipios!D217,Ent_Dados!$U$269:$U$514)</f>
        <v>3150</v>
      </c>
      <c r="AD135" s="9"/>
      <c r="AE135" s="10">
        <v>125</v>
      </c>
      <c r="AF135" s="92" t="s">
        <v>221</v>
      </c>
      <c r="AG135" s="13">
        <f>SUMIF(Ent_Dados!$C$9:$C$254,Tabulação_Prod_Municipios!D181,Ent_Dados!$T$9:$T$254)</f>
        <v>550</v>
      </c>
      <c r="AH135" s="16">
        <f>SUMIF(Ent_Dados!$C$9:$C$254,Tabulação_Prod_Municipios!D181,Ent_Dados!$U$9:$U$254)</f>
        <v>650</v>
      </c>
      <c r="AJ135" s="10">
        <v>125</v>
      </c>
      <c r="AK135" s="92" t="s">
        <v>136</v>
      </c>
      <c r="AL135" s="13">
        <f>SUMIF(Ent_Dados!$C$269:$C$514,Tabulação_Prod_Municipios!D90,Ent_Dados!$X$269:$X$514)</f>
        <v>0</v>
      </c>
      <c r="AM135" s="16">
        <f>SUMIF(Ent_Dados!$C$269:$C$514,Tabulação_Prod_Municipios!D90,Ent_Dados!$Y$269:$Y$514)</f>
        <v>0</v>
      </c>
      <c r="AN135" s="9"/>
      <c r="AO135" s="10">
        <v>125</v>
      </c>
      <c r="AP135" s="92" t="s">
        <v>136</v>
      </c>
      <c r="AQ135" s="13">
        <f>SUMIF(Ent_Dados!$C$9:$C$254,Tabulação_Prod_Municipios!D90,Ent_Dados!$X$9:$X$254)</f>
        <v>0</v>
      </c>
      <c r="AR135" s="16">
        <f>SUMIF(Ent_Dados!$C$9:$C$254,Tabulação_Prod_Municipios!D90,Ent_Dados!$Y$9:$Y$254)</f>
        <v>0</v>
      </c>
      <c r="AT135" s="10">
        <v>125</v>
      </c>
      <c r="AU135" s="92" t="s">
        <v>135</v>
      </c>
      <c r="AV135" s="13">
        <f>SUMIF(Ent_Dados!$C$269:$C$514,Tabulação_Prod_Municipios!D89,Ent_Dados!$J$269:$J$514)</f>
        <v>51</v>
      </c>
      <c r="AW135" s="16">
        <f>SUMIF(Ent_Dados!$C$269:$C$514,Tabulação_Prod_Municipios!D89,Ent_Dados!$K$269:$K$514)</f>
        <v>0</v>
      </c>
      <c r="AX135" s="9"/>
      <c r="AY135" s="10">
        <v>125</v>
      </c>
      <c r="AZ135" s="92" t="s">
        <v>135</v>
      </c>
      <c r="BA135" s="13">
        <f>SUMIF(Ent_Dados!$C$9:$C$254,Tabulação_Prod_Municipios!D89,Ent_Dados!$J$9:$J$254)</f>
        <v>30</v>
      </c>
      <c r="BB135" s="16">
        <f>SUMIF(Ent_Dados!$C$9:$C$254,Tabulação_Prod_Municipios!D89,Ent_Dados!$K$9:$K$254)</f>
        <v>0</v>
      </c>
      <c r="BD135" s="10">
        <v>125</v>
      </c>
      <c r="BE135" s="92" t="s">
        <v>267</v>
      </c>
      <c r="BF135" s="13">
        <f>SUMIF(Ent_Dados!$C$269:$C$514,Tabulação_Prod_Municipios!D234,Ent_Dados!$N$269:$N$514)</f>
        <v>0</v>
      </c>
      <c r="BG135" s="16">
        <f>SUMIF(Ent_Dados!$C$269:$C$514,Tabulação_Prod_Municipios!D234,Ent_Dados!$O$269:$O$514)</f>
        <v>0</v>
      </c>
      <c r="BH135" s="9"/>
      <c r="BI135" s="10">
        <v>125</v>
      </c>
      <c r="BJ135" s="92" t="s">
        <v>161</v>
      </c>
      <c r="BK135" s="13">
        <f>SUMIF(Ent_Dados!$C$9:$C$254,Tabulação_Prod_Municipios!D116,Ent_Dados!$N$9:$N$254)</f>
        <v>0</v>
      </c>
      <c r="BL135" s="16">
        <f>SUMIF(Ent_Dados!$C$9:$C$254,Tabulação_Prod_Municipios!D116,Ent_Dados!$O$9:$O$254)</f>
        <v>0</v>
      </c>
      <c r="BN135" s="10">
        <v>125</v>
      </c>
      <c r="BO135" s="92" t="s">
        <v>152</v>
      </c>
      <c r="BP135" s="13">
        <f>SUMIF(Ent_Dados!$C$269:$C$514,Tabulação_Prod_Municipios!D106,Ent_Dados!$F$269:$F$514)</f>
        <v>0</v>
      </c>
      <c r="BQ135" s="16">
        <f>SUMIF(Ent_Dados!$C$269:$C$514,Tabulação_Prod_Municipios!D106,Ent_Dados!$G$269:$G$514)</f>
        <v>0</v>
      </c>
      <c r="BR135" s="9"/>
      <c r="BS135" s="10">
        <v>125</v>
      </c>
      <c r="BT135" s="92" t="s">
        <v>152</v>
      </c>
      <c r="BU135" s="13">
        <f>SUMIF(Ent_Dados!$C$9:$C$254,Tabulação_Prod_Municipios!D106,Ent_Dados!$F$9:$F$254)</f>
        <v>0</v>
      </c>
      <c r="BV135" s="16">
        <f>SUMIF(Ent_Dados!$C$9:$C$254,Tabulação_Prod_Municipios!D106,Ent_Dados!$G$9:$G$254)</f>
        <v>0</v>
      </c>
      <c r="BX135" s="10">
        <v>125</v>
      </c>
      <c r="BY135" s="92" t="s">
        <v>156</v>
      </c>
      <c r="BZ135" s="13">
        <f>SUMIF(Ent_Dados!$C$269:$C$514,Tabulação_Prod_Municipios!D111,Ent_Dados!$P$269:$P$514)</f>
        <v>0</v>
      </c>
      <c r="CA135" s="16">
        <f>SUMIF(Ent_Dados!$C$269:$C$514,Tabulação_Prod_Municipios!D111,Ent_Dados!$Q$269:$Q$514)</f>
        <v>0</v>
      </c>
      <c r="CB135" s="9"/>
      <c r="CC135" s="10">
        <v>125</v>
      </c>
      <c r="CD135" s="92" t="s">
        <v>156</v>
      </c>
      <c r="CE135" s="13">
        <f>SUMIF(Ent_Dados!$C$9:$C$254,Tabulação_Prod_Municipios!D111,Ent_Dados!$P$9:$P$254)</f>
        <v>0</v>
      </c>
      <c r="CF135" s="16">
        <f>SUMIF(Ent_Dados!$C$9:$C$254,Tabulação_Prod_Municipios!D111,Ent_Dados!$Q$9:$Q$254)</f>
        <v>0</v>
      </c>
      <c r="CH135" s="10">
        <v>125</v>
      </c>
      <c r="CI135" s="92" t="s">
        <v>173</v>
      </c>
      <c r="CJ135" s="13">
        <f>SUMIF(Ent_Dados!$C$269:$C$514,Tabulação_Prod_Municipios!D129,Ent_Dados!$AB$269:$AB$514)</f>
        <v>0</v>
      </c>
      <c r="CK135" s="16">
        <f>SUMIF(Ent_Dados!$C$269:$C$514,Tabulação_Prod_Municipios!D129,Ent_Dados!$AC$269:$AC$514)</f>
        <v>0</v>
      </c>
      <c r="CL135" s="9"/>
      <c r="CM135" s="10">
        <v>125</v>
      </c>
      <c r="CN135" s="92" t="s">
        <v>173</v>
      </c>
      <c r="CO135" s="13">
        <f>SUMIF(Ent_Dados!$C$9:$C$254,Tabulação_Prod_Municipios!D129,Ent_Dados!$AB$9:$AB$254)</f>
        <v>0</v>
      </c>
      <c r="CP135" s="16">
        <f>SUMIF(Ent_Dados!$C$9:$C$254,Tabulação_Prod_Municipios!D129,Ent_Dados!$AC$9:$AC$254)</f>
        <v>0</v>
      </c>
      <c r="CR135" s="10">
        <v>125</v>
      </c>
      <c r="CS135" s="92" t="s">
        <v>274</v>
      </c>
      <c r="CT135" s="13">
        <f>SUMIF(Ent_Dados!$C$269:$C$514,Tabulação_Prod_Municipios!D242,Ent_Dados!$L$269:$L$514)</f>
        <v>0</v>
      </c>
      <c r="CU135" s="16">
        <f>SUMIF(Ent_Dados!$C$269:$C$514,Tabulação_Prod_Municipios!D242,Ent_Dados!$M$269:$M$514)</f>
        <v>330</v>
      </c>
      <c r="CV135" s="9"/>
      <c r="CW135" s="10">
        <v>125</v>
      </c>
      <c r="CX135" s="92" t="s">
        <v>72</v>
      </c>
      <c r="CY135" s="13">
        <f>SUMIF(Ent_Dados!$C$9:$C$254,Tabulação_Prod_Municipios!D20,Ent_Dados!$L$9:$L$254)</f>
        <v>6</v>
      </c>
      <c r="CZ135" s="16">
        <f>SUMIF(Ent_Dados!$C$9:$C$254,Tabulação_Prod_Municipios!D20,Ent_Dados!$M$9:$M$254)</f>
        <v>6</v>
      </c>
      <c r="DB135" s="10">
        <v>125</v>
      </c>
      <c r="DC135" s="92" t="s">
        <v>124</v>
      </c>
      <c r="DD135" s="13">
        <f>SUMIF(Ent_Dados!$C$269:$C$514,Tabulação_Prod_Municipios!D77,Ent_Dados!$R$269:$R$514)</f>
        <v>475</v>
      </c>
      <c r="DE135" s="16">
        <f>SUMIF(Ent_Dados!$C$269:$C$514,Tabulação_Prod_Municipios!D77,Ent_Dados!$S$269:$S$514)</f>
        <v>475</v>
      </c>
      <c r="DF135" s="9"/>
      <c r="DG135" s="10">
        <v>125</v>
      </c>
      <c r="DH135" s="92" t="s">
        <v>85</v>
      </c>
      <c r="DI135" s="13">
        <f>SUMIF(Ent_Dados!$C$9:$C$254,Tabulação_Prod_Municipios!D33,Ent_Dados!$R$9:$R$254)</f>
        <v>30</v>
      </c>
      <c r="DJ135" s="16">
        <f>SUMIF(Ent_Dados!$C$9:$C$254,Tabulação_Prod_Municipios!D33,Ent_Dados!$S$9:$S$254)</f>
        <v>30</v>
      </c>
      <c r="DL135" s="10">
        <v>125</v>
      </c>
      <c r="DM135" s="92" t="s">
        <v>95</v>
      </c>
      <c r="DN135" s="13">
        <f>SUMIF(Ent_Dados!$C$269:$C$514,Tabulação_Prod_Municipios!D43,Ent_Dados!$Z$269:$Z$514)</f>
        <v>0</v>
      </c>
      <c r="DO135" s="16">
        <f>SUMIF(Ent_Dados!$C$269:$C$514,Tabulação_Prod_Municipios!D43,Ent_Dados!$AA$269:$AA$514)</f>
        <v>0</v>
      </c>
      <c r="DP135" s="9"/>
      <c r="DQ135" s="10">
        <v>125</v>
      </c>
      <c r="DR135" s="92" t="s">
        <v>95</v>
      </c>
      <c r="DS135" s="13">
        <f>SUMIF(Ent_Dados!$C$9:$C$254,Tabulação_Prod_Municipios!D43,Ent_Dados!$Z$9:$Z$254)</f>
        <v>0</v>
      </c>
      <c r="DT135" s="16">
        <f>SUMIF(Ent_Dados!$C$9:$C$254,Tabulação_Prod_Municipios!D43,Ent_Dados!$AA$9:$AA$254)</f>
        <v>0</v>
      </c>
      <c r="DV135" s="10">
        <v>125</v>
      </c>
      <c r="DW135" s="92" t="s">
        <v>149</v>
      </c>
      <c r="DX135" s="13">
        <f>SUMIF(Ent_Dados!$C$269:$C$514,Tabulação_Prod_Municipios!D103,Ent_Dados!$D$269:$D$514)</f>
        <v>0</v>
      </c>
      <c r="DY135" s="16">
        <f>SUMIF(Ent_Dados!$C$269:$C$514,Tabulação_Prod_Municipios!D103,Ent_Dados!$E$269:$E$514)</f>
        <v>0</v>
      </c>
      <c r="DZ135" s="9"/>
      <c r="EA135" s="10">
        <v>125</v>
      </c>
      <c r="EB135" s="92" t="s">
        <v>149</v>
      </c>
      <c r="EC135" s="13">
        <f>SUMIF(Ent_Dados!$C$9:$C$254,Tabulação_Prod_Municipios!D103,Ent_Dados!$D$9:$D$254)</f>
        <v>0</v>
      </c>
      <c r="ED135" s="16">
        <f>SUMIF(Ent_Dados!$C$9:$C$254,Tabulação_Prod_Municipios!D103,Ent_Dados!$E$9:$E$254)</f>
        <v>0</v>
      </c>
      <c r="EF135" s="10">
        <v>125</v>
      </c>
      <c r="EG135" s="92" t="s">
        <v>179</v>
      </c>
      <c r="EH135" s="13"/>
      <c r="EI135" s="16"/>
      <c r="EJ135" s="9"/>
      <c r="EK135" s="10">
        <v>125</v>
      </c>
      <c r="EL135" s="92" t="s">
        <v>179</v>
      </c>
      <c r="EM135" s="13"/>
      <c r="EN135" s="16"/>
    </row>
    <row r="136" spans="1:144" ht="13.5" customHeight="1" x14ac:dyDescent="0.2">
      <c r="A136" s="14"/>
      <c r="B136" s="91">
        <v>128</v>
      </c>
      <c r="C136" s="92" t="s">
        <v>180</v>
      </c>
      <c r="D136" s="12" t="s">
        <v>457</v>
      </c>
      <c r="E136" s="14"/>
      <c r="F136" s="10">
        <v>126</v>
      </c>
      <c r="G136" s="92" t="s">
        <v>206</v>
      </c>
      <c r="H136" s="13">
        <f>SUMIF(Ent_Dados!$C$269:$C$514,Tabulação_Prod_Municipios!D166,Ent_Dados!$F$269:$F$514)+SUMIF(Ent_Dados!$C$269:$C$514,Tabulação_Prod_Municipios!D166,Ent_Dados!$H$269:$H$514)+SUMIF(Ent_Dados!$C$269:$C$514,Tabulação_Prod_Municipios!D166,Ent_Dados!$J$269:$J$514)+SUMIF(Ent_Dados!$C$269:$C$514,Tabulação_Prod_Municipios!D166,Ent_Dados!$N$269:$N$514)+SUMIF(Ent_Dados!$C$269:$C$514,Tabulação_Prod_Municipios!D166,Ent_Dados!$P$269:$P$514)+SUMIF(Ent_Dados!$C$269:$C$514,Tabulação_Prod_Municipios!D166,Ent_Dados!$T$269:$T$514)+SUMIF(Ent_Dados!$C$269:$C$514,Tabulação_Prod_Municipios!D166,Ent_Dados!$V$269:$V$514)+SUMIF(Ent_Dados!$C$269:$C$514,Tabulação_Prod_Municipios!D166,Ent_Dados!$X$269:$X$514)+SUMIF(Ent_Dados!$C$269:$C$514,Tabulação_Prod_Municipios!D166,Ent_Dados!$AB$269:$AB$514)</f>
        <v>6400</v>
      </c>
      <c r="I136" s="16">
        <f>SUMIF(Ent_Dados!$C$269:$C$514,Tabulação_Prod_Municipios!D166,Ent_Dados!$G$269:$G$514)+SUMIF(Ent_Dados!$C$269:$C$514,Tabulação_Prod_Municipios!D166,Ent_Dados!$I$269:$I$514)+SUMIF(Ent_Dados!$C$269:$C$514,Tabulação_Prod_Municipios!D166,Ent_Dados!$K$269:$K$514)+SUMIF(Ent_Dados!$C$269:$C$514,Tabulação_Prod_Municipios!D166,Ent_Dados!$O$269:$O$514)+SUMIF(Ent_Dados!$C$269:$C$514,Tabulação_Prod_Municipios!D166,Ent_Dados!$Q$269:$Q$514)+SUMIF(Ent_Dados!$C$269:$C$514,Tabulação_Prod_Municipios!D166,Ent_Dados!$U$269:$U$514)+SUMIF(Ent_Dados!$C$269:$C$514,Tabulação_Prod_Municipios!D166,Ent_Dados!$W$269:$W$514)+SUMIF(Ent_Dados!$C$269:$C$514,Tabulação_Prod_Municipios!D166,Ent_Dados!$Y$269:$Y$514)+SUMIF(Ent_Dados!$C$269:$C$514,Tabulação_Prod_Municipios!D166,Ent_Dados!$AC$269:$AC$514)</f>
        <v>7050</v>
      </c>
      <c r="J136" s="9"/>
      <c r="K136" s="10">
        <v>126</v>
      </c>
      <c r="L136" s="92" t="s">
        <v>256</v>
      </c>
      <c r="M136" s="13">
        <f>SUMIF(Ent_Dados!$C$9:$C$254,Tabulação_Prod_Municipios!D223,Ent_Dados!$F$9:$F$254)+SUMIF(Ent_Dados!$C$9:$C$254,Tabulação_Prod_Municipios!D223,Ent_Dados!$H$9:$H$254)+SUMIF(Ent_Dados!$C$9:$C$254,Tabulação_Prod_Municipios!D223,Ent_Dados!$J$9:$J$254)+SUMIF(Ent_Dados!$C$9:$C$254,Tabulação_Prod_Municipios!D223,Ent_Dados!$N$9:$N$254)+SUMIF(Ent_Dados!$C$9:$C$254,Tabulação_Prod_Municipios!D223,Ent_Dados!$P$9:$P$254)+SUMIF(Ent_Dados!$C$9:$C$254,Tabulação_Prod_Municipios!D223,Ent_Dados!$T$9:$T$254)+SUMIF(Ent_Dados!$C$9:$C$254,Tabulação_Prod_Municipios!D223,Ent_Dados!$V$9:$V$254)+SUMIF(Ent_Dados!$C$9:$C$254,Tabulação_Prod_Municipios!D223,Ent_Dados!$X$9:$X$254)+SUMIF(Ent_Dados!$C$9:$C$254,Tabulação_Prod_Municipios!D223,Ent_Dados!$AB$9:$AB$254)</f>
        <v>1980</v>
      </c>
      <c r="N136" s="16">
        <f>SUMIF(Ent_Dados!$C$9:$C$254,Tabulação_Prod_Municipios!D223,Ent_Dados!$G$9:$G$254)+SUMIF(Ent_Dados!$C$9:$C$254,Tabulação_Prod_Municipios!D223,Ent_Dados!$I$9:$I$254)+SUMIF(Ent_Dados!$C$9:$C$254,Tabulação_Prod_Municipios!D223,Ent_Dados!$K$9:$K$254)+SUMIF(Ent_Dados!$C$9:$C$254,Tabulação_Prod_Municipios!D223,Ent_Dados!$O$9:$O$254)+SUMIF(Ent_Dados!$C$9:$C$254,Tabulação_Prod_Municipios!D223,Ent_Dados!$Q$9:$Q$254)+SUMIF(Ent_Dados!$C$9:$C$254,Tabulação_Prod_Municipios!D223,Ent_Dados!$U$9:$U$254)+SUMIF(Ent_Dados!$C$9:$C$254,Tabulação_Prod_Municipios!D223,Ent_Dados!$W$9:$W$254)+SUMIF(Ent_Dados!$C$9:$C$254,Tabulação_Prod_Municipios!D223,Ent_Dados!$Y$9:$Y$254)+SUMIF(Ent_Dados!$C$9:$C$254,Tabulação_Prod_Municipios!D223,Ent_Dados!$AC$9:$AC$254)</f>
        <v>2050</v>
      </c>
      <c r="O136" s="14"/>
      <c r="P136" s="10">
        <v>126</v>
      </c>
      <c r="Q136" s="92" t="s">
        <v>256</v>
      </c>
      <c r="R136" s="13">
        <f>SUMIF(Ent_Dados!$C$269:$C$514,Tabulação_Prod_Municipios!D223,Ent_Dados!$V$269:$V$514)</f>
        <v>2640</v>
      </c>
      <c r="S136" s="16">
        <f>SUMIF(Ent_Dados!$C$269:$C$514,Tabulação_Prod_Municipios!D223,Ent_Dados!$W$269:$W$514)</f>
        <v>3300</v>
      </c>
      <c r="T136" s="9"/>
      <c r="U136" s="10">
        <v>126</v>
      </c>
      <c r="V136" s="92" t="s">
        <v>176</v>
      </c>
      <c r="W136" s="13">
        <f>SUMIF(Ent_Dados!$C$9:$C$254,Tabulação_Prod_Municipios!D132,Ent_Dados!$V$9:$V$254)</f>
        <v>1000</v>
      </c>
      <c r="X136" s="16">
        <f>SUMIF(Ent_Dados!$C$9:$C$254,Tabulação_Prod_Municipios!D132,Ent_Dados!$W$9:$W$254)</f>
        <v>1500</v>
      </c>
      <c r="Y136" s="2"/>
      <c r="Z136" s="10">
        <v>126</v>
      </c>
      <c r="AA136" s="92" t="s">
        <v>91</v>
      </c>
      <c r="AB136" s="13">
        <f>SUMIF(Ent_Dados!$C$269:$C$514,Tabulação_Prod_Municipios!D39,Ent_Dados!$T$269:$T$514)</f>
        <v>2920</v>
      </c>
      <c r="AC136" s="16">
        <f>SUMIF(Ent_Dados!$C$269:$C$514,Tabulação_Prod_Municipios!D39,Ent_Dados!$U$269:$U$514)</f>
        <v>3150</v>
      </c>
      <c r="AD136" s="9"/>
      <c r="AE136" s="10">
        <v>126</v>
      </c>
      <c r="AF136" s="92" t="s">
        <v>267</v>
      </c>
      <c r="AG136" s="13">
        <f>SUMIF(Ent_Dados!$C$9:$C$254,Tabulação_Prod_Municipios!D234,Ent_Dados!$T$9:$T$254)</f>
        <v>500</v>
      </c>
      <c r="AH136" s="16">
        <f>SUMIF(Ent_Dados!$C$9:$C$254,Tabulação_Prod_Municipios!D234,Ent_Dados!$U$9:$U$254)</f>
        <v>620</v>
      </c>
      <c r="AJ136" s="10">
        <v>126</v>
      </c>
      <c r="AK136" s="92" t="s">
        <v>143</v>
      </c>
      <c r="AL136" s="13">
        <f>SUMIF(Ent_Dados!$C$269:$C$514,Tabulação_Prod_Municipios!D97,Ent_Dados!$X$269:$X$514)</f>
        <v>0</v>
      </c>
      <c r="AM136" s="16">
        <f>SUMIF(Ent_Dados!$C$269:$C$514,Tabulação_Prod_Municipios!D97,Ent_Dados!$Y$269:$Y$514)</f>
        <v>0</v>
      </c>
      <c r="AN136" s="9"/>
      <c r="AO136" s="10">
        <v>126</v>
      </c>
      <c r="AP136" s="92" t="s">
        <v>143</v>
      </c>
      <c r="AQ136" s="13">
        <f>SUMIF(Ent_Dados!$C$9:$C$254,Tabulação_Prod_Municipios!D97,Ent_Dados!$X$9:$X$254)</f>
        <v>0</v>
      </c>
      <c r="AR136" s="16">
        <f>SUMIF(Ent_Dados!$C$9:$C$254,Tabulação_Prod_Municipios!D97,Ent_Dados!$Y$9:$Y$254)</f>
        <v>0</v>
      </c>
      <c r="AT136" s="10">
        <v>126</v>
      </c>
      <c r="AU136" s="92" t="s">
        <v>129</v>
      </c>
      <c r="AV136" s="13">
        <f>SUMIF(Ent_Dados!$C$269:$C$514,Tabulação_Prod_Municipios!D83,Ent_Dados!$J$269:$J$514)</f>
        <v>40</v>
      </c>
      <c r="AW136" s="16">
        <f>SUMIF(Ent_Dados!$C$269:$C$514,Tabulação_Prod_Municipios!D83,Ent_Dados!$K$269:$K$514)</f>
        <v>0</v>
      </c>
      <c r="AX136" s="9"/>
      <c r="AY136" s="10">
        <v>126</v>
      </c>
      <c r="AZ136" s="92" t="s">
        <v>253</v>
      </c>
      <c r="BA136" s="13">
        <f>SUMIF(Ent_Dados!$C$9:$C$254,Tabulação_Prod_Municipios!D220,Ent_Dados!$J$9:$J$254)</f>
        <v>20</v>
      </c>
      <c r="BB136" s="16">
        <f>SUMIF(Ent_Dados!$C$9:$C$254,Tabulação_Prod_Municipios!D220,Ent_Dados!$K$9:$K$254)</f>
        <v>0</v>
      </c>
      <c r="BD136" s="10">
        <v>126</v>
      </c>
      <c r="BE136" s="92" t="s">
        <v>149</v>
      </c>
      <c r="BF136" s="13">
        <f>SUMIF(Ent_Dados!$C$269:$C$514,Tabulação_Prod_Municipios!D103,Ent_Dados!$N$269:$N$514)</f>
        <v>0</v>
      </c>
      <c r="BG136" s="16">
        <f>SUMIF(Ent_Dados!$C$269:$C$514,Tabulação_Prod_Municipios!D103,Ent_Dados!$O$269:$O$514)</f>
        <v>0</v>
      </c>
      <c r="BH136" s="9"/>
      <c r="BI136" s="10">
        <v>126</v>
      </c>
      <c r="BJ136" s="92" t="s">
        <v>267</v>
      </c>
      <c r="BK136" s="13">
        <f>SUMIF(Ent_Dados!$C$9:$C$254,Tabulação_Prod_Municipios!D234,Ent_Dados!$N$9:$N$254)</f>
        <v>0</v>
      </c>
      <c r="BL136" s="16">
        <f>SUMIF(Ent_Dados!$C$9:$C$254,Tabulação_Prod_Municipios!D234,Ent_Dados!$O$9:$O$254)</f>
        <v>0</v>
      </c>
      <c r="BN136" s="10">
        <v>126</v>
      </c>
      <c r="BO136" s="92" t="s">
        <v>18</v>
      </c>
      <c r="BP136" s="13">
        <f>SUMIF(Ent_Dados!$C$269:$C$514,Tabulação_Prod_Municipios!D107,Ent_Dados!$F$269:$F$514)</f>
        <v>0</v>
      </c>
      <c r="BQ136" s="16">
        <f>SUMIF(Ent_Dados!$C$269:$C$514,Tabulação_Prod_Municipios!D107,Ent_Dados!$G$269:$G$514)</f>
        <v>0</v>
      </c>
      <c r="BR136" s="9"/>
      <c r="BS136" s="10">
        <v>126</v>
      </c>
      <c r="BT136" s="92" t="s">
        <v>18</v>
      </c>
      <c r="BU136" s="13">
        <f>SUMIF(Ent_Dados!$C$9:$C$254,Tabulação_Prod_Municipios!D107,Ent_Dados!$F$9:$F$254)</f>
        <v>0</v>
      </c>
      <c r="BV136" s="16">
        <f>SUMIF(Ent_Dados!$C$9:$C$254,Tabulação_Prod_Municipios!D107,Ent_Dados!$G$9:$G$254)</f>
        <v>0</v>
      </c>
      <c r="BX136" s="10">
        <v>126</v>
      </c>
      <c r="BY136" s="92" t="s">
        <v>157</v>
      </c>
      <c r="BZ136" s="13">
        <f>SUMIF(Ent_Dados!$C$269:$C$514,Tabulação_Prod_Municipios!D112,Ent_Dados!$P$269:$P$514)</f>
        <v>0</v>
      </c>
      <c r="CA136" s="16">
        <f>SUMIF(Ent_Dados!$C$269:$C$514,Tabulação_Prod_Municipios!D112,Ent_Dados!$Q$269:$Q$514)</f>
        <v>0</v>
      </c>
      <c r="CB136" s="9"/>
      <c r="CC136" s="10">
        <v>126</v>
      </c>
      <c r="CD136" s="92" t="s">
        <v>157</v>
      </c>
      <c r="CE136" s="13">
        <f>SUMIF(Ent_Dados!$C$9:$C$254,Tabulação_Prod_Municipios!D112,Ent_Dados!$P$9:$P$254)</f>
        <v>0</v>
      </c>
      <c r="CF136" s="16">
        <f>SUMIF(Ent_Dados!$C$9:$C$254,Tabulação_Prod_Municipios!D112,Ent_Dados!$Q$9:$Q$254)</f>
        <v>0</v>
      </c>
      <c r="CH136" s="10">
        <v>126</v>
      </c>
      <c r="CI136" s="92" t="s">
        <v>174</v>
      </c>
      <c r="CJ136" s="13">
        <f>SUMIF(Ent_Dados!$C$269:$C$514,Tabulação_Prod_Municipios!D130,Ent_Dados!$AB$269:$AB$514)</f>
        <v>0</v>
      </c>
      <c r="CK136" s="16">
        <f>SUMIF(Ent_Dados!$C$269:$C$514,Tabulação_Prod_Municipios!D130,Ent_Dados!$AC$269:$AC$514)</f>
        <v>0</v>
      </c>
      <c r="CL136" s="9"/>
      <c r="CM136" s="10">
        <v>126</v>
      </c>
      <c r="CN136" s="92" t="s">
        <v>174</v>
      </c>
      <c r="CO136" s="13">
        <f>SUMIF(Ent_Dados!$C$9:$C$254,Tabulação_Prod_Municipios!D130,Ent_Dados!$AB$9:$AB$254)</f>
        <v>0</v>
      </c>
      <c r="CP136" s="16">
        <f>SUMIF(Ent_Dados!$C$9:$C$254,Tabulação_Prod_Municipios!D130,Ent_Dados!$AC$9:$AC$254)</f>
        <v>0</v>
      </c>
      <c r="CR136" s="10">
        <v>126</v>
      </c>
      <c r="CS136" s="92" t="s">
        <v>135</v>
      </c>
      <c r="CT136" s="13">
        <f>SUMIF(Ent_Dados!$C$269:$C$514,Tabulação_Prod_Municipios!D89,Ent_Dados!$L$269:$L$514)</f>
        <v>300</v>
      </c>
      <c r="CU136" s="16">
        <f>SUMIF(Ent_Dados!$C$269:$C$514,Tabulação_Prod_Municipios!D89,Ent_Dados!$M$269:$M$514)</f>
        <v>300</v>
      </c>
      <c r="CV136" s="9"/>
      <c r="CW136" s="10">
        <v>126</v>
      </c>
      <c r="CX136" s="92" t="s">
        <v>135</v>
      </c>
      <c r="CY136" s="13">
        <f>SUMIF(Ent_Dados!$C$9:$C$254,Tabulação_Prod_Municipios!D89,Ent_Dados!$L$9:$L$254)</f>
        <v>5</v>
      </c>
      <c r="CZ136" s="16">
        <f>SUMIF(Ent_Dados!$C$9:$C$254,Tabulação_Prod_Municipios!D89,Ent_Dados!$M$9:$M$254)</f>
        <v>5</v>
      </c>
      <c r="DB136" s="10">
        <v>126</v>
      </c>
      <c r="DC136" s="92" t="s">
        <v>267</v>
      </c>
      <c r="DD136" s="13">
        <f>SUMIF(Ent_Dados!$C$269:$C$514,Tabulação_Prod_Municipios!D234,Ent_Dados!$R$269:$R$514)</f>
        <v>463</v>
      </c>
      <c r="DE136" s="16">
        <f>SUMIF(Ent_Dados!$C$269:$C$514,Tabulação_Prod_Municipios!D234,Ent_Dados!$S$269:$S$514)</f>
        <v>463</v>
      </c>
      <c r="DF136" s="9"/>
      <c r="DG136" s="10">
        <v>126</v>
      </c>
      <c r="DH136" s="92" t="s">
        <v>210</v>
      </c>
      <c r="DI136" s="13">
        <f>SUMIF(Ent_Dados!$C$9:$C$254,Tabulação_Prod_Municipios!D170,Ent_Dados!$R$9:$R$254)</f>
        <v>30</v>
      </c>
      <c r="DJ136" s="16">
        <f>SUMIF(Ent_Dados!$C$9:$C$254,Tabulação_Prod_Municipios!D170,Ent_Dados!$S$9:$S$254)</f>
        <v>30</v>
      </c>
      <c r="DL136" s="10">
        <v>126</v>
      </c>
      <c r="DM136" s="92" t="s">
        <v>98</v>
      </c>
      <c r="DN136" s="13">
        <f>SUMIF(Ent_Dados!$C$269:$C$514,Tabulação_Prod_Municipios!D46,Ent_Dados!$Z$269:$Z$514)</f>
        <v>0</v>
      </c>
      <c r="DO136" s="16">
        <f>SUMIF(Ent_Dados!$C$269:$C$514,Tabulação_Prod_Municipios!D46,Ent_Dados!$AA$269:$AA$514)</f>
        <v>0</v>
      </c>
      <c r="DP136" s="9"/>
      <c r="DQ136" s="10">
        <v>126</v>
      </c>
      <c r="DR136" s="92" t="s">
        <v>98</v>
      </c>
      <c r="DS136" s="13">
        <f>SUMIF(Ent_Dados!$C$9:$C$254,Tabulação_Prod_Municipios!D46,Ent_Dados!$Z$9:$Z$254)</f>
        <v>0</v>
      </c>
      <c r="DT136" s="16">
        <f>SUMIF(Ent_Dados!$C$9:$C$254,Tabulação_Prod_Municipios!D46,Ent_Dados!$AA$9:$AA$254)</f>
        <v>0</v>
      </c>
      <c r="DV136" s="10">
        <v>126</v>
      </c>
      <c r="DW136" s="92" t="s">
        <v>150</v>
      </c>
      <c r="DX136" s="13">
        <f>SUMIF(Ent_Dados!$C$269:$C$514,Tabulação_Prod_Municipios!D104,Ent_Dados!$D$269:$D$514)</f>
        <v>0</v>
      </c>
      <c r="DY136" s="16">
        <f>SUMIF(Ent_Dados!$C$269:$C$514,Tabulação_Prod_Municipios!D104,Ent_Dados!$E$269:$E$514)</f>
        <v>0</v>
      </c>
      <c r="DZ136" s="9"/>
      <c r="EA136" s="10">
        <v>126</v>
      </c>
      <c r="EB136" s="92" t="s">
        <v>150</v>
      </c>
      <c r="EC136" s="13">
        <f>SUMIF(Ent_Dados!$C$9:$C$254,Tabulação_Prod_Municipios!D104,Ent_Dados!$D$9:$D$254)</f>
        <v>0</v>
      </c>
      <c r="ED136" s="16">
        <f>SUMIF(Ent_Dados!$C$9:$C$254,Tabulação_Prod_Municipios!D104,Ent_Dados!$E$9:$E$254)</f>
        <v>0</v>
      </c>
      <c r="EF136" s="10">
        <v>126</v>
      </c>
      <c r="EG136" s="92" t="s">
        <v>180</v>
      </c>
      <c r="EH136" s="13"/>
      <c r="EI136" s="16"/>
      <c r="EJ136" s="9"/>
      <c r="EK136" s="10">
        <v>126</v>
      </c>
      <c r="EL136" s="92" t="s">
        <v>180</v>
      </c>
      <c r="EM136" s="13"/>
      <c r="EN136" s="16"/>
    </row>
    <row r="137" spans="1:144" ht="13.5" customHeight="1" x14ac:dyDescent="0.2">
      <c r="A137" s="14"/>
      <c r="B137" s="91">
        <v>129</v>
      </c>
      <c r="C137" s="92" t="s">
        <v>181</v>
      </c>
      <c r="D137" s="12" t="s">
        <v>458</v>
      </c>
      <c r="E137" s="14"/>
      <c r="F137" s="10">
        <v>127</v>
      </c>
      <c r="G137" s="92" t="s">
        <v>77</v>
      </c>
      <c r="H137" s="13">
        <f>SUMIF(Ent_Dados!$C$269:$C$514,Tabulação_Prod_Municipios!D25,Ent_Dados!$F$269:$F$514)+SUMIF(Ent_Dados!$C$269:$C$514,Tabulação_Prod_Municipios!D25,Ent_Dados!$H$269:$H$514)+SUMIF(Ent_Dados!$C$269:$C$514,Tabulação_Prod_Municipios!D25,Ent_Dados!$J$269:$J$514)+SUMIF(Ent_Dados!$C$269:$C$514,Tabulação_Prod_Municipios!D25,Ent_Dados!$N$269:$N$514)+SUMIF(Ent_Dados!$C$269:$C$514,Tabulação_Prod_Municipios!D25,Ent_Dados!$P$269:$P$514)+SUMIF(Ent_Dados!$C$269:$C$514,Tabulação_Prod_Municipios!D25,Ent_Dados!$T$269:$T$514)+SUMIF(Ent_Dados!$C$269:$C$514,Tabulação_Prod_Municipios!D25,Ent_Dados!$V$269:$V$514)+SUMIF(Ent_Dados!$C$269:$C$514,Tabulação_Prod_Municipios!D25,Ent_Dados!$X$269:$X$514)+SUMIF(Ent_Dados!$C$269:$C$514,Tabulação_Prod_Municipios!D25,Ent_Dados!$AB$269:$AB$514)</f>
        <v>5400</v>
      </c>
      <c r="I137" s="16">
        <f>SUMIF(Ent_Dados!$C$269:$C$514,Tabulação_Prod_Municipios!D25,Ent_Dados!$G$269:$G$514)+SUMIF(Ent_Dados!$C$269:$C$514,Tabulação_Prod_Municipios!D25,Ent_Dados!$I$269:$I$514)+SUMIF(Ent_Dados!$C$269:$C$514,Tabulação_Prod_Municipios!D25,Ent_Dados!$K$269:$K$514)+SUMIF(Ent_Dados!$C$269:$C$514,Tabulação_Prod_Municipios!D25,Ent_Dados!$O$269:$O$514)+SUMIF(Ent_Dados!$C$269:$C$514,Tabulação_Prod_Municipios!D25,Ent_Dados!$Q$269:$Q$514)+SUMIF(Ent_Dados!$C$269:$C$514,Tabulação_Prod_Municipios!D25,Ent_Dados!$U$269:$U$514)+SUMIF(Ent_Dados!$C$269:$C$514,Tabulação_Prod_Municipios!D25,Ent_Dados!$W$269:$W$514)+SUMIF(Ent_Dados!$C$269:$C$514,Tabulação_Prod_Municipios!D25,Ent_Dados!$Y$269:$Y$514)+SUMIF(Ent_Dados!$C$269:$C$514,Tabulação_Prod_Municipios!D25,Ent_Dados!$AC$269:$AC$514)</f>
        <v>6750</v>
      </c>
      <c r="J137" s="9"/>
      <c r="K137" s="10">
        <v>127</v>
      </c>
      <c r="L137" s="92" t="s">
        <v>179</v>
      </c>
      <c r="M137" s="13">
        <f>SUMIF(Ent_Dados!$C$9:$C$254,Tabulação_Prod_Municipios!D135,Ent_Dados!$F$9:$F$254)+SUMIF(Ent_Dados!$C$9:$C$254,Tabulação_Prod_Municipios!D135,Ent_Dados!$H$9:$H$254)+SUMIF(Ent_Dados!$C$9:$C$254,Tabulação_Prod_Municipios!D135,Ent_Dados!$J$9:$J$254)+SUMIF(Ent_Dados!$C$9:$C$254,Tabulação_Prod_Municipios!D135,Ent_Dados!$N$9:$N$254)+SUMIF(Ent_Dados!$C$9:$C$254,Tabulação_Prod_Municipios!D135,Ent_Dados!$P$9:$P$254)+SUMIF(Ent_Dados!$C$9:$C$254,Tabulação_Prod_Municipios!D135,Ent_Dados!$T$9:$T$254)+SUMIF(Ent_Dados!$C$9:$C$254,Tabulação_Prod_Municipios!D135,Ent_Dados!$V$9:$V$254)+SUMIF(Ent_Dados!$C$9:$C$254,Tabulação_Prod_Municipios!D135,Ent_Dados!$X$9:$X$254)+SUMIF(Ent_Dados!$C$9:$C$254,Tabulação_Prod_Municipios!D135,Ent_Dados!$AB$9:$AB$254)</f>
        <v>2000</v>
      </c>
      <c r="N137" s="16">
        <f>SUMIF(Ent_Dados!$C$9:$C$254,Tabulação_Prod_Municipios!D135,Ent_Dados!$G$9:$G$254)+SUMIF(Ent_Dados!$C$9:$C$254,Tabulação_Prod_Municipios!D135,Ent_Dados!$I$9:$I$254)+SUMIF(Ent_Dados!$C$9:$C$254,Tabulação_Prod_Municipios!D135,Ent_Dados!$K$9:$K$254)+SUMIF(Ent_Dados!$C$9:$C$254,Tabulação_Prod_Municipios!D135,Ent_Dados!$O$9:$O$254)+SUMIF(Ent_Dados!$C$9:$C$254,Tabulação_Prod_Municipios!D135,Ent_Dados!$Q$9:$Q$254)+SUMIF(Ent_Dados!$C$9:$C$254,Tabulação_Prod_Municipios!D135,Ent_Dados!$U$9:$U$254)+SUMIF(Ent_Dados!$C$9:$C$254,Tabulação_Prod_Municipios!D135,Ent_Dados!$W$9:$W$254)+SUMIF(Ent_Dados!$C$9:$C$254,Tabulação_Prod_Municipios!D135,Ent_Dados!$Y$9:$Y$254)+SUMIF(Ent_Dados!$C$9:$C$254,Tabulação_Prod_Municipios!D135,Ent_Dados!$AC$9:$AC$254)</f>
        <v>2000</v>
      </c>
      <c r="O137" s="14"/>
      <c r="P137" s="10">
        <v>127</v>
      </c>
      <c r="Q137" s="92" t="s">
        <v>119</v>
      </c>
      <c r="R137" s="13">
        <f>SUMIF(Ent_Dados!$C$269:$C$514,Tabulação_Prod_Municipios!D71,Ent_Dados!$V$269:$V$514)</f>
        <v>0</v>
      </c>
      <c r="S137" s="16">
        <f>SUMIF(Ent_Dados!$C$269:$C$514,Tabulação_Prod_Municipios!D71,Ent_Dados!$W$269:$W$514)</f>
        <v>3248</v>
      </c>
      <c r="T137" s="9"/>
      <c r="U137" s="10">
        <v>127</v>
      </c>
      <c r="V137" s="92" t="s">
        <v>140</v>
      </c>
      <c r="W137" s="13">
        <f>SUMIF(Ent_Dados!$C$9:$C$254,Tabulação_Prod_Municipios!D94,Ent_Dados!$V$9:$V$254)</f>
        <v>1250</v>
      </c>
      <c r="X137" s="16">
        <f>SUMIF(Ent_Dados!$C$9:$C$254,Tabulação_Prod_Municipios!D94,Ent_Dados!$W$9:$W$254)</f>
        <v>1445</v>
      </c>
      <c r="Y137" s="2"/>
      <c r="Z137" s="10">
        <v>127</v>
      </c>
      <c r="AA137" s="92" t="s">
        <v>177</v>
      </c>
      <c r="AB137" s="13">
        <f>SUMIF(Ent_Dados!$C$269:$C$514,Tabulação_Prod_Municipios!D133,Ent_Dados!$T$269:$T$514)</f>
        <v>3250</v>
      </c>
      <c r="AC137" s="16">
        <f>SUMIF(Ent_Dados!$C$269:$C$514,Tabulação_Prod_Municipios!D133,Ent_Dados!$U$269:$U$514)</f>
        <v>3120</v>
      </c>
      <c r="AD137" s="9"/>
      <c r="AE137" s="10">
        <v>127</v>
      </c>
      <c r="AF137" s="92" t="s">
        <v>138</v>
      </c>
      <c r="AG137" s="13">
        <f>SUMIF(Ent_Dados!$C$9:$C$254,Tabulação_Prod_Municipios!D92,Ent_Dados!$T$9:$T$254)</f>
        <v>7000</v>
      </c>
      <c r="AH137" s="16">
        <f>SUMIF(Ent_Dados!$C$9:$C$254,Tabulação_Prod_Municipios!D92,Ent_Dados!$U$9:$U$254)</f>
        <v>600</v>
      </c>
      <c r="AJ137" s="10">
        <v>127</v>
      </c>
      <c r="AK137" s="92" t="s">
        <v>150</v>
      </c>
      <c r="AL137" s="13">
        <f>SUMIF(Ent_Dados!$C$269:$C$514,Tabulação_Prod_Municipios!D104,Ent_Dados!$X$269:$X$514)</f>
        <v>0</v>
      </c>
      <c r="AM137" s="16">
        <f>SUMIF(Ent_Dados!$C$269:$C$514,Tabulação_Prod_Municipios!D104,Ent_Dados!$Y$269:$Y$514)</f>
        <v>0</v>
      </c>
      <c r="AN137" s="9"/>
      <c r="AO137" s="10">
        <v>127</v>
      </c>
      <c r="AP137" s="92" t="s">
        <v>150</v>
      </c>
      <c r="AQ137" s="13">
        <f>SUMIF(Ent_Dados!$C$9:$C$254,Tabulação_Prod_Municipios!D104,Ent_Dados!$X$9:$X$254)</f>
        <v>0</v>
      </c>
      <c r="AR137" s="16">
        <f>SUMIF(Ent_Dados!$C$9:$C$254,Tabulação_Prod_Municipios!D104,Ent_Dados!$Y$9:$Y$254)</f>
        <v>0</v>
      </c>
      <c r="AT137" s="10">
        <v>127</v>
      </c>
      <c r="AU137" s="92" t="s">
        <v>253</v>
      </c>
      <c r="AV137" s="13">
        <f>SUMIF(Ent_Dados!$C$269:$C$514,Tabulação_Prod_Municipios!D220,Ent_Dados!$J$269:$J$514)</f>
        <v>40</v>
      </c>
      <c r="AW137" s="16">
        <f>SUMIF(Ent_Dados!$C$269:$C$514,Tabulação_Prod_Municipios!D220,Ent_Dados!$K$269:$K$514)</f>
        <v>0</v>
      </c>
      <c r="AX137" s="9"/>
      <c r="AY137" s="10">
        <v>127</v>
      </c>
      <c r="AZ137" s="92" t="s">
        <v>129</v>
      </c>
      <c r="BA137" s="13">
        <f>SUMIF(Ent_Dados!$C$9:$C$254,Tabulação_Prod_Municipios!D83,Ent_Dados!$J$9:$J$254)</f>
        <v>20</v>
      </c>
      <c r="BB137" s="16">
        <f>SUMIF(Ent_Dados!$C$9:$C$254,Tabulação_Prod_Municipios!D83,Ent_Dados!$K$9:$K$254)</f>
        <v>0</v>
      </c>
      <c r="BD137" s="10">
        <v>127</v>
      </c>
      <c r="BE137" s="92" t="s">
        <v>159</v>
      </c>
      <c r="BF137" s="13">
        <f>SUMIF(Ent_Dados!$C$269:$C$514,Tabulação_Prod_Municipios!D114,Ent_Dados!$N$269:$N$514)</f>
        <v>0</v>
      </c>
      <c r="BG137" s="16">
        <f>SUMIF(Ent_Dados!$C$269:$C$514,Tabulação_Prod_Municipios!D114,Ent_Dados!$O$269:$O$514)</f>
        <v>0</v>
      </c>
      <c r="BH137" s="9"/>
      <c r="BI137" s="10">
        <v>127</v>
      </c>
      <c r="BJ137" s="92" t="s">
        <v>75</v>
      </c>
      <c r="BK137" s="13">
        <f>SUMIF(Ent_Dados!$C$9:$C$254,Tabulação_Prod_Municipios!D23,Ent_Dados!$N$9:$N$254)</f>
        <v>0</v>
      </c>
      <c r="BL137" s="16">
        <f>SUMIF(Ent_Dados!$C$9:$C$254,Tabulação_Prod_Municipios!D23,Ent_Dados!$O$9:$O$254)</f>
        <v>0</v>
      </c>
      <c r="BN137" s="10">
        <v>127</v>
      </c>
      <c r="BO137" s="92" t="s">
        <v>155</v>
      </c>
      <c r="BP137" s="13">
        <f>SUMIF(Ent_Dados!$C$269:$C$514,Tabulação_Prod_Municipios!D110,Ent_Dados!$F$269:$F$514)</f>
        <v>0</v>
      </c>
      <c r="BQ137" s="16">
        <f>SUMIF(Ent_Dados!$C$269:$C$514,Tabulação_Prod_Municipios!D110,Ent_Dados!$G$269:$G$514)</f>
        <v>0</v>
      </c>
      <c r="BR137" s="9"/>
      <c r="BS137" s="10">
        <v>127</v>
      </c>
      <c r="BT137" s="92" t="s">
        <v>155</v>
      </c>
      <c r="BU137" s="13">
        <f>SUMIF(Ent_Dados!$C$9:$C$254,Tabulação_Prod_Municipios!D110,Ent_Dados!$F$9:$F$254)</f>
        <v>0</v>
      </c>
      <c r="BV137" s="16">
        <f>SUMIF(Ent_Dados!$C$9:$C$254,Tabulação_Prod_Municipios!D110,Ent_Dados!$G$9:$G$254)</f>
        <v>0</v>
      </c>
      <c r="BX137" s="10">
        <v>127</v>
      </c>
      <c r="BY137" s="92" t="s">
        <v>158</v>
      </c>
      <c r="BZ137" s="13">
        <f>SUMIF(Ent_Dados!$C$269:$C$514,Tabulação_Prod_Municipios!D113,Ent_Dados!$P$269:$P$514)</f>
        <v>0</v>
      </c>
      <c r="CA137" s="16">
        <f>SUMIF(Ent_Dados!$C$269:$C$514,Tabulação_Prod_Municipios!D113,Ent_Dados!$Q$269:$Q$514)</f>
        <v>0</v>
      </c>
      <c r="CB137" s="9"/>
      <c r="CC137" s="10">
        <v>127</v>
      </c>
      <c r="CD137" s="92" t="s">
        <v>158</v>
      </c>
      <c r="CE137" s="13">
        <f>SUMIF(Ent_Dados!$C$9:$C$254,Tabulação_Prod_Municipios!D113,Ent_Dados!$P$9:$P$254)</f>
        <v>0</v>
      </c>
      <c r="CF137" s="16">
        <f>SUMIF(Ent_Dados!$C$9:$C$254,Tabulação_Prod_Municipios!D113,Ent_Dados!$Q$9:$Q$254)</f>
        <v>0</v>
      </c>
      <c r="CH137" s="10">
        <v>127</v>
      </c>
      <c r="CI137" s="92" t="s">
        <v>175</v>
      </c>
      <c r="CJ137" s="13">
        <f>SUMIF(Ent_Dados!$C$269:$C$514,Tabulação_Prod_Municipios!D131,Ent_Dados!$AB$269:$AB$514)</f>
        <v>0</v>
      </c>
      <c r="CK137" s="16">
        <f>SUMIF(Ent_Dados!$C$269:$C$514,Tabulação_Prod_Municipios!D131,Ent_Dados!$AC$269:$AC$514)</f>
        <v>0</v>
      </c>
      <c r="CL137" s="9"/>
      <c r="CM137" s="10">
        <v>127</v>
      </c>
      <c r="CN137" s="92" t="s">
        <v>175</v>
      </c>
      <c r="CO137" s="13">
        <f>SUMIF(Ent_Dados!$C$9:$C$254,Tabulação_Prod_Municipios!D131,Ent_Dados!$AB$9:$AB$254)</f>
        <v>0</v>
      </c>
      <c r="CP137" s="16">
        <f>SUMIF(Ent_Dados!$C$9:$C$254,Tabulação_Prod_Municipios!D131,Ent_Dados!$AC$9:$AC$254)</f>
        <v>0</v>
      </c>
      <c r="CR137" s="10">
        <v>127</v>
      </c>
      <c r="CS137" s="92" t="s">
        <v>131</v>
      </c>
      <c r="CT137" s="13">
        <f>SUMIF(Ent_Dados!$C$269:$C$514,Tabulação_Prod_Municipios!D85,Ent_Dados!$L$269:$L$514)</f>
        <v>300</v>
      </c>
      <c r="CU137" s="16">
        <f>SUMIF(Ent_Dados!$C$269:$C$514,Tabulação_Prod_Municipios!D85,Ent_Dados!$M$269:$M$514)</f>
        <v>300</v>
      </c>
      <c r="CV137" s="9"/>
      <c r="CW137" s="10">
        <v>127</v>
      </c>
      <c r="CX137" s="92" t="s">
        <v>131</v>
      </c>
      <c r="CY137" s="13">
        <f>SUMIF(Ent_Dados!$C$9:$C$254,Tabulação_Prod_Municipios!D85,Ent_Dados!$L$9:$L$254)</f>
        <v>5</v>
      </c>
      <c r="CZ137" s="16">
        <f>SUMIF(Ent_Dados!$C$9:$C$254,Tabulação_Prod_Municipios!D85,Ent_Dados!$M$9:$M$254)</f>
        <v>5</v>
      </c>
      <c r="DB137" s="10">
        <v>127</v>
      </c>
      <c r="DC137" s="92" t="s">
        <v>164</v>
      </c>
      <c r="DD137" s="13">
        <f>SUMIF(Ent_Dados!$C$269:$C$514,Tabulação_Prod_Municipios!D119,Ent_Dados!$R$269:$R$514)</f>
        <v>750</v>
      </c>
      <c r="DE137" s="16">
        <f>SUMIF(Ent_Dados!$C$269:$C$514,Tabulação_Prod_Municipios!D119,Ent_Dados!$S$269:$S$514)</f>
        <v>450</v>
      </c>
      <c r="DF137" s="9"/>
      <c r="DG137" s="10">
        <v>127</v>
      </c>
      <c r="DH137" s="92" t="s">
        <v>89</v>
      </c>
      <c r="DI137" s="13">
        <f>SUMIF(Ent_Dados!$C$9:$C$254,Tabulação_Prod_Municipios!D37,Ent_Dados!$R$9:$R$254)</f>
        <v>30</v>
      </c>
      <c r="DJ137" s="16">
        <f>SUMIF(Ent_Dados!$C$9:$C$254,Tabulação_Prod_Municipios!D37,Ent_Dados!$S$9:$S$254)</f>
        <v>30</v>
      </c>
      <c r="DL137" s="10">
        <v>127</v>
      </c>
      <c r="DM137" s="92" t="s">
        <v>99</v>
      </c>
      <c r="DN137" s="13">
        <f>SUMIF(Ent_Dados!$C$269:$C$514,Tabulação_Prod_Municipios!D47,Ent_Dados!$Z$269:$Z$514)</f>
        <v>0</v>
      </c>
      <c r="DO137" s="16">
        <f>SUMIF(Ent_Dados!$C$269:$C$514,Tabulação_Prod_Municipios!D47,Ent_Dados!$AA$269:$AA$514)</f>
        <v>0</v>
      </c>
      <c r="DP137" s="9"/>
      <c r="DQ137" s="10">
        <v>127</v>
      </c>
      <c r="DR137" s="92" t="s">
        <v>99</v>
      </c>
      <c r="DS137" s="13">
        <f>SUMIF(Ent_Dados!$C$9:$C$254,Tabulação_Prod_Municipios!D47,Ent_Dados!$Z$9:$Z$254)</f>
        <v>0</v>
      </c>
      <c r="DT137" s="16">
        <f>SUMIF(Ent_Dados!$C$9:$C$254,Tabulação_Prod_Municipios!D47,Ent_Dados!$AA$9:$AA$254)</f>
        <v>0</v>
      </c>
      <c r="DV137" s="10">
        <v>127</v>
      </c>
      <c r="DW137" s="92" t="s">
        <v>151</v>
      </c>
      <c r="DX137" s="13">
        <f>SUMIF(Ent_Dados!$C$269:$C$514,Tabulação_Prod_Municipios!D105,Ent_Dados!$D$269:$D$514)</f>
        <v>0</v>
      </c>
      <c r="DY137" s="16">
        <f>SUMIF(Ent_Dados!$C$269:$C$514,Tabulação_Prod_Municipios!D105,Ent_Dados!$E$269:$E$514)</f>
        <v>0</v>
      </c>
      <c r="DZ137" s="9"/>
      <c r="EA137" s="10">
        <v>127</v>
      </c>
      <c r="EB137" s="92" t="s">
        <v>151</v>
      </c>
      <c r="EC137" s="13">
        <f>SUMIF(Ent_Dados!$C$9:$C$254,Tabulação_Prod_Municipios!D105,Ent_Dados!$D$9:$D$254)</f>
        <v>0</v>
      </c>
      <c r="ED137" s="16">
        <f>SUMIF(Ent_Dados!$C$9:$C$254,Tabulação_Prod_Municipios!D105,Ent_Dados!$E$9:$E$254)</f>
        <v>0</v>
      </c>
      <c r="EF137" s="10">
        <v>127</v>
      </c>
      <c r="EG137" s="92" t="s">
        <v>181</v>
      </c>
      <c r="EH137" s="13"/>
      <c r="EI137" s="16"/>
      <c r="EJ137" s="9"/>
      <c r="EK137" s="10">
        <v>127</v>
      </c>
      <c r="EL137" s="92" t="s">
        <v>181</v>
      </c>
      <c r="EM137" s="13"/>
      <c r="EN137" s="16"/>
    </row>
    <row r="138" spans="1:144" ht="13.5" customHeight="1" x14ac:dyDescent="0.2">
      <c r="A138" s="14"/>
      <c r="B138" s="91">
        <v>130</v>
      </c>
      <c r="C138" s="92" t="s">
        <v>5</v>
      </c>
      <c r="D138" s="12" t="s">
        <v>459</v>
      </c>
      <c r="E138" s="14"/>
      <c r="F138" s="10">
        <v>128</v>
      </c>
      <c r="G138" s="92" t="s">
        <v>76</v>
      </c>
      <c r="H138" s="13">
        <f>SUMIF(Ent_Dados!$C$269:$C$514,Tabulação_Prod_Municipios!D24,Ent_Dados!$F$269:$F$514)+SUMIF(Ent_Dados!$C$269:$C$514,Tabulação_Prod_Municipios!D24,Ent_Dados!$H$269:$H$514)+SUMIF(Ent_Dados!$C$269:$C$514,Tabulação_Prod_Municipios!D24,Ent_Dados!$J$269:$J$514)+SUMIF(Ent_Dados!$C$269:$C$514,Tabulação_Prod_Municipios!D24,Ent_Dados!$N$269:$N$514)+SUMIF(Ent_Dados!$C$269:$C$514,Tabulação_Prod_Municipios!D24,Ent_Dados!$P$269:$P$514)+SUMIF(Ent_Dados!$C$269:$C$514,Tabulação_Prod_Municipios!D24,Ent_Dados!$T$269:$T$514)+SUMIF(Ent_Dados!$C$269:$C$514,Tabulação_Prod_Municipios!D24,Ent_Dados!$V$269:$V$514)+SUMIF(Ent_Dados!$C$269:$C$514,Tabulação_Prod_Municipios!D24,Ent_Dados!$X$269:$X$514)+SUMIF(Ent_Dados!$C$269:$C$514,Tabulação_Prod_Municipios!D24,Ent_Dados!$AB$269:$AB$514)</f>
        <v>5125</v>
      </c>
      <c r="I138" s="16">
        <f>SUMIF(Ent_Dados!$C$269:$C$514,Tabulação_Prod_Municipios!D24,Ent_Dados!$G$269:$G$514)+SUMIF(Ent_Dados!$C$269:$C$514,Tabulação_Prod_Municipios!D24,Ent_Dados!$I$269:$I$514)+SUMIF(Ent_Dados!$C$269:$C$514,Tabulação_Prod_Municipios!D24,Ent_Dados!$K$269:$K$514)+SUMIF(Ent_Dados!$C$269:$C$514,Tabulação_Prod_Municipios!D24,Ent_Dados!$O$269:$O$514)+SUMIF(Ent_Dados!$C$269:$C$514,Tabulação_Prod_Municipios!D24,Ent_Dados!$Q$269:$Q$514)+SUMIF(Ent_Dados!$C$269:$C$514,Tabulação_Prod_Municipios!D24,Ent_Dados!$U$269:$U$514)+SUMIF(Ent_Dados!$C$269:$C$514,Tabulação_Prod_Municipios!D24,Ent_Dados!$W$269:$W$514)+SUMIF(Ent_Dados!$C$269:$C$514,Tabulação_Prod_Municipios!D24,Ent_Dados!$Y$269:$Y$514)+SUMIF(Ent_Dados!$C$269:$C$514,Tabulação_Prod_Municipios!D24,Ent_Dados!$AC$269:$AC$514)</f>
        <v>6680</v>
      </c>
      <c r="J138" s="9"/>
      <c r="K138" s="10">
        <v>128</v>
      </c>
      <c r="L138" s="92" t="s">
        <v>276</v>
      </c>
      <c r="M138" s="13">
        <f>SUMIF(Ent_Dados!$C$9:$C$254,Tabulação_Prod_Municipios!D244,Ent_Dados!$F$9:$F$254)+SUMIF(Ent_Dados!$C$9:$C$254,Tabulação_Prod_Municipios!D244,Ent_Dados!$H$9:$H$254)+SUMIF(Ent_Dados!$C$9:$C$254,Tabulação_Prod_Municipios!D244,Ent_Dados!$J$9:$J$254)+SUMIF(Ent_Dados!$C$9:$C$254,Tabulação_Prod_Municipios!D244,Ent_Dados!$N$9:$N$254)+SUMIF(Ent_Dados!$C$9:$C$254,Tabulação_Prod_Municipios!D244,Ent_Dados!$P$9:$P$254)+SUMIF(Ent_Dados!$C$9:$C$254,Tabulação_Prod_Municipios!D244,Ent_Dados!$T$9:$T$254)+SUMIF(Ent_Dados!$C$9:$C$254,Tabulação_Prod_Municipios!D244,Ent_Dados!$V$9:$V$254)+SUMIF(Ent_Dados!$C$9:$C$254,Tabulação_Prod_Municipios!D244,Ent_Dados!$X$9:$X$254)+SUMIF(Ent_Dados!$C$9:$C$254,Tabulação_Prod_Municipios!D244,Ent_Dados!$AB$9:$AB$254)</f>
        <v>1390</v>
      </c>
      <c r="N138" s="16">
        <f>SUMIF(Ent_Dados!$C$9:$C$254,Tabulação_Prod_Municipios!D244,Ent_Dados!$G$9:$G$254)+SUMIF(Ent_Dados!$C$9:$C$254,Tabulação_Prod_Municipios!D244,Ent_Dados!$I$9:$I$254)+SUMIF(Ent_Dados!$C$9:$C$254,Tabulação_Prod_Municipios!D244,Ent_Dados!$K$9:$K$254)+SUMIF(Ent_Dados!$C$9:$C$254,Tabulação_Prod_Municipios!D244,Ent_Dados!$O$9:$O$254)+SUMIF(Ent_Dados!$C$9:$C$254,Tabulação_Prod_Municipios!D244,Ent_Dados!$Q$9:$Q$254)+SUMIF(Ent_Dados!$C$9:$C$254,Tabulação_Prod_Municipios!D244,Ent_Dados!$U$9:$U$254)+SUMIF(Ent_Dados!$C$9:$C$254,Tabulação_Prod_Municipios!D244,Ent_Dados!$W$9:$W$254)+SUMIF(Ent_Dados!$C$9:$C$254,Tabulação_Prod_Municipios!D244,Ent_Dados!$Y$9:$Y$254)+SUMIF(Ent_Dados!$C$9:$C$254,Tabulação_Prod_Municipios!D244,Ent_Dados!$AC$9:$AC$254)</f>
        <v>1994</v>
      </c>
      <c r="O138" s="14"/>
      <c r="P138" s="10">
        <v>128</v>
      </c>
      <c r="Q138" s="92" t="s">
        <v>82</v>
      </c>
      <c r="R138" s="13">
        <f>SUMIF(Ent_Dados!$C$269:$C$514,Tabulação_Prod_Municipios!D30,Ent_Dados!$V$269:$V$514)</f>
        <v>2700</v>
      </c>
      <c r="S138" s="16">
        <f>SUMIF(Ent_Dados!$C$269:$C$514,Tabulação_Prod_Municipios!D30,Ent_Dados!$W$269:$W$514)</f>
        <v>3200</v>
      </c>
      <c r="T138" s="9"/>
      <c r="U138" s="10">
        <v>128</v>
      </c>
      <c r="V138" s="92" t="s">
        <v>134</v>
      </c>
      <c r="W138" s="13">
        <f>SUMIF(Ent_Dados!$C$9:$C$254,Tabulação_Prod_Municipios!D88,Ent_Dados!$V$9:$V$254)</f>
        <v>1100</v>
      </c>
      <c r="X138" s="16">
        <f>SUMIF(Ent_Dados!$C$9:$C$254,Tabulação_Prod_Municipios!D88,Ent_Dados!$W$9:$W$254)</f>
        <v>1400</v>
      </c>
      <c r="Y138" s="2"/>
      <c r="Z138" s="10">
        <v>128</v>
      </c>
      <c r="AA138" s="92" t="s">
        <v>101</v>
      </c>
      <c r="AB138" s="13">
        <f>SUMIF(Ent_Dados!$C$269:$C$514,Tabulação_Prod_Municipios!D49,Ent_Dados!$T$269:$T$514)</f>
        <v>7590</v>
      </c>
      <c r="AC138" s="16">
        <f>SUMIF(Ent_Dados!$C$269:$C$514,Tabulação_Prod_Municipios!D49,Ent_Dados!$U$269:$U$514)</f>
        <v>3040</v>
      </c>
      <c r="AD138" s="9"/>
      <c r="AE138" s="10">
        <v>128</v>
      </c>
      <c r="AF138" s="92" t="s">
        <v>280</v>
      </c>
      <c r="AG138" s="13">
        <f>SUMIF(Ent_Dados!$C$9:$C$254,Tabulação_Prod_Municipios!D248,Ent_Dados!$T$9:$T$254)</f>
        <v>800</v>
      </c>
      <c r="AH138" s="16">
        <f>SUMIF(Ent_Dados!$C$9:$C$254,Tabulação_Prod_Municipios!D248,Ent_Dados!$U$9:$U$254)</f>
        <v>600</v>
      </c>
      <c r="AJ138" s="10">
        <v>128</v>
      </c>
      <c r="AK138" s="92" t="s">
        <v>205</v>
      </c>
      <c r="AL138" s="13">
        <f>SUMIF(Ent_Dados!$C$269:$C$514,Tabulação_Prod_Municipios!D165,Ent_Dados!$X$269:$X$514)</f>
        <v>0</v>
      </c>
      <c r="AM138" s="16">
        <f>SUMIF(Ent_Dados!$C$269:$C$514,Tabulação_Prod_Municipios!D165,Ent_Dados!$Y$269:$Y$514)</f>
        <v>0</v>
      </c>
      <c r="AN138" s="9"/>
      <c r="AO138" s="10">
        <v>128</v>
      </c>
      <c r="AP138" s="92" t="s">
        <v>205</v>
      </c>
      <c r="AQ138" s="13">
        <f>SUMIF(Ent_Dados!$C$9:$C$254,Tabulação_Prod_Municipios!D165,Ent_Dados!$X$9:$X$254)</f>
        <v>0</v>
      </c>
      <c r="AR138" s="16">
        <f>SUMIF(Ent_Dados!$C$9:$C$254,Tabulação_Prod_Municipios!D165,Ent_Dados!$Y$9:$Y$254)</f>
        <v>0</v>
      </c>
      <c r="AT138" s="10">
        <v>128</v>
      </c>
      <c r="AU138" s="92" t="s">
        <v>81</v>
      </c>
      <c r="AV138" s="13">
        <f>SUMIF(Ent_Dados!$C$269:$C$514,Tabulação_Prod_Municipios!D29,Ent_Dados!$J$269:$J$514)</f>
        <v>40</v>
      </c>
      <c r="AW138" s="16">
        <f>SUMIF(Ent_Dados!$C$269:$C$514,Tabulação_Prod_Municipios!D29,Ent_Dados!$K$269:$K$514)</f>
        <v>0</v>
      </c>
      <c r="AX138" s="9"/>
      <c r="AY138" s="10">
        <v>128</v>
      </c>
      <c r="AZ138" s="92" t="s">
        <v>257</v>
      </c>
      <c r="BA138" s="13">
        <f>SUMIF(Ent_Dados!$C$9:$C$254,Tabulação_Prod_Municipios!D224,Ent_Dados!$J$9:$J$254)</f>
        <v>20</v>
      </c>
      <c r="BB138" s="16">
        <f>SUMIF(Ent_Dados!$C$9:$C$254,Tabulação_Prod_Municipios!D224,Ent_Dados!$K$9:$K$254)</f>
        <v>0</v>
      </c>
      <c r="BD138" s="10">
        <v>128</v>
      </c>
      <c r="BE138" s="92" t="s">
        <v>204</v>
      </c>
      <c r="BF138" s="13">
        <f>SUMIF(Ent_Dados!$C$269:$C$514,Tabulação_Prod_Municipios!D164,Ent_Dados!$N$269:$N$514)</f>
        <v>0</v>
      </c>
      <c r="BG138" s="16">
        <f>SUMIF(Ent_Dados!$C$269:$C$514,Tabulação_Prod_Municipios!D164,Ent_Dados!$O$269:$O$514)</f>
        <v>0</v>
      </c>
      <c r="BH138" s="9"/>
      <c r="BI138" s="10">
        <v>128</v>
      </c>
      <c r="BJ138" s="92" t="s">
        <v>149</v>
      </c>
      <c r="BK138" s="13">
        <f>SUMIF(Ent_Dados!$C$9:$C$254,Tabulação_Prod_Municipios!D103,Ent_Dados!$N$9:$N$254)</f>
        <v>0</v>
      </c>
      <c r="BL138" s="16">
        <f>SUMIF(Ent_Dados!$C$9:$C$254,Tabulação_Prod_Municipios!D103,Ent_Dados!$O$9:$O$254)</f>
        <v>0</v>
      </c>
      <c r="BN138" s="10">
        <v>128</v>
      </c>
      <c r="BO138" s="92" t="s">
        <v>156</v>
      </c>
      <c r="BP138" s="13">
        <f>SUMIF(Ent_Dados!$C$269:$C$514,Tabulação_Prod_Municipios!D111,Ent_Dados!$F$269:$F$514)</f>
        <v>0</v>
      </c>
      <c r="BQ138" s="16">
        <f>SUMIF(Ent_Dados!$C$269:$C$514,Tabulação_Prod_Municipios!D111,Ent_Dados!$G$269:$G$514)</f>
        <v>0</v>
      </c>
      <c r="BR138" s="9"/>
      <c r="BS138" s="10">
        <v>128</v>
      </c>
      <c r="BT138" s="92" t="s">
        <v>156</v>
      </c>
      <c r="BU138" s="13">
        <f>SUMIF(Ent_Dados!$C$9:$C$254,Tabulação_Prod_Municipios!D111,Ent_Dados!$F$9:$F$254)</f>
        <v>0</v>
      </c>
      <c r="BV138" s="16">
        <f>SUMIF(Ent_Dados!$C$9:$C$254,Tabulação_Prod_Municipios!D111,Ent_Dados!$G$9:$G$254)</f>
        <v>0</v>
      </c>
      <c r="BX138" s="10">
        <v>128</v>
      </c>
      <c r="BY138" s="92" t="s">
        <v>159</v>
      </c>
      <c r="BZ138" s="13">
        <f>SUMIF(Ent_Dados!$C$269:$C$514,Tabulação_Prod_Municipios!D114,Ent_Dados!$P$269:$P$514)</f>
        <v>0</v>
      </c>
      <c r="CA138" s="16">
        <f>SUMIF(Ent_Dados!$C$269:$C$514,Tabulação_Prod_Municipios!D114,Ent_Dados!$Q$269:$Q$514)</f>
        <v>0</v>
      </c>
      <c r="CB138" s="9"/>
      <c r="CC138" s="10">
        <v>128</v>
      </c>
      <c r="CD138" s="92" t="s">
        <v>159</v>
      </c>
      <c r="CE138" s="13">
        <f>SUMIF(Ent_Dados!$C$9:$C$254,Tabulação_Prod_Municipios!D114,Ent_Dados!$P$9:$P$254)</f>
        <v>0</v>
      </c>
      <c r="CF138" s="16">
        <f>SUMIF(Ent_Dados!$C$9:$C$254,Tabulação_Prod_Municipios!D114,Ent_Dados!$Q$9:$Q$254)</f>
        <v>0</v>
      </c>
      <c r="CH138" s="10">
        <v>128</v>
      </c>
      <c r="CI138" s="92" t="s">
        <v>176</v>
      </c>
      <c r="CJ138" s="13">
        <f>SUMIF(Ent_Dados!$C$269:$C$514,Tabulação_Prod_Municipios!D132,Ent_Dados!$AB$269:$AB$514)</f>
        <v>0</v>
      </c>
      <c r="CK138" s="16">
        <f>SUMIF(Ent_Dados!$C$269:$C$514,Tabulação_Prod_Municipios!D132,Ent_Dados!$AC$269:$AC$514)</f>
        <v>0</v>
      </c>
      <c r="CL138" s="9"/>
      <c r="CM138" s="10">
        <v>128</v>
      </c>
      <c r="CN138" s="92" t="s">
        <v>176</v>
      </c>
      <c r="CO138" s="13">
        <f>SUMIF(Ent_Dados!$C$9:$C$254,Tabulação_Prod_Municipios!D132,Ent_Dados!$AB$9:$AB$254)</f>
        <v>0</v>
      </c>
      <c r="CP138" s="16">
        <f>SUMIF(Ent_Dados!$C$9:$C$254,Tabulação_Prod_Municipios!D132,Ent_Dados!$AC$9:$AC$254)</f>
        <v>0</v>
      </c>
      <c r="CR138" s="10">
        <v>128</v>
      </c>
      <c r="CS138" s="92" t="s">
        <v>79</v>
      </c>
      <c r="CT138" s="13">
        <f>SUMIF(Ent_Dados!$C$269:$C$514,Tabulação_Prod_Municipios!D27,Ent_Dados!$L$269:$L$514)</f>
        <v>300</v>
      </c>
      <c r="CU138" s="16">
        <f>SUMIF(Ent_Dados!$C$269:$C$514,Tabulação_Prod_Municipios!D27,Ent_Dados!$M$269:$M$514)</f>
        <v>270</v>
      </c>
      <c r="CV138" s="9"/>
      <c r="CW138" s="10">
        <v>128</v>
      </c>
      <c r="CX138" s="92" t="s">
        <v>79</v>
      </c>
      <c r="CY138" s="13">
        <f>SUMIF(Ent_Dados!$C$9:$C$254,Tabulação_Prod_Municipios!D27,Ent_Dados!$L$9:$L$254)</f>
        <v>5</v>
      </c>
      <c r="CZ138" s="16">
        <f>SUMIF(Ent_Dados!$C$9:$C$254,Tabulação_Prod_Municipios!D27,Ent_Dados!$M$9:$M$254)</f>
        <v>5</v>
      </c>
      <c r="DB138" s="10">
        <v>128</v>
      </c>
      <c r="DC138" s="92" t="s">
        <v>102</v>
      </c>
      <c r="DD138" s="13">
        <f>SUMIF(Ent_Dados!$C$269:$C$514,Tabulação_Prod_Municipios!D50,Ent_Dados!$R$269:$R$514)</f>
        <v>540</v>
      </c>
      <c r="DE138" s="16">
        <f>SUMIF(Ent_Dados!$C$269:$C$514,Tabulação_Prod_Municipios!D50,Ent_Dados!$S$269:$S$514)</f>
        <v>450</v>
      </c>
      <c r="DF138" s="9"/>
      <c r="DG138" s="10">
        <v>128</v>
      </c>
      <c r="DH138" s="92" t="s">
        <v>88</v>
      </c>
      <c r="DI138" s="13">
        <f>SUMIF(Ent_Dados!$C$9:$C$254,Tabulação_Prod_Municipios!D36,Ent_Dados!$R$9:$R$254)</f>
        <v>30</v>
      </c>
      <c r="DJ138" s="16">
        <f>SUMIF(Ent_Dados!$C$9:$C$254,Tabulação_Prod_Municipios!D36,Ent_Dados!$S$9:$S$254)</f>
        <v>30</v>
      </c>
      <c r="DL138" s="10">
        <v>128</v>
      </c>
      <c r="DM138" s="92" t="s">
        <v>100</v>
      </c>
      <c r="DN138" s="13">
        <f>SUMIF(Ent_Dados!$C$269:$C$514,Tabulação_Prod_Municipios!D48,Ent_Dados!$Z$269:$Z$514)</f>
        <v>0</v>
      </c>
      <c r="DO138" s="16">
        <f>SUMIF(Ent_Dados!$C$269:$C$514,Tabulação_Prod_Municipios!D48,Ent_Dados!$AA$269:$AA$514)</f>
        <v>0</v>
      </c>
      <c r="DP138" s="9"/>
      <c r="DQ138" s="10">
        <v>128</v>
      </c>
      <c r="DR138" s="92" t="s">
        <v>100</v>
      </c>
      <c r="DS138" s="13">
        <f>SUMIF(Ent_Dados!$C$9:$C$254,Tabulação_Prod_Municipios!D48,Ent_Dados!$Z$9:$Z$254)</f>
        <v>0</v>
      </c>
      <c r="DT138" s="16">
        <f>SUMIF(Ent_Dados!$C$9:$C$254,Tabulação_Prod_Municipios!D48,Ent_Dados!$AA$9:$AA$254)</f>
        <v>0</v>
      </c>
      <c r="DV138" s="10">
        <v>128</v>
      </c>
      <c r="DW138" s="92" t="s">
        <v>152</v>
      </c>
      <c r="DX138" s="13">
        <f>SUMIF(Ent_Dados!$C$269:$C$514,Tabulação_Prod_Municipios!D106,Ent_Dados!$D$269:$D$514)</f>
        <v>0</v>
      </c>
      <c r="DY138" s="16">
        <f>SUMIF(Ent_Dados!$C$269:$C$514,Tabulação_Prod_Municipios!D106,Ent_Dados!$E$269:$E$514)</f>
        <v>0</v>
      </c>
      <c r="DZ138" s="9"/>
      <c r="EA138" s="10">
        <v>128</v>
      </c>
      <c r="EB138" s="92" t="s">
        <v>152</v>
      </c>
      <c r="EC138" s="13">
        <f>SUMIF(Ent_Dados!$C$9:$C$254,Tabulação_Prod_Municipios!D106,Ent_Dados!$D$9:$D$254)</f>
        <v>0</v>
      </c>
      <c r="ED138" s="16">
        <f>SUMIF(Ent_Dados!$C$9:$C$254,Tabulação_Prod_Municipios!D106,Ent_Dados!$E$9:$E$254)</f>
        <v>0</v>
      </c>
      <c r="EF138" s="10">
        <v>128</v>
      </c>
      <c r="EG138" s="92" t="s">
        <v>5</v>
      </c>
      <c r="EH138" s="13"/>
      <c r="EI138" s="16"/>
      <c r="EJ138" s="9"/>
      <c r="EK138" s="10">
        <v>128</v>
      </c>
      <c r="EL138" s="92" t="s">
        <v>5</v>
      </c>
      <c r="EM138" s="13"/>
      <c r="EN138" s="16"/>
    </row>
    <row r="139" spans="1:144" ht="13.5" customHeight="1" x14ac:dyDescent="0.2">
      <c r="A139" s="14"/>
      <c r="B139" s="91">
        <v>131</v>
      </c>
      <c r="C139" s="92" t="s">
        <v>182</v>
      </c>
      <c r="D139" s="12" t="s">
        <v>460</v>
      </c>
      <c r="E139" s="14"/>
      <c r="F139" s="10">
        <v>129</v>
      </c>
      <c r="G139" s="92" t="s">
        <v>212</v>
      </c>
      <c r="H139" s="13">
        <f>SUMIF(Ent_Dados!$C$269:$C$514,Tabulação_Prod_Municipios!D172,Ent_Dados!$F$269:$F$514)+SUMIF(Ent_Dados!$C$269:$C$514,Tabulação_Prod_Municipios!D172,Ent_Dados!$H$269:$H$514)+SUMIF(Ent_Dados!$C$269:$C$514,Tabulação_Prod_Municipios!D172,Ent_Dados!$J$269:$J$514)+SUMIF(Ent_Dados!$C$269:$C$514,Tabulação_Prod_Municipios!D172,Ent_Dados!$N$269:$N$514)+SUMIF(Ent_Dados!$C$269:$C$514,Tabulação_Prod_Municipios!D172,Ent_Dados!$P$269:$P$514)+SUMIF(Ent_Dados!$C$269:$C$514,Tabulação_Prod_Municipios!D172,Ent_Dados!$T$269:$T$514)+SUMIF(Ent_Dados!$C$269:$C$514,Tabulação_Prod_Municipios!D172,Ent_Dados!$V$269:$V$514)+SUMIF(Ent_Dados!$C$269:$C$514,Tabulação_Prod_Municipios!D172,Ent_Dados!$X$269:$X$514)+SUMIF(Ent_Dados!$C$269:$C$514,Tabulação_Prod_Municipios!D172,Ent_Dados!$AB$269:$AB$514)</f>
        <v>5940</v>
      </c>
      <c r="I139" s="16">
        <f>SUMIF(Ent_Dados!$C$269:$C$514,Tabulação_Prod_Municipios!D172,Ent_Dados!$G$269:$G$514)+SUMIF(Ent_Dados!$C$269:$C$514,Tabulação_Prod_Municipios!D172,Ent_Dados!$I$269:$I$514)+SUMIF(Ent_Dados!$C$269:$C$514,Tabulação_Prod_Municipios!D172,Ent_Dados!$K$269:$K$514)+SUMIF(Ent_Dados!$C$269:$C$514,Tabulação_Prod_Municipios!D172,Ent_Dados!$O$269:$O$514)+SUMIF(Ent_Dados!$C$269:$C$514,Tabulação_Prod_Municipios!D172,Ent_Dados!$Q$269:$Q$514)+SUMIF(Ent_Dados!$C$269:$C$514,Tabulação_Prod_Municipios!D172,Ent_Dados!$U$269:$U$514)+SUMIF(Ent_Dados!$C$269:$C$514,Tabulação_Prod_Municipios!D172,Ent_Dados!$W$269:$W$514)+SUMIF(Ent_Dados!$C$269:$C$514,Tabulação_Prod_Municipios!D172,Ent_Dados!$Y$269:$Y$514)+SUMIF(Ent_Dados!$C$269:$C$514,Tabulação_Prod_Municipios!D172,Ent_Dados!$AC$269:$AC$514)</f>
        <v>6600</v>
      </c>
      <c r="J139" s="9"/>
      <c r="K139" s="10">
        <v>129</v>
      </c>
      <c r="L139" s="92" t="s">
        <v>269</v>
      </c>
      <c r="M139" s="13">
        <f>SUMIF(Ent_Dados!$C$9:$C$254,Tabulação_Prod_Municipios!D237,Ent_Dados!$F$9:$F$254)+SUMIF(Ent_Dados!$C$9:$C$254,Tabulação_Prod_Municipios!D237,Ent_Dados!$H$9:$H$254)+SUMIF(Ent_Dados!$C$9:$C$254,Tabulação_Prod_Municipios!D237,Ent_Dados!$J$9:$J$254)+SUMIF(Ent_Dados!$C$9:$C$254,Tabulação_Prod_Municipios!D237,Ent_Dados!$N$9:$N$254)+SUMIF(Ent_Dados!$C$9:$C$254,Tabulação_Prod_Municipios!D237,Ent_Dados!$P$9:$P$254)+SUMIF(Ent_Dados!$C$9:$C$254,Tabulação_Prod_Municipios!D237,Ent_Dados!$T$9:$T$254)+SUMIF(Ent_Dados!$C$9:$C$254,Tabulação_Prod_Municipios!D237,Ent_Dados!$V$9:$V$254)+SUMIF(Ent_Dados!$C$9:$C$254,Tabulação_Prod_Municipios!D237,Ent_Dados!$X$9:$X$254)+SUMIF(Ent_Dados!$C$9:$C$254,Tabulação_Prod_Municipios!D237,Ent_Dados!$AB$9:$AB$254)</f>
        <v>305</v>
      </c>
      <c r="N139" s="16">
        <f>SUMIF(Ent_Dados!$C$9:$C$254,Tabulação_Prod_Municipios!D237,Ent_Dados!$G$9:$G$254)+SUMIF(Ent_Dados!$C$9:$C$254,Tabulação_Prod_Municipios!D237,Ent_Dados!$I$9:$I$254)+SUMIF(Ent_Dados!$C$9:$C$254,Tabulação_Prod_Municipios!D237,Ent_Dados!$K$9:$K$254)+SUMIF(Ent_Dados!$C$9:$C$254,Tabulação_Prod_Municipios!D237,Ent_Dados!$O$9:$O$254)+SUMIF(Ent_Dados!$C$9:$C$254,Tabulação_Prod_Municipios!D237,Ent_Dados!$Q$9:$Q$254)+SUMIF(Ent_Dados!$C$9:$C$254,Tabulação_Prod_Municipios!D237,Ent_Dados!$U$9:$U$254)+SUMIF(Ent_Dados!$C$9:$C$254,Tabulação_Prod_Municipios!D237,Ent_Dados!$W$9:$W$254)+SUMIF(Ent_Dados!$C$9:$C$254,Tabulação_Prod_Municipios!D237,Ent_Dados!$Y$9:$Y$254)+SUMIF(Ent_Dados!$C$9:$C$254,Tabulação_Prod_Municipios!D237,Ent_Dados!$AC$9:$AC$254)</f>
        <v>1960</v>
      </c>
      <c r="O139" s="14"/>
      <c r="P139" s="10">
        <v>129</v>
      </c>
      <c r="Q139" s="92" t="s">
        <v>191</v>
      </c>
      <c r="R139" s="13">
        <f>SUMIF(Ent_Dados!$C$269:$C$514,Tabulação_Prod_Municipios!D149,Ent_Dados!$V$269:$V$514)</f>
        <v>2340</v>
      </c>
      <c r="S139" s="16">
        <f>SUMIF(Ent_Dados!$C$269:$C$514,Tabulação_Prod_Municipios!D149,Ent_Dados!$W$269:$W$514)</f>
        <v>3103</v>
      </c>
      <c r="T139" s="9"/>
      <c r="U139" s="10">
        <v>129</v>
      </c>
      <c r="V139" s="92" t="s">
        <v>111</v>
      </c>
      <c r="W139" s="13">
        <f>SUMIF(Ent_Dados!$C$9:$C$254,Tabulação_Prod_Municipios!D61,Ent_Dados!$V$9:$V$254)</f>
        <v>1400</v>
      </c>
      <c r="X139" s="16">
        <f>SUMIF(Ent_Dados!$C$9:$C$254,Tabulação_Prod_Municipios!D61,Ent_Dados!$W$9:$W$254)</f>
        <v>1150</v>
      </c>
      <c r="Y139" s="2"/>
      <c r="Z139" s="10">
        <v>129</v>
      </c>
      <c r="AA139" s="92" t="s">
        <v>198</v>
      </c>
      <c r="AB139" s="13">
        <f>SUMIF(Ent_Dados!$C$269:$C$514,Tabulação_Prod_Municipios!D157,Ent_Dados!$T$269:$T$514)</f>
        <v>5280</v>
      </c>
      <c r="AC139" s="16">
        <f>SUMIF(Ent_Dados!$C$269:$C$514,Tabulação_Prod_Municipios!D157,Ent_Dados!$U$269:$U$514)</f>
        <v>3000</v>
      </c>
      <c r="AD139" s="9"/>
      <c r="AE139" s="10">
        <v>129</v>
      </c>
      <c r="AF139" s="92" t="s">
        <v>152</v>
      </c>
      <c r="AG139" s="13">
        <f>SUMIF(Ent_Dados!$C$9:$C$254,Tabulação_Prod_Municipios!D106,Ent_Dados!$T$9:$T$254)</f>
        <v>650</v>
      </c>
      <c r="AH139" s="16">
        <f>SUMIF(Ent_Dados!$C$9:$C$254,Tabulação_Prod_Municipios!D106,Ent_Dados!$U$9:$U$254)</f>
        <v>600</v>
      </c>
      <c r="AJ139" s="10">
        <v>129</v>
      </c>
      <c r="AK139" s="92" t="s">
        <v>245</v>
      </c>
      <c r="AL139" s="13">
        <f>SUMIF(Ent_Dados!$C$269:$C$514,Tabulação_Prod_Municipios!D211,Ent_Dados!$X$269:$X$514)</f>
        <v>0</v>
      </c>
      <c r="AM139" s="16">
        <f>SUMIF(Ent_Dados!$C$269:$C$514,Tabulação_Prod_Municipios!D211,Ent_Dados!$Y$269:$Y$514)</f>
        <v>0</v>
      </c>
      <c r="AN139" s="9"/>
      <c r="AO139" s="10">
        <v>129</v>
      </c>
      <c r="AP139" s="92" t="s">
        <v>245</v>
      </c>
      <c r="AQ139" s="13">
        <f>SUMIF(Ent_Dados!$C$9:$C$254,Tabulação_Prod_Municipios!D211,Ent_Dados!$X$9:$X$254)</f>
        <v>0</v>
      </c>
      <c r="AR139" s="16">
        <f>SUMIF(Ent_Dados!$C$9:$C$254,Tabulação_Prod_Municipios!D211,Ent_Dados!$Y$9:$Y$254)</f>
        <v>0</v>
      </c>
      <c r="AT139" s="10">
        <v>129</v>
      </c>
      <c r="AU139" s="92" t="s">
        <v>257</v>
      </c>
      <c r="AV139" s="13">
        <f>SUMIF(Ent_Dados!$C$269:$C$514,Tabulação_Prod_Municipios!D224,Ent_Dados!$J$269:$J$514)</f>
        <v>36</v>
      </c>
      <c r="AW139" s="16">
        <f>SUMIF(Ent_Dados!$C$269:$C$514,Tabulação_Prod_Municipios!D224,Ent_Dados!$K$269:$K$514)</f>
        <v>0</v>
      </c>
      <c r="AX139" s="9"/>
      <c r="AY139" s="10">
        <v>129</v>
      </c>
      <c r="AZ139" s="92" t="s">
        <v>81</v>
      </c>
      <c r="BA139" s="13">
        <f>SUMIF(Ent_Dados!$C$9:$C$254,Tabulação_Prod_Municipios!D29,Ent_Dados!$J$9:$J$254)</f>
        <v>20</v>
      </c>
      <c r="BB139" s="16">
        <f>SUMIF(Ent_Dados!$C$9:$C$254,Tabulação_Prod_Municipios!D29,Ent_Dados!$K$9:$K$254)</f>
        <v>0</v>
      </c>
      <c r="BD139" s="10">
        <v>129</v>
      </c>
      <c r="BE139" s="92" t="s">
        <v>225</v>
      </c>
      <c r="BF139" s="13">
        <f>SUMIF(Ent_Dados!$C$269:$C$514,Tabulação_Prod_Municipios!D186,Ent_Dados!$N$269:$N$514)</f>
        <v>0</v>
      </c>
      <c r="BG139" s="16">
        <f>SUMIF(Ent_Dados!$C$269:$C$514,Tabulação_Prod_Municipios!D186,Ent_Dados!$O$269:$O$514)</f>
        <v>0</v>
      </c>
      <c r="BH139" s="9"/>
      <c r="BI139" s="10">
        <v>129</v>
      </c>
      <c r="BJ139" s="92" t="s">
        <v>159</v>
      </c>
      <c r="BK139" s="13">
        <f>SUMIF(Ent_Dados!$C$9:$C$254,Tabulação_Prod_Municipios!D114,Ent_Dados!$N$9:$N$254)</f>
        <v>0</v>
      </c>
      <c r="BL139" s="16">
        <f>SUMIF(Ent_Dados!$C$9:$C$254,Tabulação_Prod_Municipios!D114,Ent_Dados!$O$9:$O$254)</f>
        <v>0</v>
      </c>
      <c r="BN139" s="10">
        <v>129</v>
      </c>
      <c r="BO139" s="92" t="s">
        <v>157</v>
      </c>
      <c r="BP139" s="13">
        <f>SUMIF(Ent_Dados!$C$269:$C$514,Tabulação_Prod_Municipios!D112,Ent_Dados!$F$269:$F$514)</f>
        <v>0</v>
      </c>
      <c r="BQ139" s="16">
        <f>SUMIF(Ent_Dados!$C$269:$C$514,Tabulação_Prod_Municipios!D112,Ent_Dados!$G$269:$G$514)</f>
        <v>0</v>
      </c>
      <c r="BR139" s="9"/>
      <c r="BS139" s="10">
        <v>129</v>
      </c>
      <c r="BT139" s="92" t="s">
        <v>157</v>
      </c>
      <c r="BU139" s="13">
        <f>SUMIF(Ent_Dados!$C$9:$C$254,Tabulação_Prod_Municipios!D112,Ent_Dados!$F$9:$F$254)</f>
        <v>0</v>
      </c>
      <c r="BV139" s="16">
        <f>SUMIF(Ent_Dados!$C$9:$C$254,Tabulação_Prod_Municipios!D112,Ent_Dados!$G$9:$G$254)</f>
        <v>0</v>
      </c>
      <c r="BX139" s="10">
        <v>129</v>
      </c>
      <c r="BY139" s="92" t="s">
        <v>160</v>
      </c>
      <c r="BZ139" s="13">
        <f>SUMIF(Ent_Dados!$C$269:$C$514,Tabulação_Prod_Municipios!D115,Ent_Dados!$P$269:$P$514)</f>
        <v>0</v>
      </c>
      <c r="CA139" s="16">
        <f>SUMIF(Ent_Dados!$C$269:$C$514,Tabulação_Prod_Municipios!D115,Ent_Dados!$Q$269:$Q$514)</f>
        <v>0</v>
      </c>
      <c r="CB139" s="9"/>
      <c r="CC139" s="10">
        <v>129</v>
      </c>
      <c r="CD139" s="92" t="s">
        <v>160</v>
      </c>
      <c r="CE139" s="13">
        <f>SUMIF(Ent_Dados!$C$9:$C$254,Tabulação_Prod_Municipios!D115,Ent_Dados!$P$9:$P$254)</f>
        <v>0</v>
      </c>
      <c r="CF139" s="16">
        <f>SUMIF(Ent_Dados!$C$9:$C$254,Tabulação_Prod_Municipios!D115,Ent_Dados!$Q$9:$Q$254)</f>
        <v>0</v>
      </c>
      <c r="CH139" s="10">
        <v>129</v>
      </c>
      <c r="CI139" s="92" t="s">
        <v>177</v>
      </c>
      <c r="CJ139" s="13">
        <f>SUMIF(Ent_Dados!$C$269:$C$514,Tabulação_Prod_Municipios!D133,Ent_Dados!$AB$269:$AB$514)</f>
        <v>0</v>
      </c>
      <c r="CK139" s="16">
        <f>SUMIF(Ent_Dados!$C$269:$C$514,Tabulação_Prod_Municipios!D133,Ent_Dados!$AC$269:$AC$514)</f>
        <v>0</v>
      </c>
      <c r="CL139" s="9"/>
      <c r="CM139" s="10">
        <v>129</v>
      </c>
      <c r="CN139" s="92" t="s">
        <v>177</v>
      </c>
      <c r="CO139" s="13">
        <f>SUMIF(Ent_Dados!$C$9:$C$254,Tabulação_Prod_Municipios!D133,Ent_Dados!$AB$9:$AB$254)</f>
        <v>0</v>
      </c>
      <c r="CP139" s="16">
        <f>SUMIF(Ent_Dados!$C$9:$C$254,Tabulação_Prod_Municipios!D133,Ent_Dados!$AC$9:$AC$254)</f>
        <v>0</v>
      </c>
      <c r="CR139" s="10">
        <v>129</v>
      </c>
      <c r="CS139" s="92" t="s">
        <v>72</v>
      </c>
      <c r="CT139" s="13">
        <f>SUMIF(Ent_Dados!$C$269:$C$514,Tabulação_Prod_Municipios!D20,Ent_Dados!$L$269:$L$514)</f>
        <v>270</v>
      </c>
      <c r="CU139" s="16">
        <f>SUMIF(Ent_Dados!$C$269:$C$514,Tabulação_Prod_Municipios!D20,Ent_Dados!$M$269:$M$514)</f>
        <v>270</v>
      </c>
      <c r="CV139" s="9"/>
      <c r="CW139" s="10">
        <v>129</v>
      </c>
      <c r="CX139" s="92" t="s">
        <v>274</v>
      </c>
      <c r="CY139" s="13">
        <f>SUMIF(Ent_Dados!$C$9:$C$254,Tabulação_Prod_Municipios!D242,Ent_Dados!$L$9:$L$254)</f>
        <v>0</v>
      </c>
      <c r="CZ139" s="16">
        <f>SUMIF(Ent_Dados!$C$9:$C$254,Tabulação_Prod_Municipios!D242,Ent_Dados!$M$9:$M$254)</f>
        <v>5</v>
      </c>
      <c r="DB139" s="10">
        <v>129</v>
      </c>
      <c r="DC139" s="92" t="s">
        <v>89</v>
      </c>
      <c r="DD139" s="13">
        <f>SUMIF(Ent_Dados!$C$269:$C$514,Tabulação_Prod_Municipios!D37,Ent_Dados!$R$269:$R$514)</f>
        <v>510</v>
      </c>
      <c r="DE139" s="16">
        <f>SUMIF(Ent_Dados!$C$269:$C$514,Tabulação_Prod_Municipios!D37,Ent_Dados!$S$269:$S$514)</f>
        <v>450</v>
      </c>
      <c r="DF139" s="9"/>
      <c r="DG139" s="10">
        <v>129</v>
      </c>
      <c r="DH139" s="92" t="s">
        <v>180</v>
      </c>
      <c r="DI139" s="13">
        <f>SUMIF(Ent_Dados!$C$9:$C$254,Tabulação_Prod_Municipios!D136,Ent_Dados!$R$9:$R$254)</f>
        <v>30</v>
      </c>
      <c r="DJ139" s="16">
        <f>SUMIF(Ent_Dados!$C$9:$C$254,Tabulação_Prod_Municipios!D136,Ent_Dados!$S$9:$S$254)</f>
        <v>30</v>
      </c>
      <c r="DL139" s="10">
        <v>129</v>
      </c>
      <c r="DM139" s="92" t="s">
        <v>102</v>
      </c>
      <c r="DN139" s="13">
        <f>SUMIF(Ent_Dados!$C$269:$C$514,Tabulação_Prod_Municipios!D50,Ent_Dados!$Z$269:$Z$514)</f>
        <v>0</v>
      </c>
      <c r="DO139" s="16">
        <f>SUMIF(Ent_Dados!$C$269:$C$514,Tabulação_Prod_Municipios!D50,Ent_Dados!$AA$269:$AA$514)</f>
        <v>0</v>
      </c>
      <c r="DP139" s="9"/>
      <c r="DQ139" s="10">
        <v>129</v>
      </c>
      <c r="DR139" s="92" t="s">
        <v>102</v>
      </c>
      <c r="DS139" s="13">
        <f>SUMIF(Ent_Dados!$C$9:$C$254,Tabulação_Prod_Municipios!D50,Ent_Dados!$Z$9:$Z$254)</f>
        <v>0</v>
      </c>
      <c r="DT139" s="16">
        <f>SUMIF(Ent_Dados!$C$9:$C$254,Tabulação_Prod_Municipios!D50,Ent_Dados!$AA$9:$AA$254)</f>
        <v>0</v>
      </c>
      <c r="DV139" s="10">
        <v>129</v>
      </c>
      <c r="DW139" s="92" t="s">
        <v>18</v>
      </c>
      <c r="DX139" s="13">
        <f>SUMIF(Ent_Dados!$C$269:$C$514,Tabulação_Prod_Municipios!D107,Ent_Dados!$D$269:$D$514)</f>
        <v>0</v>
      </c>
      <c r="DY139" s="16">
        <f>SUMIF(Ent_Dados!$C$269:$C$514,Tabulação_Prod_Municipios!D107,Ent_Dados!$E$269:$E$514)</f>
        <v>0</v>
      </c>
      <c r="DZ139" s="9"/>
      <c r="EA139" s="10">
        <v>129</v>
      </c>
      <c r="EB139" s="92" t="s">
        <v>18</v>
      </c>
      <c r="EC139" s="13">
        <f>SUMIF(Ent_Dados!$C$9:$C$254,Tabulação_Prod_Municipios!D107,Ent_Dados!$D$9:$D$254)</f>
        <v>0</v>
      </c>
      <c r="ED139" s="16">
        <f>SUMIF(Ent_Dados!$C$9:$C$254,Tabulação_Prod_Municipios!D107,Ent_Dados!$E$9:$E$254)</f>
        <v>0</v>
      </c>
      <c r="EF139" s="10">
        <v>129</v>
      </c>
      <c r="EG139" s="92" t="s">
        <v>182</v>
      </c>
      <c r="EH139" s="13"/>
      <c r="EI139" s="16"/>
      <c r="EJ139" s="9"/>
      <c r="EK139" s="10">
        <v>129</v>
      </c>
      <c r="EL139" s="92" t="s">
        <v>182</v>
      </c>
      <c r="EM139" s="13"/>
      <c r="EN139" s="16"/>
    </row>
    <row r="140" spans="1:144" ht="13.5" customHeight="1" x14ac:dyDescent="0.2">
      <c r="A140" s="14"/>
      <c r="B140" s="91">
        <v>132</v>
      </c>
      <c r="C140" s="92" t="s">
        <v>183</v>
      </c>
      <c r="D140" s="12" t="s">
        <v>461</v>
      </c>
      <c r="E140" s="14"/>
      <c r="F140" s="10">
        <v>130</v>
      </c>
      <c r="G140" s="92" t="s">
        <v>220</v>
      </c>
      <c r="H140" s="13">
        <f>SUMIF(Ent_Dados!$C$269:$C$514,Tabulação_Prod_Municipios!D180,Ent_Dados!$F$269:$F$514)+SUMIF(Ent_Dados!$C$269:$C$514,Tabulação_Prod_Municipios!D180,Ent_Dados!$H$269:$H$514)+SUMIF(Ent_Dados!$C$269:$C$514,Tabulação_Prod_Municipios!D180,Ent_Dados!$J$269:$J$514)+SUMIF(Ent_Dados!$C$269:$C$514,Tabulação_Prod_Municipios!D180,Ent_Dados!$N$269:$N$514)+SUMIF(Ent_Dados!$C$269:$C$514,Tabulação_Prod_Municipios!D180,Ent_Dados!$P$269:$P$514)+SUMIF(Ent_Dados!$C$269:$C$514,Tabulação_Prod_Municipios!D180,Ent_Dados!$T$269:$T$514)+SUMIF(Ent_Dados!$C$269:$C$514,Tabulação_Prod_Municipios!D180,Ent_Dados!$V$269:$V$514)+SUMIF(Ent_Dados!$C$269:$C$514,Tabulação_Prod_Municipios!D180,Ent_Dados!$X$269:$X$514)+SUMIF(Ent_Dados!$C$269:$C$514,Tabulação_Prod_Municipios!D180,Ent_Dados!$AB$269:$AB$514)</f>
        <v>5100</v>
      </c>
      <c r="I140" s="16">
        <f>SUMIF(Ent_Dados!$C$269:$C$514,Tabulação_Prod_Municipios!D180,Ent_Dados!$G$269:$G$514)+SUMIF(Ent_Dados!$C$269:$C$514,Tabulação_Prod_Municipios!D180,Ent_Dados!$I$269:$I$514)+SUMIF(Ent_Dados!$C$269:$C$514,Tabulação_Prod_Municipios!D180,Ent_Dados!$K$269:$K$514)+SUMIF(Ent_Dados!$C$269:$C$514,Tabulação_Prod_Municipios!D180,Ent_Dados!$O$269:$O$514)+SUMIF(Ent_Dados!$C$269:$C$514,Tabulação_Prod_Municipios!D180,Ent_Dados!$Q$269:$Q$514)+SUMIF(Ent_Dados!$C$269:$C$514,Tabulação_Prod_Municipios!D180,Ent_Dados!$U$269:$U$514)+SUMIF(Ent_Dados!$C$269:$C$514,Tabulação_Prod_Municipios!D180,Ent_Dados!$W$269:$W$514)+SUMIF(Ent_Dados!$C$269:$C$514,Tabulação_Prod_Municipios!D180,Ent_Dados!$Y$269:$Y$514)+SUMIF(Ent_Dados!$C$269:$C$514,Tabulação_Prod_Municipios!D180,Ent_Dados!$AC$269:$AC$514)</f>
        <v>6350</v>
      </c>
      <c r="J140" s="9"/>
      <c r="K140" s="10">
        <v>130</v>
      </c>
      <c r="L140" s="92" t="s">
        <v>227</v>
      </c>
      <c r="M140" s="13">
        <f>SUMIF(Ent_Dados!$C$9:$C$254,Tabulação_Prod_Municipios!D188,Ent_Dados!$F$9:$F$254)+SUMIF(Ent_Dados!$C$9:$C$254,Tabulação_Prod_Municipios!D188,Ent_Dados!$H$9:$H$254)+SUMIF(Ent_Dados!$C$9:$C$254,Tabulação_Prod_Municipios!D188,Ent_Dados!$J$9:$J$254)+SUMIF(Ent_Dados!$C$9:$C$254,Tabulação_Prod_Municipios!D188,Ent_Dados!$N$9:$N$254)+SUMIF(Ent_Dados!$C$9:$C$254,Tabulação_Prod_Municipios!D188,Ent_Dados!$P$9:$P$254)+SUMIF(Ent_Dados!$C$9:$C$254,Tabulação_Prod_Municipios!D188,Ent_Dados!$T$9:$T$254)+SUMIF(Ent_Dados!$C$9:$C$254,Tabulação_Prod_Municipios!D188,Ent_Dados!$V$9:$V$254)+SUMIF(Ent_Dados!$C$9:$C$254,Tabulação_Prod_Municipios!D188,Ent_Dados!$X$9:$X$254)+SUMIF(Ent_Dados!$C$9:$C$254,Tabulação_Prod_Municipios!D188,Ent_Dados!$AB$9:$AB$254)</f>
        <v>1870</v>
      </c>
      <c r="N140" s="16">
        <f>SUMIF(Ent_Dados!$C$9:$C$254,Tabulação_Prod_Municipios!D188,Ent_Dados!$G$9:$G$254)+SUMIF(Ent_Dados!$C$9:$C$254,Tabulação_Prod_Municipios!D188,Ent_Dados!$I$9:$I$254)+SUMIF(Ent_Dados!$C$9:$C$254,Tabulação_Prod_Municipios!D188,Ent_Dados!$K$9:$K$254)+SUMIF(Ent_Dados!$C$9:$C$254,Tabulação_Prod_Municipios!D188,Ent_Dados!$O$9:$O$254)+SUMIF(Ent_Dados!$C$9:$C$254,Tabulação_Prod_Municipios!D188,Ent_Dados!$Q$9:$Q$254)+SUMIF(Ent_Dados!$C$9:$C$254,Tabulação_Prod_Municipios!D188,Ent_Dados!$U$9:$U$254)+SUMIF(Ent_Dados!$C$9:$C$254,Tabulação_Prod_Municipios!D188,Ent_Dados!$W$9:$W$254)+SUMIF(Ent_Dados!$C$9:$C$254,Tabulação_Prod_Municipios!D188,Ent_Dados!$Y$9:$Y$254)+SUMIF(Ent_Dados!$C$9:$C$254,Tabulação_Prod_Municipios!D188,Ent_Dados!$AC$9:$AC$254)</f>
        <v>1910</v>
      </c>
      <c r="O140" s="14"/>
      <c r="P140" s="10">
        <v>130</v>
      </c>
      <c r="Q140" s="92" t="s">
        <v>155</v>
      </c>
      <c r="R140" s="13">
        <f>SUMIF(Ent_Dados!$C$269:$C$514,Tabulação_Prod_Municipios!D110,Ent_Dados!$V$269:$V$514)</f>
        <v>1680</v>
      </c>
      <c r="S140" s="16">
        <f>SUMIF(Ent_Dados!$C$269:$C$514,Tabulação_Prod_Municipios!D110,Ent_Dados!$W$269:$W$514)</f>
        <v>3000</v>
      </c>
      <c r="T140" s="9"/>
      <c r="U140" s="10">
        <v>130</v>
      </c>
      <c r="V140" s="92" t="s">
        <v>74</v>
      </c>
      <c r="W140" s="13">
        <f>SUMIF(Ent_Dados!$C$9:$C$254,Tabulação_Prod_Municipios!D22,Ent_Dados!$V$9:$V$254)</f>
        <v>2060</v>
      </c>
      <c r="X140" s="16">
        <f>SUMIF(Ent_Dados!$C$9:$C$254,Tabulação_Prod_Municipios!D22,Ent_Dados!$W$9:$W$254)</f>
        <v>1130</v>
      </c>
      <c r="Y140" s="2"/>
      <c r="Z140" s="10">
        <v>130</v>
      </c>
      <c r="AA140" s="92" t="s">
        <v>204</v>
      </c>
      <c r="AB140" s="13">
        <f>SUMIF(Ent_Dados!$C$269:$C$514,Tabulação_Prod_Municipios!D164,Ent_Dados!$T$269:$T$514)</f>
        <v>2000</v>
      </c>
      <c r="AC140" s="16">
        <f>SUMIF(Ent_Dados!$C$269:$C$514,Tabulação_Prod_Municipios!D164,Ent_Dados!$U$269:$U$514)</f>
        <v>3000</v>
      </c>
      <c r="AD140" s="9"/>
      <c r="AE140" s="10">
        <v>130</v>
      </c>
      <c r="AF140" s="92" t="s">
        <v>177</v>
      </c>
      <c r="AG140" s="13">
        <f>SUMIF(Ent_Dados!$C$9:$C$254,Tabulação_Prod_Municipios!D133,Ent_Dados!$T$9:$T$254)</f>
        <v>630</v>
      </c>
      <c r="AH140" s="16">
        <f>SUMIF(Ent_Dados!$C$9:$C$254,Tabulação_Prod_Municipios!D133,Ent_Dados!$U$9:$U$254)</f>
        <v>600</v>
      </c>
      <c r="AJ140" s="10">
        <v>130</v>
      </c>
      <c r="AK140" s="92" t="s">
        <v>271</v>
      </c>
      <c r="AL140" s="13">
        <f>SUMIF(Ent_Dados!$C$269:$C$514,Tabulação_Prod_Municipios!D239,Ent_Dados!$X$269:$X$514)</f>
        <v>0</v>
      </c>
      <c r="AM140" s="16">
        <f>SUMIF(Ent_Dados!$C$269:$C$514,Tabulação_Prod_Municipios!D239,Ent_Dados!$Y$269:$Y$514)</f>
        <v>0</v>
      </c>
      <c r="AN140" s="9"/>
      <c r="AO140" s="10">
        <v>130</v>
      </c>
      <c r="AP140" s="92" t="s">
        <v>192</v>
      </c>
      <c r="AQ140" s="13">
        <f>SUMIF(Ent_Dados!$C$9:$C$254,Tabulação_Prod_Municipios!D150,Ent_Dados!$X$9:$X$254)</f>
        <v>0</v>
      </c>
      <c r="AR140" s="16">
        <f>SUMIF(Ent_Dados!$C$9:$C$254,Tabulação_Prod_Municipios!D150,Ent_Dados!$Y$9:$Y$254)</f>
        <v>0</v>
      </c>
      <c r="AT140" s="10">
        <v>130</v>
      </c>
      <c r="AU140" s="92" t="s">
        <v>197</v>
      </c>
      <c r="AV140" s="13">
        <f>SUMIF(Ent_Dados!$C$269:$C$514,Tabulação_Prod_Municipios!D156,Ent_Dados!$J$269:$J$514)</f>
        <v>31</v>
      </c>
      <c r="AW140" s="16">
        <f>SUMIF(Ent_Dados!$C$269:$C$514,Tabulação_Prod_Municipios!D156,Ent_Dados!$K$269:$K$514)</f>
        <v>0</v>
      </c>
      <c r="AX140" s="9"/>
      <c r="AY140" s="10">
        <v>130</v>
      </c>
      <c r="AZ140" s="92" t="s">
        <v>197</v>
      </c>
      <c r="BA140" s="13">
        <f>SUMIF(Ent_Dados!$C$9:$C$254,Tabulação_Prod_Municipios!D156,Ent_Dados!$J$9:$J$254)</f>
        <v>17</v>
      </c>
      <c r="BB140" s="16">
        <f>SUMIF(Ent_Dados!$C$9:$C$254,Tabulação_Prod_Municipios!D156,Ent_Dados!$K$9:$K$254)</f>
        <v>0</v>
      </c>
      <c r="BD140" s="10">
        <v>130</v>
      </c>
      <c r="BE140" s="92" t="s">
        <v>166</v>
      </c>
      <c r="BF140" s="13">
        <f>SUMIF(Ent_Dados!$C$269:$C$514,Tabulação_Prod_Municipios!D122,Ent_Dados!$N$269:$N$514)</f>
        <v>0</v>
      </c>
      <c r="BG140" s="16">
        <f>SUMIF(Ent_Dados!$C$269:$C$514,Tabulação_Prod_Municipios!D122,Ent_Dados!$O$269:$O$514)</f>
        <v>0</v>
      </c>
      <c r="BH140" s="9"/>
      <c r="BI140" s="10">
        <v>130</v>
      </c>
      <c r="BJ140" s="92" t="s">
        <v>204</v>
      </c>
      <c r="BK140" s="13">
        <f>SUMIF(Ent_Dados!$C$9:$C$254,Tabulação_Prod_Municipios!D164,Ent_Dados!$N$9:$N$254)</f>
        <v>0</v>
      </c>
      <c r="BL140" s="16">
        <f>SUMIF(Ent_Dados!$C$9:$C$254,Tabulação_Prod_Municipios!D164,Ent_Dados!$O$9:$O$254)</f>
        <v>0</v>
      </c>
      <c r="BN140" s="10">
        <v>130</v>
      </c>
      <c r="BO140" s="92" t="s">
        <v>158</v>
      </c>
      <c r="BP140" s="13">
        <f>SUMIF(Ent_Dados!$C$269:$C$514,Tabulação_Prod_Municipios!D113,Ent_Dados!$F$269:$F$514)</f>
        <v>0</v>
      </c>
      <c r="BQ140" s="16">
        <f>SUMIF(Ent_Dados!$C$269:$C$514,Tabulação_Prod_Municipios!D113,Ent_Dados!$G$269:$G$514)</f>
        <v>0</v>
      </c>
      <c r="BR140" s="9"/>
      <c r="BS140" s="10">
        <v>130</v>
      </c>
      <c r="BT140" s="92" t="s">
        <v>158</v>
      </c>
      <c r="BU140" s="13">
        <f>SUMIF(Ent_Dados!$C$9:$C$254,Tabulação_Prod_Municipios!D113,Ent_Dados!$F$9:$F$254)</f>
        <v>0</v>
      </c>
      <c r="BV140" s="16">
        <f>SUMIF(Ent_Dados!$C$9:$C$254,Tabulação_Prod_Municipios!D113,Ent_Dados!$G$9:$G$254)</f>
        <v>0</v>
      </c>
      <c r="BX140" s="10">
        <v>130</v>
      </c>
      <c r="BY140" s="92" t="s">
        <v>161</v>
      </c>
      <c r="BZ140" s="13">
        <f>SUMIF(Ent_Dados!$C$269:$C$514,Tabulação_Prod_Municipios!D116,Ent_Dados!$P$269:$P$514)</f>
        <v>0</v>
      </c>
      <c r="CA140" s="16">
        <f>SUMIF(Ent_Dados!$C$269:$C$514,Tabulação_Prod_Municipios!D116,Ent_Dados!$Q$269:$Q$514)</f>
        <v>0</v>
      </c>
      <c r="CB140" s="9"/>
      <c r="CC140" s="10">
        <v>130</v>
      </c>
      <c r="CD140" s="92" t="s">
        <v>161</v>
      </c>
      <c r="CE140" s="13">
        <f>SUMIF(Ent_Dados!$C$9:$C$254,Tabulação_Prod_Municipios!D116,Ent_Dados!$P$9:$P$254)</f>
        <v>0</v>
      </c>
      <c r="CF140" s="16">
        <f>SUMIF(Ent_Dados!$C$9:$C$254,Tabulação_Prod_Municipios!D116,Ent_Dados!$Q$9:$Q$254)</f>
        <v>0</v>
      </c>
      <c r="CH140" s="10">
        <v>130</v>
      </c>
      <c r="CI140" s="92" t="s">
        <v>178</v>
      </c>
      <c r="CJ140" s="13">
        <f>SUMIF(Ent_Dados!$C$269:$C$514,Tabulação_Prod_Municipios!D134,Ent_Dados!$AB$269:$AB$514)</f>
        <v>0</v>
      </c>
      <c r="CK140" s="16">
        <f>SUMIF(Ent_Dados!$C$269:$C$514,Tabulação_Prod_Municipios!D134,Ent_Dados!$AC$269:$AC$514)</f>
        <v>0</v>
      </c>
      <c r="CL140" s="9"/>
      <c r="CM140" s="10">
        <v>130</v>
      </c>
      <c r="CN140" s="92" t="s">
        <v>178</v>
      </c>
      <c r="CO140" s="13">
        <f>SUMIF(Ent_Dados!$C$9:$C$254,Tabulação_Prod_Municipios!D134,Ent_Dados!$AB$9:$AB$254)</f>
        <v>0</v>
      </c>
      <c r="CP140" s="16">
        <f>SUMIF(Ent_Dados!$C$9:$C$254,Tabulação_Prod_Municipios!D134,Ent_Dados!$AC$9:$AC$254)</f>
        <v>0</v>
      </c>
      <c r="CR140" s="10">
        <v>130</v>
      </c>
      <c r="CS140" s="92" t="s">
        <v>102</v>
      </c>
      <c r="CT140" s="13">
        <f>SUMIF(Ent_Dados!$C$269:$C$514,Tabulação_Prod_Municipios!D50,Ent_Dados!$L$269:$L$514)</f>
        <v>210</v>
      </c>
      <c r="CU140" s="16">
        <f>SUMIF(Ent_Dados!$C$269:$C$514,Tabulação_Prod_Municipios!D50,Ent_Dados!$M$269:$M$514)</f>
        <v>210</v>
      </c>
      <c r="CV140" s="9"/>
      <c r="CW140" s="10">
        <v>130</v>
      </c>
      <c r="CX140" s="92" t="s">
        <v>75</v>
      </c>
      <c r="CY140" s="13">
        <f>SUMIF(Ent_Dados!$C$9:$C$254,Tabulação_Prod_Municipios!D23,Ent_Dados!$L$9:$L$254)</f>
        <v>4</v>
      </c>
      <c r="CZ140" s="16">
        <f>SUMIF(Ent_Dados!$C$9:$C$254,Tabulação_Prod_Municipios!D23,Ent_Dados!$M$9:$M$254)</f>
        <v>4</v>
      </c>
      <c r="DB140" s="10">
        <v>130</v>
      </c>
      <c r="DC140" s="92" t="s">
        <v>180</v>
      </c>
      <c r="DD140" s="13">
        <f>SUMIF(Ent_Dados!$C$269:$C$514,Tabulação_Prod_Municipios!D136,Ent_Dados!$R$269:$R$514)</f>
        <v>450</v>
      </c>
      <c r="DE140" s="16">
        <f>SUMIF(Ent_Dados!$C$269:$C$514,Tabulação_Prod_Municipios!D136,Ent_Dados!$S$269:$S$514)</f>
        <v>450</v>
      </c>
      <c r="DF140" s="9"/>
      <c r="DG140" s="10">
        <v>130</v>
      </c>
      <c r="DH140" s="92" t="s">
        <v>193</v>
      </c>
      <c r="DI140" s="13">
        <f>SUMIF(Ent_Dados!$C$9:$C$254,Tabulação_Prod_Municipios!D151,Ent_Dados!$R$9:$R$254)</f>
        <v>30</v>
      </c>
      <c r="DJ140" s="16">
        <f>SUMIF(Ent_Dados!$C$9:$C$254,Tabulação_Prod_Municipios!D151,Ent_Dados!$S$9:$S$254)</f>
        <v>30</v>
      </c>
      <c r="DL140" s="10">
        <v>130</v>
      </c>
      <c r="DM140" s="92" t="s">
        <v>103</v>
      </c>
      <c r="DN140" s="13">
        <f>SUMIF(Ent_Dados!$C$269:$C$514,Tabulação_Prod_Municipios!D51,Ent_Dados!$Z$269:$Z$514)</f>
        <v>0</v>
      </c>
      <c r="DO140" s="16">
        <f>SUMIF(Ent_Dados!$C$269:$C$514,Tabulação_Prod_Municipios!D51,Ent_Dados!$AA$269:$AA$514)</f>
        <v>0</v>
      </c>
      <c r="DP140" s="9"/>
      <c r="DQ140" s="10">
        <v>130</v>
      </c>
      <c r="DR140" s="92" t="s">
        <v>103</v>
      </c>
      <c r="DS140" s="13">
        <f>SUMIF(Ent_Dados!$C$9:$C$254,Tabulação_Prod_Municipios!D51,Ent_Dados!$Z$9:$Z$254)</f>
        <v>0</v>
      </c>
      <c r="DT140" s="16">
        <f>SUMIF(Ent_Dados!$C$9:$C$254,Tabulação_Prod_Municipios!D51,Ent_Dados!$AA$9:$AA$254)</f>
        <v>0</v>
      </c>
      <c r="DV140" s="10">
        <v>130</v>
      </c>
      <c r="DW140" s="92" t="s">
        <v>153</v>
      </c>
      <c r="DX140" s="13">
        <f>SUMIF(Ent_Dados!$C$269:$C$514,Tabulação_Prod_Municipios!D108,Ent_Dados!$D$269:$D$514)</f>
        <v>0</v>
      </c>
      <c r="DY140" s="16">
        <f>SUMIF(Ent_Dados!$C$269:$C$514,Tabulação_Prod_Municipios!D108,Ent_Dados!$E$269:$E$514)</f>
        <v>0</v>
      </c>
      <c r="DZ140" s="9"/>
      <c r="EA140" s="10">
        <v>130</v>
      </c>
      <c r="EB140" s="92" t="s">
        <v>153</v>
      </c>
      <c r="EC140" s="13">
        <f>SUMIF(Ent_Dados!$C$9:$C$254,Tabulação_Prod_Municipios!D108,Ent_Dados!$D$9:$D$254)</f>
        <v>0</v>
      </c>
      <c r="ED140" s="16">
        <f>SUMIF(Ent_Dados!$C$9:$C$254,Tabulação_Prod_Municipios!D108,Ent_Dados!$E$9:$E$254)</f>
        <v>0</v>
      </c>
      <c r="EF140" s="10">
        <v>130</v>
      </c>
      <c r="EG140" s="92" t="s">
        <v>183</v>
      </c>
      <c r="EH140" s="13"/>
      <c r="EI140" s="16"/>
      <c r="EJ140" s="9"/>
      <c r="EK140" s="10">
        <v>130</v>
      </c>
      <c r="EL140" s="92" t="s">
        <v>183</v>
      </c>
      <c r="EM140" s="13"/>
      <c r="EN140" s="16"/>
    </row>
    <row r="141" spans="1:144" ht="13.5" customHeight="1" x14ac:dyDescent="0.2">
      <c r="A141" s="14"/>
      <c r="B141" s="91">
        <v>133</v>
      </c>
      <c r="C141" s="92" t="s">
        <v>184</v>
      </c>
      <c r="D141" s="12" t="s">
        <v>462</v>
      </c>
      <c r="E141" s="14"/>
      <c r="F141" s="10">
        <v>131</v>
      </c>
      <c r="G141" s="92" t="s">
        <v>245</v>
      </c>
      <c r="H141" s="13">
        <f>SUMIF(Ent_Dados!$C$269:$C$514,Tabulação_Prod_Municipios!D211,Ent_Dados!$F$269:$F$514)+SUMIF(Ent_Dados!$C$269:$C$514,Tabulação_Prod_Municipios!D211,Ent_Dados!$H$269:$H$514)+SUMIF(Ent_Dados!$C$269:$C$514,Tabulação_Prod_Municipios!D211,Ent_Dados!$J$269:$J$514)+SUMIF(Ent_Dados!$C$269:$C$514,Tabulação_Prod_Municipios!D211,Ent_Dados!$N$269:$N$514)+SUMIF(Ent_Dados!$C$269:$C$514,Tabulação_Prod_Municipios!D211,Ent_Dados!$P$269:$P$514)+SUMIF(Ent_Dados!$C$269:$C$514,Tabulação_Prod_Municipios!D211,Ent_Dados!$T$269:$T$514)+SUMIF(Ent_Dados!$C$269:$C$514,Tabulação_Prod_Municipios!D211,Ent_Dados!$V$269:$V$514)+SUMIF(Ent_Dados!$C$269:$C$514,Tabulação_Prod_Municipios!D211,Ent_Dados!$X$269:$X$514)+SUMIF(Ent_Dados!$C$269:$C$514,Tabulação_Prod_Municipios!D211,Ent_Dados!$AB$269:$AB$514)</f>
        <v>5500</v>
      </c>
      <c r="I141" s="16">
        <f>SUMIF(Ent_Dados!$C$269:$C$514,Tabulação_Prod_Municipios!D211,Ent_Dados!$G$269:$G$514)+SUMIF(Ent_Dados!$C$269:$C$514,Tabulação_Prod_Municipios!D211,Ent_Dados!$I$269:$I$514)+SUMIF(Ent_Dados!$C$269:$C$514,Tabulação_Prod_Municipios!D211,Ent_Dados!$K$269:$K$514)+SUMIF(Ent_Dados!$C$269:$C$514,Tabulação_Prod_Municipios!D211,Ent_Dados!$O$269:$O$514)+SUMIF(Ent_Dados!$C$269:$C$514,Tabulação_Prod_Municipios!D211,Ent_Dados!$Q$269:$Q$514)+SUMIF(Ent_Dados!$C$269:$C$514,Tabulação_Prod_Municipios!D211,Ent_Dados!$U$269:$U$514)+SUMIF(Ent_Dados!$C$269:$C$514,Tabulação_Prod_Municipios!D211,Ent_Dados!$W$269:$W$514)+SUMIF(Ent_Dados!$C$269:$C$514,Tabulação_Prod_Municipios!D211,Ent_Dados!$Y$269:$Y$514)+SUMIF(Ent_Dados!$C$269:$C$514,Tabulação_Prod_Municipios!D211,Ent_Dados!$AC$269:$AC$514)</f>
        <v>6337</v>
      </c>
      <c r="J141" s="9"/>
      <c r="K141" s="10">
        <v>131</v>
      </c>
      <c r="L141" s="92" t="s">
        <v>176</v>
      </c>
      <c r="M141" s="13">
        <f>SUMIF(Ent_Dados!$C$9:$C$254,Tabulação_Prod_Municipios!D132,Ent_Dados!$F$9:$F$254)+SUMIF(Ent_Dados!$C$9:$C$254,Tabulação_Prod_Municipios!D132,Ent_Dados!$H$9:$H$254)+SUMIF(Ent_Dados!$C$9:$C$254,Tabulação_Prod_Municipios!D132,Ent_Dados!$J$9:$J$254)+SUMIF(Ent_Dados!$C$9:$C$254,Tabulação_Prod_Municipios!D132,Ent_Dados!$N$9:$N$254)+SUMIF(Ent_Dados!$C$9:$C$254,Tabulação_Prod_Municipios!D132,Ent_Dados!$P$9:$P$254)+SUMIF(Ent_Dados!$C$9:$C$254,Tabulação_Prod_Municipios!D132,Ent_Dados!$T$9:$T$254)+SUMIF(Ent_Dados!$C$9:$C$254,Tabulação_Prod_Municipios!D132,Ent_Dados!$V$9:$V$254)+SUMIF(Ent_Dados!$C$9:$C$254,Tabulação_Prod_Municipios!D132,Ent_Dados!$X$9:$X$254)+SUMIF(Ent_Dados!$C$9:$C$254,Tabulação_Prod_Municipios!D132,Ent_Dados!$AB$9:$AB$254)</f>
        <v>2400</v>
      </c>
      <c r="N141" s="16">
        <f>SUMIF(Ent_Dados!$C$9:$C$254,Tabulação_Prod_Municipios!D132,Ent_Dados!$G$9:$G$254)+SUMIF(Ent_Dados!$C$9:$C$254,Tabulação_Prod_Municipios!D132,Ent_Dados!$I$9:$I$254)+SUMIF(Ent_Dados!$C$9:$C$254,Tabulação_Prod_Municipios!D132,Ent_Dados!$K$9:$K$254)+SUMIF(Ent_Dados!$C$9:$C$254,Tabulação_Prod_Municipios!D132,Ent_Dados!$O$9:$O$254)+SUMIF(Ent_Dados!$C$9:$C$254,Tabulação_Prod_Municipios!D132,Ent_Dados!$Q$9:$Q$254)+SUMIF(Ent_Dados!$C$9:$C$254,Tabulação_Prod_Municipios!D132,Ent_Dados!$U$9:$U$254)+SUMIF(Ent_Dados!$C$9:$C$254,Tabulação_Prod_Municipios!D132,Ent_Dados!$W$9:$W$254)+SUMIF(Ent_Dados!$C$9:$C$254,Tabulação_Prod_Municipios!D132,Ent_Dados!$Y$9:$Y$254)+SUMIF(Ent_Dados!$C$9:$C$254,Tabulação_Prod_Municipios!D132,Ent_Dados!$AC$9:$AC$254)</f>
        <v>1900</v>
      </c>
      <c r="O141" s="14"/>
      <c r="P141" s="10">
        <v>131</v>
      </c>
      <c r="Q141" s="92" t="s">
        <v>148</v>
      </c>
      <c r="R141" s="13">
        <f>SUMIF(Ent_Dados!$C$269:$C$514,Tabulação_Prod_Municipios!D102,Ent_Dados!$V$269:$V$514)</f>
        <v>3640</v>
      </c>
      <c r="S141" s="16">
        <f>SUMIF(Ent_Dados!$C$269:$C$514,Tabulação_Prod_Municipios!D102,Ent_Dados!$W$269:$W$514)</f>
        <v>2980</v>
      </c>
      <c r="T141" s="9"/>
      <c r="U141" s="10">
        <v>131</v>
      </c>
      <c r="V141" s="92" t="s">
        <v>227</v>
      </c>
      <c r="W141" s="13">
        <f>SUMIF(Ent_Dados!$C$9:$C$254,Tabulação_Prod_Municipios!D188,Ent_Dados!$V$9:$V$254)</f>
        <v>1150</v>
      </c>
      <c r="X141" s="16">
        <f>SUMIF(Ent_Dados!$C$9:$C$254,Tabulação_Prod_Municipios!D188,Ent_Dados!$W$9:$W$254)</f>
        <v>1100</v>
      </c>
      <c r="Y141" s="2"/>
      <c r="Z141" s="10">
        <v>131</v>
      </c>
      <c r="AA141" s="92" t="s">
        <v>171</v>
      </c>
      <c r="AB141" s="13">
        <f>SUMIF(Ent_Dados!$C$269:$C$514,Tabulação_Prod_Municipios!D127,Ent_Dados!$T$269:$T$514)</f>
        <v>3600</v>
      </c>
      <c r="AC141" s="16">
        <f>SUMIF(Ent_Dados!$C$269:$C$514,Tabulação_Prod_Municipios!D127,Ent_Dados!$U$269:$U$514)</f>
        <v>2900</v>
      </c>
      <c r="AD141" s="9"/>
      <c r="AE141" s="10">
        <v>131</v>
      </c>
      <c r="AF141" s="92" t="s">
        <v>171</v>
      </c>
      <c r="AG141" s="13">
        <f>SUMIF(Ent_Dados!$C$9:$C$254,Tabulação_Prod_Municipios!D127,Ent_Dados!$T$9:$T$254)</f>
        <v>630</v>
      </c>
      <c r="AH141" s="16">
        <f>SUMIF(Ent_Dados!$C$9:$C$254,Tabulação_Prod_Municipios!D127,Ent_Dados!$U$9:$U$254)</f>
        <v>600</v>
      </c>
      <c r="AJ141" s="10">
        <v>131</v>
      </c>
      <c r="AK141" s="92" t="s">
        <v>152</v>
      </c>
      <c r="AL141" s="13">
        <f>SUMIF(Ent_Dados!$C$269:$C$514,Tabulação_Prod_Municipios!D106,Ent_Dados!$X$269:$X$514)</f>
        <v>0</v>
      </c>
      <c r="AM141" s="16">
        <f>SUMIF(Ent_Dados!$C$269:$C$514,Tabulação_Prod_Municipios!D106,Ent_Dados!$Y$269:$Y$514)</f>
        <v>0</v>
      </c>
      <c r="AN141" s="9"/>
      <c r="AO141" s="10">
        <v>131</v>
      </c>
      <c r="AP141" s="92" t="s">
        <v>271</v>
      </c>
      <c r="AQ141" s="13">
        <f>SUMIF(Ent_Dados!$C$9:$C$254,Tabulação_Prod_Municipios!D239,Ent_Dados!$X$9:$X$254)</f>
        <v>0</v>
      </c>
      <c r="AR141" s="16">
        <f>SUMIF(Ent_Dados!$C$9:$C$254,Tabulação_Prod_Municipios!D239,Ent_Dados!$Y$9:$Y$254)</f>
        <v>0</v>
      </c>
      <c r="AT141" s="10">
        <v>131</v>
      </c>
      <c r="AU141" s="92" t="s">
        <v>113</v>
      </c>
      <c r="AV141" s="13">
        <f>SUMIF(Ent_Dados!$C$269:$C$514,Tabulação_Prod_Municipios!D64,Ent_Dados!$J$269:$J$514)</f>
        <v>30</v>
      </c>
      <c r="AW141" s="16">
        <f>SUMIF(Ent_Dados!$C$269:$C$514,Tabulação_Prod_Municipios!D64,Ent_Dados!$K$269:$K$514)</f>
        <v>0</v>
      </c>
      <c r="AX141" s="9"/>
      <c r="AY141" s="10">
        <v>131</v>
      </c>
      <c r="AZ141" s="92" t="s">
        <v>103</v>
      </c>
      <c r="BA141" s="13">
        <f>SUMIF(Ent_Dados!$C$9:$C$254,Tabulação_Prod_Municipios!D51,Ent_Dados!$J$9:$J$254)</f>
        <v>16</v>
      </c>
      <c r="BB141" s="16">
        <f>SUMIF(Ent_Dados!$C$9:$C$254,Tabulação_Prod_Municipios!D51,Ent_Dados!$K$9:$K$254)</f>
        <v>0</v>
      </c>
      <c r="BD141" s="10">
        <v>131</v>
      </c>
      <c r="BE141" s="92" t="s">
        <v>161</v>
      </c>
      <c r="BF141" s="13">
        <f>SUMIF(Ent_Dados!$C$269:$C$514,Tabulação_Prod_Municipios!D116,Ent_Dados!$N$269:$N$514)</f>
        <v>0</v>
      </c>
      <c r="BG141" s="16">
        <f>SUMIF(Ent_Dados!$C$269:$C$514,Tabulação_Prod_Municipios!D116,Ent_Dados!$O$269:$O$514)</f>
        <v>0</v>
      </c>
      <c r="BH141" s="9"/>
      <c r="BI141" s="10">
        <v>131</v>
      </c>
      <c r="BJ141" s="92" t="s">
        <v>279</v>
      </c>
      <c r="BK141" s="13">
        <f>SUMIF(Ent_Dados!$C$9:$C$254,Tabulação_Prod_Municipios!D247,Ent_Dados!$N$9:$N$254)</f>
        <v>0</v>
      </c>
      <c r="BL141" s="16">
        <f>SUMIF(Ent_Dados!$C$9:$C$254,Tabulação_Prod_Municipios!D247,Ent_Dados!$O$9:$O$254)</f>
        <v>0</v>
      </c>
      <c r="BN141" s="10">
        <v>131</v>
      </c>
      <c r="BO141" s="92" t="s">
        <v>159</v>
      </c>
      <c r="BP141" s="13">
        <f>SUMIF(Ent_Dados!$C$269:$C$514,Tabulação_Prod_Municipios!D114,Ent_Dados!$F$269:$F$514)</f>
        <v>0</v>
      </c>
      <c r="BQ141" s="16">
        <f>SUMIF(Ent_Dados!$C$269:$C$514,Tabulação_Prod_Municipios!D114,Ent_Dados!$G$269:$G$514)</f>
        <v>0</v>
      </c>
      <c r="BR141" s="9"/>
      <c r="BS141" s="10">
        <v>131</v>
      </c>
      <c r="BT141" s="92" t="s">
        <v>159</v>
      </c>
      <c r="BU141" s="13">
        <f>SUMIF(Ent_Dados!$C$9:$C$254,Tabulação_Prod_Municipios!D114,Ent_Dados!$F$9:$F$254)</f>
        <v>0</v>
      </c>
      <c r="BV141" s="16">
        <f>SUMIF(Ent_Dados!$C$9:$C$254,Tabulação_Prod_Municipios!D114,Ent_Dados!$G$9:$G$254)</f>
        <v>0</v>
      </c>
      <c r="BX141" s="10">
        <v>131</v>
      </c>
      <c r="BY141" s="92" t="s">
        <v>162</v>
      </c>
      <c r="BZ141" s="13">
        <f>SUMIF(Ent_Dados!$C$269:$C$514,Tabulação_Prod_Municipios!D117,Ent_Dados!$P$269:$P$514)</f>
        <v>0</v>
      </c>
      <c r="CA141" s="16">
        <f>SUMIF(Ent_Dados!$C$269:$C$514,Tabulação_Prod_Municipios!D117,Ent_Dados!$Q$269:$Q$514)</f>
        <v>0</v>
      </c>
      <c r="CB141" s="9"/>
      <c r="CC141" s="10">
        <v>131</v>
      </c>
      <c r="CD141" s="92" t="s">
        <v>162</v>
      </c>
      <c r="CE141" s="13">
        <f>SUMIF(Ent_Dados!$C$9:$C$254,Tabulação_Prod_Municipios!D117,Ent_Dados!$P$9:$P$254)</f>
        <v>0</v>
      </c>
      <c r="CF141" s="16">
        <f>SUMIF(Ent_Dados!$C$9:$C$254,Tabulação_Prod_Municipios!D117,Ent_Dados!$Q$9:$Q$254)</f>
        <v>0</v>
      </c>
      <c r="CH141" s="10">
        <v>131</v>
      </c>
      <c r="CI141" s="92" t="s">
        <v>179</v>
      </c>
      <c r="CJ141" s="13">
        <f>SUMIF(Ent_Dados!$C$269:$C$514,Tabulação_Prod_Municipios!D135,Ent_Dados!$AB$269:$AB$514)</f>
        <v>0</v>
      </c>
      <c r="CK141" s="16">
        <f>SUMIF(Ent_Dados!$C$269:$C$514,Tabulação_Prod_Municipios!D135,Ent_Dados!$AC$269:$AC$514)</f>
        <v>0</v>
      </c>
      <c r="CL141" s="9"/>
      <c r="CM141" s="10">
        <v>131</v>
      </c>
      <c r="CN141" s="92" t="s">
        <v>179</v>
      </c>
      <c r="CO141" s="13">
        <f>SUMIF(Ent_Dados!$C$9:$C$254,Tabulação_Prod_Municipios!D135,Ent_Dados!$AB$9:$AB$254)</f>
        <v>0</v>
      </c>
      <c r="CP141" s="16">
        <f>SUMIF(Ent_Dados!$C$9:$C$254,Tabulação_Prod_Municipios!D135,Ent_Dados!$AC$9:$AC$254)</f>
        <v>0</v>
      </c>
      <c r="CR141" s="10">
        <v>131</v>
      </c>
      <c r="CS141" s="92" t="s">
        <v>75</v>
      </c>
      <c r="CT141" s="13">
        <f>SUMIF(Ent_Dados!$C$269:$C$514,Tabulação_Prod_Municipios!D23,Ent_Dados!$L$269:$L$514)</f>
        <v>180</v>
      </c>
      <c r="CU141" s="16">
        <f>SUMIF(Ent_Dados!$C$269:$C$514,Tabulação_Prod_Municipios!D23,Ent_Dados!$M$269:$M$514)</f>
        <v>180</v>
      </c>
      <c r="CV141" s="9"/>
      <c r="CW141" s="10">
        <v>131</v>
      </c>
      <c r="CX141" s="92" t="s">
        <v>190</v>
      </c>
      <c r="CY141" s="13">
        <f>SUMIF(Ent_Dados!$C$9:$C$254,Tabulação_Prod_Municipios!D148,Ent_Dados!$L$9:$L$254)</f>
        <v>4</v>
      </c>
      <c r="CZ141" s="16">
        <f>SUMIF(Ent_Dados!$C$9:$C$254,Tabulação_Prod_Municipios!D148,Ent_Dados!$M$9:$M$254)</f>
        <v>4</v>
      </c>
      <c r="DB141" s="10">
        <v>131</v>
      </c>
      <c r="DC141" s="92" t="s">
        <v>193</v>
      </c>
      <c r="DD141" s="13">
        <f>SUMIF(Ent_Dados!$C$269:$C$514,Tabulação_Prod_Municipios!D151,Ent_Dados!$R$269:$R$514)</f>
        <v>450</v>
      </c>
      <c r="DE141" s="16">
        <f>SUMIF(Ent_Dados!$C$269:$C$514,Tabulação_Prod_Municipios!D151,Ent_Dados!$S$269:$S$514)</f>
        <v>450</v>
      </c>
      <c r="DF141" s="9"/>
      <c r="DG141" s="10">
        <v>131</v>
      </c>
      <c r="DH141" s="92" t="s">
        <v>189</v>
      </c>
      <c r="DI141" s="13">
        <f>SUMIF(Ent_Dados!$C$9:$C$254,Tabulação_Prod_Municipios!D147,Ent_Dados!$R$9:$R$254)</f>
        <v>30</v>
      </c>
      <c r="DJ141" s="16">
        <f>SUMIF(Ent_Dados!$C$9:$C$254,Tabulação_Prod_Municipios!D147,Ent_Dados!$S$9:$S$254)</f>
        <v>30</v>
      </c>
      <c r="DL141" s="10">
        <v>131</v>
      </c>
      <c r="DM141" s="92" t="s">
        <v>46</v>
      </c>
      <c r="DN141" s="13">
        <f>SUMIF(Ent_Dados!$C$269:$C$514,Tabulação_Prod_Municipios!D52,Ent_Dados!$Z$269:$Z$514)</f>
        <v>0</v>
      </c>
      <c r="DO141" s="16">
        <f>SUMIF(Ent_Dados!$C$269:$C$514,Tabulação_Prod_Municipios!D52,Ent_Dados!$AA$269:$AA$514)</f>
        <v>0</v>
      </c>
      <c r="DP141" s="9"/>
      <c r="DQ141" s="10">
        <v>131</v>
      </c>
      <c r="DR141" s="92" t="s">
        <v>46</v>
      </c>
      <c r="DS141" s="13">
        <f>SUMIF(Ent_Dados!$C$9:$C$254,Tabulação_Prod_Municipios!D52,Ent_Dados!$Z$9:$Z$254)</f>
        <v>0</v>
      </c>
      <c r="DT141" s="16">
        <f>SUMIF(Ent_Dados!$C$9:$C$254,Tabulação_Prod_Municipios!D52,Ent_Dados!$AA$9:$AA$254)</f>
        <v>0</v>
      </c>
      <c r="DV141" s="10">
        <v>131</v>
      </c>
      <c r="DW141" s="92" t="s">
        <v>154</v>
      </c>
      <c r="DX141" s="13">
        <f>SUMIF(Ent_Dados!$C$269:$C$514,Tabulação_Prod_Municipios!D109,Ent_Dados!$D$269:$D$514)</f>
        <v>0</v>
      </c>
      <c r="DY141" s="16">
        <f>SUMIF(Ent_Dados!$C$269:$C$514,Tabulação_Prod_Municipios!D109,Ent_Dados!$E$269:$E$514)</f>
        <v>0</v>
      </c>
      <c r="DZ141" s="9"/>
      <c r="EA141" s="10">
        <v>131</v>
      </c>
      <c r="EB141" s="92" t="s">
        <v>154</v>
      </c>
      <c r="EC141" s="13">
        <f>SUMIF(Ent_Dados!$C$9:$C$254,Tabulação_Prod_Municipios!D109,Ent_Dados!$D$9:$D$254)</f>
        <v>0</v>
      </c>
      <c r="ED141" s="16">
        <f>SUMIF(Ent_Dados!$C$9:$C$254,Tabulação_Prod_Municipios!D109,Ent_Dados!$E$9:$E$254)</f>
        <v>0</v>
      </c>
      <c r="EF141" s="10">
        <v>131</v>
      </c>
      <c r="EG141" s="92" t="s">
        <v>184</v>
      </c>
      <c r="EH141" s="13"/>
      <c r="EI141" s="16"/>
      <c r="EJ141" s="9"/>
      <c r="EK141" s="10">
        <v>131</v>
      </c>
      <c r="EL141" s="92" t="s">
        <v>184</v>
      </c>
      <c r="EM141" s="13"/>
      <c r="EN141" s="16"/>
    </row>
    <row r="142" spans="1:144" ht="13.5" customHeight="1" x14ac:dyDescent="0.2">
      <c r="A142" s="14"/>
      <c r="B142" s="91">
        <v>134</v>
      </c>
      <c r="C142" s="92" t="s">
        <v>185</v>
      </c>
      <c r="D142" s="12" t="s">
        <v>463</v>
      </c>
      <c r="E142" s="14"/>
      <c r="F142" s="10">
        <v>132</v>
      </c>
      <c r="G142" s="92" t="s">
        <v>160</v>
      </c>
      <c r="H142" s="13">
        <f>SUMIF(Ent_Dados!$C$269:$C$514,Tabulação_Prod_Municipios!D115,Ent_Dados!$F$269:$F$514)+SUMIF(Ent_Dados!$C$269:$C$514,Tabulação_Prod_Municipios!D115,Ent_Dados!$H$269:$H$514)+SUMIF(Ent_Dados!$C$269:$C$514,Tabulação_Prod_Municipios!D115,Ent_Dados!$J$269:$J$514)+SUMIF(Ent_Dados!$C$269:$C$514,Tabulação_Prod_Municipios!D115,Ent_Dados!$N$269:$N$514)+SUMIF(Ent_Dados!$C$269:$C$514,Tabulação_Prod_Municipios!D115,Ent_Dados!$P$269:$P$514)+SUMIF(Ent_Dados!$C$269:$C$514,Tabulação_Prod_Municipios!D115,Ent_Dados!$T$269:$T$514)+SUMIF(Ent_Dados!$C$269:$C$514,Tabulação_Prod_Municipios!D115,Ent_Dados!$V$269:$V$514)+SUMIF(Ent_Dados!$C$269:$C$514,Tabulação_Prod_Municipios!D115,Ent_Dados!$X$269:$X$514)+SUMIF(Ent_Dados!$C$269:$C$514,Tabulação_Prod_Municipios!D115,Ent_Dados!$AB$269:$AB$514)</f>
        <v>5040</v>
      </c>
      <c r="I142" s="16">
        <f>SUMIF(Ent_Dados!$C$269:$C$514,Tabulação_Prod_Municipios!D115,Ent_Dados!$G$269:$G$514)+SUMIF(Ent_Dados!$C$269:$C$514,Tabulação_Prod_Municipios!D115,Ent_Dados!$I$269:$I$514)+SUMIF(Ent_Dados!$C$269:$C$514,Tabulação_Prod_Municipios!D115,Ent_Dados!$K$269:$K$514)+SUMIF(Ent_Dados!$C$269:$C$514,Tabulação_Prod_Municipios!D115,Ent_Dados!$O$269:$O$514)+SUMIF(Ent_Dados!$C$269:$C$514,Tabulação_Prod_Municipios!D115,Ent_Dados!$Q$269:$Q$514)+SUMIF(Ent_Dados!$C$269:$C$514,Tabulação_Prod_Municipios!D115,Ent_Dados!$U$269:$U$514)+SUMIF(Ent_Dados!$C$269:$C$514,Tabulação_Prod_Municipios!D115,Ent_Dados!$W$269:$W$514)+SUMIF(Ent_Dados!$C$269:$C$514,Tabulação_Prod_Municipios!D115,Ent_Dados!$Y$269:$Y$514)+SUMIF(Ent_Dados!$C$269:$C$514,Tabulação_Prod_Municipios!D115,Ent_Dados!$AC$269:$AC$514)</f>
        <v>6215</v>
      </c>
      <c r="J142" s="9"/>
      <c r="K142" s="10">
        <v>132</v>
      </c>
      <c r="L142" s="92" t="s">
        <v>134</v>
      </c>
      <c r="M142" s="13">
        <f>SUMIF(Ent_Dados!$C$9:$C$254,Tabulação_Prod_Municipios!D88,Ent_Dados!$F$9:$F$254)+SUMIF(Ent_Dados!$C$9:$C$254,Tabulação_Prod_Municipios!D88,Ent_Dados!$H$9:$H$254)+SUMIF(Ent_Dados!$C$9:$C$254,Tabulação_Prod_Municipios!D88,Ent_Dados!$J$9:$J$254)+SUMIF(Ent_Dados!$C$9:$C$254,Tabulação_Prod_Municipios!D88,Ent_Dados!$N$9:$N$254)+SUMIF(Ent_Dados!$C$9:$C$254,Tabulação_Prod_Municipios!D88,Ent_Dados!$P$9:$P$254)+SUMIF(Ent_Dados!$C$9:$C$254,Tabulação_Prod_Municipios!D88,Ent_Dados!$T$9:$T$254)+SUMIF(Ent_Dados!$C$9:$C$254,Tabulação_Prod_Municipios!D88,Ent_Dados!$V$9:$V$254)+SUMIF(Ent_Dados!$C$9:$C$254,Tabulação_Prod_Municipios!D88,Ent_Dados!$X$9:$X$254)+SUMIF(Ent_Dados!$C$9:$C$254,Tabulação_Prod_Municipios!D88,Ent_Dados!$AB$9:$AB$254)</f>
        <v>2200</v>
      </c>
      <c r="N142" s="16">
        <f>SUMIF(Ent_Dados!$C$9:$C$254,Tabulação_Prod_Municipios!D88,Ent_Dados!$G$9:$G$254)+SUMIF(Ent_Dados!$C$9:$C$254,Tabulação_Prod_Municipios!D88,Ent_Dados!$I$9:$I$254)+SUMIF(Ent_Dados!$C$9:$C$254,Tabulação_Prod_Municipios!D88,Ent_Dados!$K$9:$K$254)+SUMIF(Ent_Dados!$C$9:$C$254,Tabulação_Prod_Municipios!D88,Ent_Dados!$O$9:$O$254)+SUMIF(Ent_Dados!$C$9:$C$254,Tabulação_Prod_Municipios!D88,Ent_Dados!$Q$9:$Q$254)+SUMIF(Ent_Dados!$C$9:$C$254,Tabulação_Prod_Municipios!D88,Ent_Dados!$U$9:$U$254)+SUMIF(Ent_Dados!$C$9:$C$254,Tabulação_Prod_Municipios!D88,Ent_Dados!$W$9:$W$254)+SUMIF(Ent_Dados!$C$9:$C$254,Tabulação_Prod_Municipios!D88,Ent_Dados!$Y$9:$Y$254)+SUMIF(Ent_Dados!$C$9:$C$254,Tabulação_Prod_Municipios!D88,Ent_Dados!$AC$9:$AC$254)</f>
        <v>1900</v>
      </c>
      <c r="O142" s="14"/>
      <c r="P142" s="10">
        <v>132</v>
      </c>
      <c r="Q142" s="92" t="s">
        <v>281</v>
      </c>
      <c r="R142" s="13">
        <f>SUMIF(Ent_Dados!$C$269:$C$514,Tabulação_Prod_Municipios!D249,Ent_Dados!$V$269:$V$514)</f>
        <v>1800</v>
      </c>
      <c r="S142" s="16">
        <f>SUMIF(Ent_Dados!$C$269:$C$514,Tabulação_Prod_Municipios!D249,Ent_Dados!$W$269:$W$514)</f>
        <v>2880</v>
      </c>
      <c r="T142" s="9"/>
      <c r="U142" s="10">
        <v>132</v>
      </c>
      <c r="V142" s="92" t="s">
        <v>256</v>
      </c>
      <c r="W142" s="13">
        <f>SUMIF(Ent_Dados!$C$9:$C$254,Tabulação_Prod_Municipios!D223,Ent_Dados!$V$9:$V$254)</f>
        <v>1100</v>
      </c>
      <c r="X142" s="16">
        <f>SUMIF(Ent_Dados!$C$9:$C$254,Tabulação_Prod_Municipios!D223,Ent_Dados!$W$9:$W$254)</f>
        <v>1100</v>
      </c>
      <c r="Y142" s="2"/>
      <c r="Z142" s="10">
        <v>132</v>
      </c>
      <c r="AA142" s="92" t="s">
        <v>67</v>
      </c>
      <c r="AB142" s="13">
        <f>SUMIF(Ent_Dados!$C$269:$C$514,Tabulação_Prod_Municipios!D14,Ent_Dados!$T$269:$T$514)</f>
        <v>3200</v>
      </c>
      <c r="AC142" s="16">
        <f>SUMIF(Ent_Dados!$C$269:$C$514,Tabulação_Prod_Municipios!D14,Ent_Dados!$U$269:$U$514)</f>
        <v>2850</v>
      </c>
      <c r="AD142" s="9"/>
      <c r="AE142" s="10">
        <v>132</v>
      </c>
      <c r="AF142" s="92" t="s">
        <v>271</v>
      </c>
      <c r="AG142" s="13">
        <f>SUMIF(Ent_Dados!$C$9:$C$254,Tabulação_Prod_Municipios!D239,Ent_Dados!$T$9:$T$254)</f>
        <v>600</v>
      </c>
      <c r="AH142" s="16">
        <f>SUMIF(Ent_Dados!$C$9:$C$254,Tabulação_Prod_Municipios!D239,Ent_Dados!$U$9:$U$254)</f>
        <v>600</v>
      </c>
      <c r="AJ142" s="10">
        <v>132</v>
      </c>
      <c r="AK142" s="92" t="s">
        <v>192</v>
      </c>
      <c r="AL142" s="13">
        <f>SUMIF(Ent_Dados!$C$269:$C$514,Tabulação_Prod_Municipios!D150,Ent_Dados!$X$269:$X$514)</f>
        <v>0</v>
      </c>
      <c r="AM142" s="16">
        <f>SUMIF(Ent_Dados!$C$269:$C$514,Tabulação_Prod_Municipios!D150,Ent_Dados!$Y$269:$Y$514)</f>
        <v>0</v>
      </c>
      <c r="AN142" s="9"/>
      <c r="AO142" s="10">
        <v>132</v>
      </c>
      <c r="AP142" s="92" t="s">
        <v>152</v>
      </c>
      <c r="AQ142" s="13">
        <f>SUMIF(Ent_Dados!$C$9:$C$254,Tabulação_Prod_Municipios!D106,Ent_Dados!$X$9:$X$254)</f>
        <v>0</v>
      </c>
      <c r="AR142" s="16">
        <f>SUMIF(Ent_Dados!$C$9:$C$254,Tabulação_Prod_Municipios!D106,Ent_Dados!$Y$9:$Y$254)</f>
        <v>0</v>
      </c>
      <c r="AT142" s="10">
        <v>132</v>
      </c>
      <c r="AU142" s="92" t="s">
        <v>214</v>
      </c>
      <c r="AV142" s="13">
        <f>SUMIF(Ent_Dados!$C$269:$C$514,Tabulação_Prod_Municipios!D174,Ent_Dados!$J$269:$J$514)</f>
        <v>27</v>
      </c>
      <c r="AW142" s="16">
        <f>SUMIF(Ent_Dados!$C$269:$C$514,Tabulação_Prod_Municipios!D174,Ent_Dados!$K$269:$K$514)</f>
        <v>0</v>
      </c>
      <c r="AX142" s="9"/>
      <c r="AY142" s="10">
        <v>132</v>
      </c>
      <c r="AZ142" s="92" t="s">
        <v>214</v>
      </c>
      <c r="BA142" s="13">
        <f>SUMIF(Ent_Dados!$C$9:$C$254,Tabulação_Prod_Municipios!D174,Ent_Dados!$J$9:$J$254)</f>
        <v>15</v>
      </c>
      <c r="BB142" s="16">
        <f>SUMIF(Ent_Dados!$C$9:$C$254,Tabulação_Prod_Municipios!D174,Ent_Dados!$K$9:$K$254)</f>
        <v>0</v>
      </c>
      <c r="BD142" s="10">
        <v>132</v>
      </c>
      <c r="BE142" s="92" t="s">
        <v>75</v>
      </c>
      <c r="BF142" s="13">
        <f>SUMIF(Ent_Dados!$C$269:$C$514,Tabulação_Prod_Municipios!D23,Ent_Dados!$N$269:$N$514)</f>
        <v>0</v>
      </c>
      <c r="BG142" s="16">
        <f>SUMIF(Ent_Dados!$C$269:$C$514,Tabulação_Prod_Municipios!D23,Ent_Dados!$O$269:$O$514)</f>
        <v>0</v>
      </c>
      <c r="BH142" s="9"/>
      <c r="BI142" s="10">
        <v>132</v>
      </c>
      <c r="BJ142" s="92" t="s">
        <v>225</v>
      </c>
      <c r="BK142" s="13">
        <f>SUMIF(Ent_Dados!$C$9:$C$254,Tabulação_Prod_Municipios!D186,Ent_Dados!$N$9:$N$254)</f>
        <v>0</v>
      </c>
      <c r="BL142" s="16">
        <f>SUMIF(Ent_Dados!$C$9:$C$254,Tabulação_Prod_Municipios!D186,Ent_Dados!$O$9:$O$254)</f>
        <v>0</v>
      </c>
      <c r="BN142" s="10">
        <v>132</v>
      </c>
      <c r="BO142" s="92" t="s">
        <v>160</v>
      </c>
      <c r="BP142" s="13">
        <f>SUMIF(Ent_Dados!$C$269:$C$514,Tabulação_Prod_Municipios!D115,Ent_Dados!$F$269:$F$514)</f>
        <v>0</v>
      </c>
      <c r="BQ142" s="16">
        <f>SUMIF(Ent_Dados!$C$269:$C$514,Tabulação_Prod_Municipios!D115,Ent_Dados!$G$269:$G$514)</f>
        <v>0</v>
      </c>
      <c r="BR142" s="9"/>
      <c r="BS142" s="10">
        <v>132</v>
      </c>
      <c r="BT142" s="92" t="s">
        <v>160</v>
      </c>
      <c r="BU142" s="13">
        <f>SUMIF(Ent_Dados!$C$9:$C$254,Tabulação_Prod_Municipios!D115,Ent_Dados!$F$9:$F$254)</f>
        <v>0</v>
      </c>
      <c r="BV142" s="16">
        <f>SUMIF(Ent_Dados!$C$9:$C$254,Tabulação_Prod_Municipios!D115,Ent_Dados!$G$9:$G$254)</f>
        <v>0</v>
      </c>
      <c r="BX142" s="10">
        <v>132</v>
      </c>
      <c r="BY142" s="92" t="s">
        <v>165</v>
      </c>
      <c r="BZ142" s="13">
        <f>SUMIF(Ent_Dados!$C$269:$C$514,Tabulação_Prod_Municipios!D120,Ent_Dados!$P$269:$P$514)</f>
        <v>0</v>
      </c>
      <c r="CA142" s="16">
        <f>SUMIF(Ent_Dados!$C$269:$C$514,Tabulação_Prod_Municipios!D120,Ent_Dados!$Q$269:$Q$514)</f>
        <v>0</v>
      </c>
      <c r="CB142" s="9"/>
      <c r="CC142" s="10">
        <v>132</v>
      </c>
      <c r="CD142" s="92" t="s">
        <v>165</v>
      </c>
      <c r="CE142" s="13">
        <f>SUMIF(Ent_Dados!$C$9:$C$254,Tabulação_Prod_Municipios!D120,Ent_Dados!$P$9:$P$254)</f>
        <v>0</v>
      </c>
      <c r="CF142" s="16">
        <f>SUMIF(Ent_Dados!$C$9:$C$254,Tabulação_Prod_Municipios!D120,Ent_Dados!$Q$9:$Q$254)</f>
        <v>0</v>
      </c>
      <c r="CH142" s="10">
        <v>132</v>
      </c>
      <c r="CI142" s="92" t="s">
        <v>180</v>
      </c>
      <c r="CJ142" s="13">
        <f>SUMIF(Ent_Dados!$C$269:$C$514,Tabulação_Prod_Municipios!D136,Ent_Dados!$AB$269:$AB$514)</f>
        <v>0</v>
      </c>
      <c r="CK142" s="16">
        <f>SUMIF(Ent_Dados!$C$269:$C$514,Tabulação_Prod_Municipios!D136,Ent_Dados!$AC$269:$AC$514)</f>
        <v>0</v>
      </c>
      <c r="CL142" s="9"/>
      <c r="CM142" s="10">
        <v>132</v>
      </c>
      <c r="CN142" s="92" t="s">
        <v>180</v>
      </c>
      <c r="CO142" s="13">
        <f>SUMIF(Ent_Dados!$C$9:$C$254,Tabulação_Prod_Municipios!D136,Ent_Dados!$AB$9:$AB$254)</f>
        <v>0</v>
      </c>
      <c r="CP142" s="16">
        <f>SUMIF(Ent_Dados!$C$9:$C$254,Tabulação_Prod_Municipios!D136,Ent_Dados!$AC$9:$AC$254)</f>
        <v>0</v>
      </c>
      <c r="CR142" s="10">
        <v>132</v>
      </c>
      <c r="CS142" s="92" t="s">
        <v>190</v>
      </c>
      <c r="CT142" s="13">
        <f>SUMIF(Ent_Dados!$C$269:$C$514,Tabulação_Prod_Municipios!D148,Ent_Dados!$L$269:$L$514)</f>
        <v>180</v>
      </c>
      <c r="CU142" s="16">
        <f>SUMIF(Ent_Dados!$C$269:$C$514,Tabulação_Prod_Municipios!D148,Ent_Dados!$M$269:$M$514)</f>
        <v>180</v>
      </c>
      <c r="CV142" s="9"/>
      <c r="CW142" s="10">
        <v>132</v>
      </c>
      <c r="CX142" s="92" t="s">
        <v>102</v>
      </c>
      <c r="CY142" s="13">
        <f>SUMIF(Ent_Dados!$C$9:$C$254,Tabulação_Prod_Municipios!D50,Ent_Dados!$L$9:$L$254)</f>
        <v>3</v>
      </c>
      <c r="CZ142" s="16">
        <f>SUMIF(Ent_Dados!$C$9:$C$254,Tabulação_Prod_Municipios!D50,Ent_Dados!$M$9:$M$254)</f>
        <v>3</v>
      </c>
      <c r="DB142" s="10">
        <v>132</v>
      </c>
      <c r="DC142" s="92" t="s">
        <v>189</v>
      </c>
      <c r="DD142" s="13">
        <f>SUMIF(Ent_Dados!$C$269:$C$514,Tabulação_Prod_Municipios!D147,Ent_Dados!$R$269:$R$514)</f>
        <v>450</v>
      </c>
      <c r="DE142" s="16">
        <f>SUMIF(Ent_Dados!$C$269:$C$514,Tabulação_Prod_Municipios!D147,Ent_Dados!$S$269:$S$514)</f>
        <v>450</v>
      </c>
      <c r="DF142" s="9"/>
      <c r="DG142" s="10">
        <v>132</v>
      </c>
      <c r="DH142" s="92" t="s">
        <v>270</v>
      </c>
      <c r="DI142" s="13">
        <f>SUMIF(Ent_Dados!$C$9:$C$254,Tabulação_Prod_Municipios!D238,Ent_Dados!$R$9:$R$254)</f>
        <v>30</v>
      </c>
      <c r="DJ142" s="16">
        <f>SUMIF(Ent_Dados!$C$9:$C$254,Tabulação_Prod_Municipios!D238,Ent_Dados!$S$9:$S$254)</f>
        <v>30</v>
      </c>
      <c r="DL142" s="10">
        <v>132</v>
      </c>
      <c r="DM142" s="92" t="s">
        <v>104</v>
      </c>
      <c r="DN142" s="13">
        <f>SUMIF(Ent_Dados!$C$269:$C$514,Tabulação_Prod_Municipios!D53,Ent_Dados!$Z$269:$Z$514)</f>
        <v>0</v>
      </c>
      <c r="DO142" s="16">
        <f>SUMIF(Ent_Dados!$C$269:$C$514,Tabulação_Prod_Municipios!D53,Ent_Dados!$AA$269:$AA$514)</f>
        <v>0</v>
      </c>
      <c r="DP142" s="9"/>
      <c r="DQ142" s="10">
        <v>132</v>
      </c>
      <c r="DR142" s="92" t="s">
        <v>104</v>
      </c>
      <c r="DS142" s="13">
        <f>SUMIF(Ent_Dados!$C$9:$C$254,Tabulação_Prod_Municipios!D53,Ent_Dados!$Z$9:$Z$254)</f>
        <v>0</v>
      </c>
      <c r="DT142" s="16">
        <f>SUMIF(Ent_Dados!$C$9:$C$254,Tabulação_Prod_Municipios!D53,Ent_Dados!$AA$9:$AA$254)</f>
        <v>0</v>
      </c>
      <c r="DV142" s="10">
        <v>132</v>
      </c>
      <c r="DW142" s="92" t="s">
        <v>155</v>
      </c>
      <c r="DX142" s="13">
        <f>SUMIF(Ent_Dados!$C$269:$C$514,Tabulação_Prod_Municipios!D110,Ent_Dados!$D$269:$D$514)</f>
        <v>0</v>
      </c>
      <c r="DY142" s="16">
        <f>SUMIF(Ent_Dados!$C$269:$C$514,Tabulação_Prod_Municipios!D110,Ent_Dados!$E$269:$E$514)</f>
        <v>0</v>
      </c>
      <c r="DZ142" s="9"/>
      <c r="EA142" s="10">
        <v>132</v>
      </c>
      <c r="EB142" s="92" t="s">
        <v>155</v>
      </c>
      <c r="EC142" s="13">
        <f>SUMIF(Ent_Dados!$C$9:$C$254,Tabulação_Prod_Municipios!D110,Ent_Dados!$D$9:$D$254)</f>
        <v>0</v>
      </c>
      <c r="ED142" s="16">
        <f>SUMIF(Ent_Dados!$C$9:$C$254,Tabulação_Prod_Municipios!D110,Ent_Dados!$E$9:$E$254)</f>
        <v>0</v>
      </c>
      <c r="EF142" s="10">
        <v>132</v>
      </c>
      <c r="EG142" s="92" t="s">
        <v>185</v>
      </c>
      <c r="EH142" s="13"/>
      <c r="EI142" s="16"/>
      <c r="EJ142" s="9"/>
      <c r="EK142" s="10">
        <v>132</v>
      </c>
      <c r="EL142" s="92" t="s">
        <v>185</v>
      </c>
      <c r="EM142" s="13"/>
      <c r="EN142" s="16"/>
    </row>
    <row r="143" spans="1:144" ht="13.5" customHeight="1" x14ac:dyDescent="0.2">
      <c r="A143" s="14"/>
      <c r="B143" s="91">
        <v>135</v>
      </c>
      <c r="C143" s="92" t="s">
        <v>186</v>
      </c>
      <c r="D143" s="12" t="s">
        <v>464</v>
      </c>
      <c r="E143" s="14"/>
      <c r="F143" s="10">
        <v>133</v>
      </c>
      <c r="G143" s="92" t="s">
        <v>89</v>
      </c>
      <c r="H143" s="13">
        <f>SUMIF(Ent_Dados!$C$269:$C$514,Tabulação_Prod_Municipios!D37,Ent_Dados!$F$269:$F$514)+SUMIF(Ent_Dados!$C$269:$C$514,Tabulação_Prod_Municipios!D37,Ent_Dados!$H$269:$H$514)+SUMIF(Ent_Dados!$C$269:$C$514,Tabulação_Prod_Municipios!D37,Ent_Dados!$J$269:$J$514)+SUMIF(Ent_Dados!$C$269:$C$514,Tabulação_Prod_Municipios!D37,Ent_Dados!$N$269:$N$514)+SUMIF(Ent_Dados!$C$269:$C$514,Tabulação_Prod_Municipios!D37,Ent_Dados!$P$269:$P$514)+SUMIF(Ent_Dados!$C$269:$C$514,Tabulação_Prod_Municipios!D37,Ent_Dados!$T$269:$T$514)+SUMIF(Ent_Dados!$C$269:$C$514,Tabulação_Prod_Municipios!D37,Ent_Dados!$V$269:$V$514)+SUMIF(Ent_Dados!$C$269:$C$514,Tabulação_Prod_Municipios!D37,Ent_Dados!$X$269:$X$514)+SUMIF(Ent_Dados!$C$269:$C$514,Tabulação_Prod_Municipios!D37,Ent_Dados!$AB$269:$AB$514)</f>
        <v>3720</v>
      </c>
      <c r="I143" s="16">
        <f>SUMIF(Ent_Dados!$C$269:$C$514,Tabulação_Prod_Municipios!D37,Ent_Dados!$G$269:$G$514)+SUMIF(Ent_Dados!$C$269:$C$514,Tabulação_Prod_Municipios!D37,Ent_Dados!$I$269:$I$514)+SUMIF(Ent_Dados!$C$269:$C$514,Tabulação_Prod_Municipios!D37,Ent_Dados!$K$269:$K$514)+SUMIF(Ent_Dados!$C$269:$C$514,Tabulação_Prod_Municipios!D37,Ent_Dados!$O$269:$O$514)+SUMIF(Ent_Dados!$C$269:$C$514,Tabulação_Prod_Municipios!D37,Ent_Dados!$Q$269:$Q$514)+SUMIF(Ent_Dados!$C$269:$C$514,Tabulação_Prod_Municipios!D37,Ent_Dados!$U$269:$U$514)+SUMIF(Ent_Dados!$C$269:$C$514,Tabulação_Prod_Municipios!D37,Ent_Dados!$W$269:$W$514)+SUMIF(Ent_Dados!$C$269:$C$514,Tabulação_Prod_Municipios!D37,Ent_Dados!$Y$269:$Y$514)+SUMIF(Ent_Dados!$C$269:$C$514,Tabulação_Prod_Municipios!D37,Ent_Dados!$AC$269:$AC$514)</f>
        <v>6210</v>
      </c>
      <c r="J143" s="9"/>
      <c r="K143" s="10">
        <v>133</v>
      </c>
      <c r="L143" s="92" t="s">
        <v>195</v>
      </c>
      <c r="M143" s="13">
        <f>SUMIF(Ent_Dados!$C$9:$C$254,Tabulação_Prod_Municipios!D153,Ent_Dados!$F$9:$F$254)+SUMIF(Ent_Dados!$C$9:$C$254,Tabulação_Prod_Municipios!D153,Ent_Dados!$H$9:$H$254)+SUMIF(Ent_Dados!$C$9:$C$254,Tabulação_Prod_Municipios!D153,Ent_Dados!$J$9:$J$254)+SUMIF(Ent_Dados!$C$9:$C$254,Tabulação_Prod_Municipios!D153,Ent_Dados!$N$9:$N$254)+SUMIF(Ent_Dados!$C$9:$C$254,Tabulação_Prod_Municipios!D153,Ent_Dados!$P$9:$P$254)+SUMIF(Ent_Dados!$C$9:$C$254,Tabulação_Prod_Municipios!D153,Ent_Dados!$T$9:$T$254)+SUMIF(Ent_Dados!$C$9:$C$254,Tabulação_Prod_Municipios!D153,Ent_Dados!$V$9:$V$254)+SUMIF(Ent_Dados!$C$9:$C$254,Tabulação_Prod_Municipios!D153,Ent_Dados!$X$9:$X$254)+SUMIF(Ent_Dados!$C$9:$C$254,Tabulação_Prod_Municipios!D153,Ent_Dados!$AB$9:$AB$254)</f>
        <v>2008</v>
      </c>
      <c r="N143" s="16">
        <f>SUMIF(Ent_Dados!$C$9:$C$254,Tabulação_Prod_Municipios!D153,Ent_Dados!$G$9:$G$254)+SUMIF(Ent_Dados!$C$9:$C$254,Tabulação_Prod_Municipios!D153,Ent_Dados!$I$9:$I$254)+SUMIF(Ent_Dados!$C$9:$C$254,Tabulação_Prod_Municipios!D153,Ent_Dados!$K$9:$K$254)+SUMIF(Ent_Dados!$C$9:$C$254,Tabulação_Prod_Municipios!D153,Ent_Dados!$O$9:$O$254)+SUMIF(Ent_Dados!$C$9:$C$254,Tabulação_Prod_Municipios!D153,Ent_Dados!$Q$9:$Q$254)+SUMIF(Ent_Dados!$C$9:$C$254,Tabulação_Prod_Municipios!D153,Ent_Dados!$U$9:$U$254)+SUMIF(Ent_Dados!$C$9:$C$254,Tabulação_Prod_Municipios!D153,Ent_Dados!$W$9:$W$254)+SUMIF(Ent_Dados!$C$9:$C$254,Tabulação_Prod_Municipios!D153,Ent_Dados!$Y$9:$Y$254)+SUMIF(Ent_Dados!$C$9:$C$254,Tabulação_Prod_Municipios!D153,Ent_Dados!$AC$9:$AC$254)</f>
        <v>1800</v>
      </c>
      <c r="O143" s="14"/>
      <c r="P143" s="10">
        <v>133</v>
      </c>
      <c r="Q143" s="92" t="s">
        <v>227</v>
      </c>
      <c r="R143" s="13">
        <f>SUMIF(Ent_Dados!$C$269:$C$514,Tabulação_Prod_Municipios!D188,Ent_Dados!$V$269:$V$514)</f>
        <v>2875</v>
      </c>
      <c r="S143" s="16">
        <f>SUMIF(Ent_Dados!$C$269:$C$514,Tabulação_Prod_Municipios!D188,Ent_Dados!$W$269:$W$514)</f>
        <v>2750</v>
      </c>
      <c r="T143" s="9"/>
      <c r="U143" s="10">
        <v>133</v>
      </c>
      <c r="V143" s="92" t="s">
        <v>155</v>
      </c>
      <c r="W143" s="13">
        <f>SUMIF(Ent_Dados!$C$9:$C$254,Tabulação_Prod_Municipios!D110,Ent_Dados!$V$9:$V$254)</f>
        <v>600</v>
      </c>
      <c r="X143" s="16">
        <f>SUMIF(Ent_Dados!$C$9:$C$254,Tabulação_Prod_Municipios!D110,Ent_Dados!$W$9:$W$254)</f>
        <v>1000</v>
      </c>
      <c r="Y143" s="2"/>
      <c r="Z143" s="10">
        <v>133</v>
      </c>
      <c r="AA143" s="92" t="s">
        <v>189</v>
      </c>
      <c r="AB143" s="13">
        <f>SUMIF(Ent_Dados!$C$269:$C$514,Tabulação_Prod_Municipios!D147,Ent_Dados!$T$269:$T$514)</f>
        <v>690</v>
      </c>
      <c r="AC143" s="16">
        <f>SUMIF(Ent_Dados!$C$269:$C$514,Tabulação_Prod_Municipios!D147,Ent_Dados!$U$269:$U$514)</f>
        <v>2842</v>
      </c>
      <c r="AD143" s="9"/>
      <c r="AE143" s="10">
        <v>133</v>
      </c>
      <c r="AF143" s="92" t="s">
        <v>248</v>
      </c>
      <c r="AG143" s="13">
        <f>SUMIF(Ent_Dados!$C$9:$C$254,Tabulação_Prod_Municipios!D215,Ent_Dados!$T$9:$T$254)</f>
        <v>600</v>
      </c>
      <c r="AH143" s="16">
        <f>SUMIF(Ent_Dados!$C$9:$C$254,Tabulação_Prod_Municipios!D215,Ent_Dados!$U$9:$U$254)</f>
        <v>600</v>
      </c>
      <c r="AJ143" s="10">
        <v>133</v>
      </c>
      <c r="AK143" s="92" t="s">
        <v>99</v>
      </c>
      <c r="AL143" s="13">
        <f>SUMIF(Ent_Dados!$C$269:$C$514,Tabulação_Prod_Municipios!D47,Ent_Dados!$X$269:$X$514)</f>
        <v>0</v>
      </c>
      <c r="AM143" s="16">
        <f>SUMIF(Ent_Dados!$C$269:$C$514,Tabulação_Prod_Municipios!D47,Ent_Dados!$Y$269:$Y$514)</f>
        <v>0</v>
      </c>
      <c r="AN143" s="9"/>
      <c r="AO143" s="10">
        <v>133</v>
      </c>
      <c r="AP143" s="92" t="s">
        <v>99</v>
      </c>
      <c r="AQ143" s="13">
        <f>SUMIF(Ent_Dados!$C$9:$C$254,Tabulação_Prod_Municipios!D47,Ent_Dados!$X$9:$X$254)</f>
        <v>0</v>
      </c>
      <c r="AR143" s="16">
        <f>SUMIF(Ent_Dados!$C$9:$C$254,Tabulação_Prod_Municipios!D47,Ent_Dados!$Y$9:$Y$254)</f>
        <v>0</v>
      </c>
      <c r="AT143" s="10">
        <v>133</v>
      </c>
      <c r="AU143" s="92" t="s">
        <v>103</v>
      </c>
      <c r="AV143" s="13">
        <f>SUMIF(Ent_Dados!$C$269:$C$514,Tabulação_Prod_Municipios!D51,Ent_Dados!$J$269:$J$514)</f>
        <v>24</v>
      </c>
      <c r="AW143" s="16">
        <f>SUMIF(Ent_Dados!$C$269:$C$514,Tabulação_Prod_Municipios!D51,Ent_Dados!$K$269:$K$514)</f>
        <v>0</v>
      </c>
      <c r="AX143" s="9"/>
      <c r="AY143" s="10">
        <v>133</v>
      </c>
      <c r="AZ143" s="92" t="s">
        <v>113</v>
      </c>
      <c r="BA143" s="13">
        <f>SUMIF(Ent_Dados!$C$9:$C$254,Tabulação_Prod_Municipios!D64,Ent_Dados!$J$9:$J$254)</f>
        <v>15</v>
      </c>
      <c r="BB143" s="16">
        <f>SUMIF(Ent_Dados!$C$9:$C$254,Tabulação_Prod_Municipios!D64,Ent_Dados!$K$9:$K$254)</f>
        <v>0</v>
      </c>
      <c r="BD143" s="10">
        <v>133</v>
      </c>
      <c r="BE143" s="92" t="s">
        <v>279</v>
      </c>
      <c r="BF143" s="13">
        <f>SUMIF(Ent_Dados!$C$269:$C$514,Tabulação_Prod_Municipios!D247,Ent_Dados!$N$269:$N$514)</f>
        <v>0</v>
      </c>
      <c r="BG143" s="16">
        <f>SUMIF(Ent_Dados!$C$269:$C$514,Tabulação_Prod_Municipios!D247,Ent_Dados!$O$269:$O$514)</f>
        <v>0</v>
      </c>
      <c r="BH143" s="9"/>
      <c r="BI143" s="10">
        <v>133</v>
      </c>
      <c r="BJ143" s="92" t="s">
        <v>166</v>
      </c>
      <c r="BK143" s="13">
        <f>SUMIF(Ent_Dados!$C$9:$C$254,Tabulação_Prod_Municipios!D122,Ent_Dados!$N$9:$N$254)</f>
        <v>0</v>
      </c>
      <c r="BL143" s="16">
        <f>SUMIF(Ent_Dados!$C$9:$C$254,Tabulação_Prod_Municipios!D122,Ent_Dados!$O$9:$O$254)</f>
        <v>0</v>
      </c>
      <c r="BN143" s="10">
        <v>133</v>
      </c>
      <c r="BO143" s="92" t="s">
        <v>161</v>
      </c>
      <c r="BP143" s="13">
        <f>SUMIF(Ent_Dados!$C$269:$C$514,Tabulação_Prod_Municipios!D116,Ent_Dados!$F$269:$F$514)</f>
        <v>0</v>
      </c>
      <c r="BQ143" s="16">
        <f>SUMIF(Ent_Dados!$C$269:$C$514,Tabulação_Prod_Municipios!D116,Ent_Dados!$G$269:$G$514)</f>
        <v>0</v>
      </c>
      <c r="BR143" s="9"/>
      <c r="BS143" s="10">
        <v>133</v>
      </c>
      <c r="BT143" s="92" t="s">
        <v>161</v>
      </c>
      <c r="BU143" s="13">
        <f>SUMIF(Ent_Dados!$C$9:$C$254,Tabulação_Prod_Municipios!D116,Ent_Dados!$F$9:$F$254)</f>
        <v>0</v>
      </c>
      <c r="BV143" s="16">
        <f>SUMIF(Ent_Dados!$C$9:$C$254,Tabulação_Prod_Municipios!D116,Ent_Dados!$G$9:$G$254)</f>
        <v>0</v>
      </c>
      <c r="BX143" s="10">
        <v>133</v>
      </c>
      <c r="BY143" s="92" t="s">
        <v>166</v>
      </c>
      <c r="BZ143" s="13">
        <f>SUMIF(Ent_Dados!$C$269:$C$514,Tabulação_Prod_Municipios!D122,Ent_Dados!$P$269:$P$514)</f>
        <v>0</v>
      </c>
      <c r="CA143" s="16">
        <f>SUMIF(Ent_Dados!$C$269:$C$514,Tabulação_Prod_Municipios!D122,Ent_Dados!$Q$269:$Q$514)</f>
        <v>0</v>
      </c>
      <c r="CB143" s="9"/>
      <c r="CC143" s="10">
        <v>133</v>
      </c>
      <c r="CD143" s="92" t="s">
        <v>166</v>
      </c>
      <c r="CE143" s="13">
        <f>SUMIF(Ent_Dados!$C$9:$C$254,Tabulação_Prod_Municipios!D122,Ent_Dados!$P$9:$P$254)</f>
        <v>0</v>
      </c>
      <c r="CF143" s="16">
        <f>SUMIF(Ent_Dados!$C$9:$C$254,Tabulação_Prod_Municipios!D122,Ent_Dados!$Q$9:$Q$254)</f>
        <v>0</v>
      </c>
      <c r="CH143" s="10">
        <v>133</v>
      </c>
      <c r="CI143" s="92" t="s">
        <v>181</v>
      </c>
      <c r="CJ143" s="13">
        <f>SUMIF(Ent_Dados!$C$269:$C$514,Tabulação_Prod_Municipios!D137,Ent_Dados!$AB$269:$AB$514)</f>
        <v>0</v>
      </c>
      <c r="CK143" s="16">
        <f>SUMIF(Ent_Dados!$C$269:$C$514,Tabulação_Prod_Municipios!D137,Ent_Dados!$AC$269:$AC$514)</f>
        <v>0</v>
      </c>
      <c r="CL143" s="9"/>
      <c r="CM143" s="10">
        <v>133</v>
      </c>
      <c r="CN143" s="92" t="s">
        <v>181</v>
      </c>
      <c r="CO143" s="13">
        <f>SUMIF(Ent_Dados!$C$9:$C$254,Tabulação_Prod_Municipios!D137,Ent_Dados!$AB$9:$AB$254)</f>
        <v>0</v>
      </c>
      <c r="CP143" s="16">
        <f>SUMIF(Ent_Dados!$C$9:$C$254,Tabulação_Prod_Municipios!D137,Ent_Dados!$AC$9:$AC$254)</f>
        <v>0</v>
      </c>
      <c r="CR143" s="10">
        <v>133</v>
      </c>
      <c r="CS143" s="92" t="s">
        <v>253</v>
      </c>
      <c r="CT143" s="13">
        <f>SUMIF(Ent_Dados!$C$269:$C$514,Tabulação_Prod_Municipios!D220,Ent_Dados!$L$269:$L$514)</f>
        <v>135</v>
      </c>
      <c r="CU143" s="16">
        <f>SUMIF(Ent_Dados!$C$269:$C$514,Tabulação_Prod_Municipios!D220,Ent_Dados!$M$269:$M$514)</f>
        <v>135</v>
      </c>
      <c r="CV143" s="9"/>
      <c r="CW143" s="10">
        <v>133</v>
      </c>
      <c r="CX143" s="92" t="s">
        <v>279</v>
      </c>
      <c r="CY143" s="13">
        <f>SUMIF(Ent_Dados!$C$9:$C$254,Tabulação_Prod_Municipios!D247,Ent_Dados!$L$9:$L$254)</f>
        <v>3</v>
      </c>
      <c r="CZ143" s="16">
        <f>SUMIF(Ent_Dados!$C$9:$C$254,Tabulação_Prod_Municipios!D247,Ent_Dados!$M$9:$M$254)</f>
        <v>3</v>
      </c>
      <c r="DB143" s="10">
        <v>133</v>
      </c>
      <c r="DC143" s="92" t="s">
        <v>178</v>
      </c>
      <c r="DD143" s="13">
        <f>SUMIF(Ent_Dados!$C$269:$C$514,Tabulação_Prod_Municipios!D134,Ent_Dados!$R$269:$R$514)</f>
        <v>272</v>
      </c>
      <c r="DE143" s="16">
        <f>SUMIF(Ent_Dados!$C$269:$C$514,Tabulação_Prod_Municipios!D134,Ent_Dados!$S$269:$S$514)</f>
        <v>450</v>
      </c>
      <c r="DF143" s="9"/>
      <c r="DG143" s="10">
        <v>133</v>
      </c>
      <c r="DH143" s="92" t="s">
        <v>200</v>
      </c>
      <c r="DI143" s="13">
        <f>SUMIF(Ent_Dados!$C$9:$C$254,Tabulação_Prod_Municipios!D160,Ent_Dados!$R$9:$R$254)</f>
        <v>25</v>
      </c>
      <c r="DJ143" s="16">
        <f>SUMIF(Ent_Dados!$C$9:$C$254,Tabulação_Prod_Municipios!D160,Ent_Dados!$S$9:$S$254)</f>
        <v>30</v>
      </c>
      <c r="DL143" s="10">
        <v>133</v>
      </c>
      <c r="DM143" s="92" t="s">
        <v>105</v>
      </c>
      <c r="DN143" s="13">
        <f>SUMIF(Ent_Dados!$C$269:$C$514,Tabulação_Prod_Municipios!D54,Ent_Dados!$Z$269:$Z$514)</f>
        <v>0</v>
      </c>
      <c r="DO143" s="16">
        <f>SUMIF(Ent_Dados!$C$269:$C$514,Tabulação_Prod_Municipios!D54,Ent_Dados!$AA$269:$AA$514)</f>
        <v>0</v>
      </c>
      <c r="DP143" s="9"/>
      <c r="DQ143" s="10">
        <v>133</v>
      </c>
      <c r="DR143" s="92" t="s">
        <v>105</v>
      </c>
      <c r="DS143" s="13">
        <f>SUMIF(Ent_Dados!$C$9:$C$254,Tabulação_Prod_Municipios!D54,Ent_Dados!$Z$9:$Z$254)</f>
        <v>0</v>
      </c>
      <c r="DT143" s="16">
        <f>SUMIF(Ent_Dados!$C$9:$C$254,Tabulação_Prod_Municipios!D54,Ent_Dados!$AA$9:$AA$254)</f>
        <v>0</v>
      </c>
      <c r="DV143" s="10">
        <v>133</v>
      </c>
      <c r="DW143" s="92" t="s">
        <v>156</v>
      </c>
      <c r="DX143" s="13">
        <f>SUMIF(Ent_Dados!$C$269:$C$514,Tabulação_Prod_Municipios!D111,Ent_Dados!$D$269:$D$514)</f>
        <v>0</v>
      </c>
      <c r="DY143" s="16">
        <f>SUMIF(Ent_Dados!$C$269:$C$514,Tabulação_Prod_Municipios!D111,Ent_Dados!$E$269:$E$514)</f>
        <v>0</v>
      </c>
      <c r="DZ143" s="9"/>
      <c r="EA143" s="10">
        <v>133</v>
      </c>
      <c r="EB143" s="92" t="s">
        <v>156</v>
      </c>
      <c r="EC143" s="13">
        <f>SUMIF(Ent_Dados!$C$9:$C$254,Tabulação_Prod_Municipios!D111,Ent_Dados!$D$9:$D$254)</f>
        <v>0</v>
      </c>
      <c r="ED143" s="16">
        <f>SUMIF(Ent_Dados!$C$9:$C$254,Tabulação_Prod_Municipios!D111,Ent_Dados!$E$9:$E$254)</f>
        <v>0</v>
      </c>
      <c r="EF143" s="10">
        <v>133</v>
      </c>
      <c r="EG143" s="92" t="s">
        <v>186</v>
      </c>
      <c r="EH143" s="13"/>
      <c r="EI143" s="16"/>
      <c r="EJ143" s="9"/>
      <c r="EK143" s="10">
        <v>133</v>
      </c>
      <c r="EL143" s="92" t="s">
        <v>186</v>
      </c>
      <c r="EM143" s="13"/>
      <c r="EN143" s="16"/>
    </row>
    <row r="144" spans="1:144" ht="13.5" customHeight="1" x14ac:dyDescent="0.2">
      <c r="A144" s="14"/>
      <c r="B144" s="91">
        <v>136</v>
      </c>
      <c r="C144" s="92" t="s">
        <v>187</v>
      </c>
      <c r="D144" s="12" t="s">
        <v>465</v>
      </c>
      <c r="E144" s="14"/>
      <c r="F144" s="10">
        <v>134</v>
      </c>
      <c r="G144" s="92" t="s">
        <v>99</v>
      </c>
      <c r="H144" s="13">
        <f>SUMIF(Ent_Dados!$C$269:$C$514,Tabulação_Prod_Municipios!D47,Ent_Dados!$F$269:$F$514)+SUMIF(Ent_Dados!$C$269:$C$514,Tabulação_Prod_Municipios!D47,Ent_Dados!$H$269:$H$514)+SUMIF(Ent_Dados!$C$269:$C$514,Tabulação_Prod_Municipios!D47,Ent_Dados!$J$269:$J$514)+SUMIF(Ent_Dados!$C$269:$C$514,Tabulação_Prod_Municipios!D47,Ent_Dados!$N$269:$N$514)+SUMIF(Ent_Dados!$C$269:$C$514,Tabulação_Prod_Municipios!D47,Ent_Dados!$P$269:$P$514)+SUMIF(Ent_Dados!$C$269:$C$514,Tabulação_Prod_Municipios!D47,Ent_Dados!$T$269:$T$514)+SUMIF(Ent_Dados!$C$269:$C$514,Tabulação_Prod_Municipios!D47,Ent_Dados!$V$269:$V$514)+SUMIF(Ent_Dados!$C$269:$C$514,Tabulação_Prod_Municipios!D47,Ent_Dados!$X$269:$X$514)+SUMIF(Ent_Dados!$C$269:$C$514,Tabulação_Prod_Municipios!D47,Ent_Dados!$AB$269:$AB$514)</f>
        <v>5560</v>
      </c>
      <c r="I144" s="16">
        <f>SUMIF(Ent_Dados!$C$269:$C$514,Tabulação_Prod_Municipios!D47,Ent_Dados!$G$269:$G$514)+SUMIF(Ent_Dados!$C$269:$C$514,Tabulação_Prod_Municipios!D47,Ent_Dados!$I$269:$I$514)+SUMIF(Ent_Dados!$C$269:$C$514,Tabulação_Prod_Municipios!D47,Ent_Dados!$K$269:$K$514)+SUMIF(Ent_Dados!$C$269:$C$514,Tabulação_Prod_Municipios!D47,Ent_Dados!$O$269:$O$514)+SUMIF(Ent_Dados!$C$269:$C$514,Tabulação_Prod_Municipios!D47,Ent_Dados!$Q$269:$Q$514)+SUMIF(Ent_Dados!$C$269:$C$514,Tabulação_Prod_Municipios!D47,Ent_Dados!$U$269:$U$514)+SUMIF(Ent_Dados!$C$269:$C$514,Tabulação_Prod_Municipios!D47,Ent_Dados!$W$269:$W$514)+SUMIF(Ent_Dados!$C$269:$C$514,Tabulação_Prod_Municipios!D47,Ent_Dados!$Y$269:$Y$514)+SUMIF(Ent_Dados!$C$269:$C$514,Tabulação_Prod_Municipios!D47,Ent_Dados!$AC$269:$AC$514)</f>
        <v>6160</v>
      </c>
      <c r="J144" s="9"/>
      <c r="K144" s="10">
        <v>134</v>
      </c>
      <c r="L144" s="92" t="s">
        <v>197</v>
      </c>
      <c r="M144" s="13">
        <f>SUMIF(Ent_Dados!$C$9:$C$254,Tabulação_Prod_Municipios!D156,Ent_Dados!$F$9:$F$254)+SUMIF(Ent_Dados!$C$9:$C$254,Tabulação_Prod_Municipios!D156,Ent_Dados!$H$9:$H$254)+SUMIF(Ent_Dados!$C$9:$C$254,Tabulação_Prod_Municipios!D156,Ent_Dados!$J$9:$J$254)+SUMIF(Ent_Dados!$C$9:$C$254,Tabulação_Prod_Municipios!D156,Ent_Dados!$N$9:$N$254)+SUMIF(Ent_Dados!$C$9:$C$254,Tabulação_Prod_Municipios!D156,Ent_Dados!$P$9:$P$254)+SUMIF(Ent_Dados!$C$9:$C$254,Tabulação_Prod_Municipios!D156,Ent_Dados!$T$9:$T$254)+SUMIF(Ent_Dados!$C$9:$C$254,Tabulação_Prod_Municipios!D156,Ent_Dados!$V$9:$V$254)+SUMIF(Ent_Dados!$C$9:$C$254,Tabulação_Prod_Municipios!D156,Ent_Dados!$X$9:$X$254)+SUMIF(Ent_Dados!$C$9:$C$254,Tabulação_Prod_Municipios!D156,Ent_Dados!$AB$9:$AB$254)</f>
        <v>815</v>
      </c>
      <c r="N144" s="16">
        <f>SUMIF(Ent_Dados!$C$9:$C$254,Tabulação_Prod_Municipios!D156,Ent_Dados!$G$9:$G$254)+SUMIF(Ent_Dados!$C$9:$C$254,Tabulação_Prod_Municipios!D156,Ent_Dados!$I$9:$I$254)+SUMIF(Ent_Dados!$C$9:$C$254,Tabulação_Prod_Municipios!D156,Ent_Dados!$K$9:$K$254)+SUMIF(Ent_Dados!$C$9:$C$254,Tabulação_Prod_Municipios!D156,Ent_Dados!$O$9:$O$254)+SUMIF(Ent_Dados!$C$9:$C$254,Tabulação_Prod_Municipios!D156,Ent_Dados!$Q$9:$Q$254)+SUMIF(Ent_Dados!$C$9:$C$254,Tabulação_Prod_Municipios!D156,Ent_Dados!$U$9:$U$254)+SUMIF(Ent_Dados!$C$9:$C$254,Tabulação_Prod_Municipios!D156,Ent_Dados!$W$9:$W$254)+SUMIF(Ent_Dados!$C$9:$C$254,Tabulação_Prod_Municipios!D156,Ent_Dados!$Y$9:$Y$254)+SUMIF(Ent_Dados!$C$9:$C$254,Tabulação_Prod_Municipios!D156,Ent_Dados!$AC$9:$AC$254)</f>
        <v>1785</v>
      </c>
      <c r="O144" s="14"/>
      <c r="P144" s="10">
        <v>134</v>
      </c>
      <c r="Q144" s="92" t="s">
        <v>130</v>
      </c>
      <c r="R144" s="13">
        <f>SUMIF(Ent_Dados!$C$269:$C$514,Tabulação_Prod_Municipios!D84,Ent_Dados!$V$269:$V$514)</f>
        <v>1316</v>
      </c>
      <c r="S144" s="16">
        <f>SUMIF(Ent_Dados!$C$269:$C$514,Tabulação_Prod_Municipios!D84,Ent_Dados!$W$269:$W$514)</f>
        <v>2625</v>
      </c>
      <c r="T144" s="9"/>
      <c r="U144" s="10">
        <v>134</v>
      </c>
      <c r="V144" s="92" t="s">
        <v>148</v>
      </c>
      <c r="W144" s="13">
        <f>SUMIF(Ent_Dados!$C$9:$C$254,Tabulação_Prod_Municipios!D102,Ent_Dados!$V$9:$V$254)</f>
        <v>1300</v>
      </c>
      <c r="X144" s="16">
        <f>SUMIF(Ent_Dados!$C$9:$C$254,Tabulação_Prod_Municipios!D102,Ent_Dados!$W$9:$W$254)</f>
        <v>900</v>
      </c>
      <c r="Y144" s="2"/>
      <c r="Z144" s="10">
        <v>134</v>
      </c>
      <c r="AA144" s="92" t="s">
        <v>193</v>
      </c>
      <c r="AB144" s="13">
        <f>SUMIF(Ent_Dados!$C$269:$C$514,Tabulação_Prod_Municipios!D151,Ent_Dados!$T$269:$T$514)</f>
        <v>22400</v>
      </c>
      <c r="AC144" s="16">
        <f>SUMIF(Ent_Dados!$C$269:$C$514,Tabulação_Prod_Municipios!D151,Ent_Dados!$U$269:$U$514)</f>
        <v>2800</v>
      </c>
      <c r="AD144" s="9"/>
      <c r="AE144" s="10">
        <v>134</v>
      </c>
      <c r="AF144" s="92" t="s">
        <v>67</v>
      </c>
      <c r="AG144" s="13">
        <f>SUMIF(Ent_Dados!$C$9:$C$254,Tabulação_Prod_Municipios!D14,Ent_Dados!$T$9:$T$254)</f>
        <v>600</v>
      </c>
      <c r="AH144" s="16">
        <f>SUMIF(Ent_Dados!$C$9:$C$254,Tabulação_Prod_Municipios!D14,Ent_Dados!$U$9:$U$254)</f>
        <v>600</v>
      </c>
      <c r="AJ144" s="10">
        <v>134</v>
      </c>
      <c r="AK144" s="92" t="s">
        <v>215</v>
      </c>
      <c r="AL144" s="13">
        <f>SUMIF(Ent_Dados!$C$269:$C$514,Tabulação_Prod_Municipios!D175,Ent_Dados!$X$269:$X$514)</f>
        <v>0</v>
      </c>
      <c r="AM144" s="16">
        <f>SUMIF(Ent_Dados!$C$269:$C$514,Tabulação_Prod_Municipios!D175,Ent_Dados!$Y$269:$Y$514)</f>
        <v>0</v>
      </c>
      <c r="AN144" s="9"/>
      <c r="AO144" s="10">
        <v>134</v>
      </c>
      <c r="AP144" s="92" t="s">
        <v>267</v>
      </c>
      <c r="AQ144" s="13">
        <f>SUMIF(Ent_Dados!$C$9:$C$254,Tabulação_Prod_Municipios!D234,Ent_Dados!$X$9:$X$254)</f>
        <v>0</v>
      </c>
      <c r="AR144" s="16">
        <f>SUMIF(Ent_Dados!$C$9:$C$254,Tabulação_Prod_Municipios!D234,Ent_Dados!$Y$9:$Y$254)</f>
        <v>0</v>
      </c>
      <c r="AT144" s="10">
        <v>134</v>
      </c>
      <c r="AU144" s="92" t="s">
        <v>124</v>
      </c>
      <c r="AV144" s="13">
        <f>SUMIF(Ent_Dados!$C$269:$C$514,Tabulação_Prod_Municipios!D77,Ent_Dados!$J$269:$J$514)</f>
        <v>20</v>
      </c>
      <c r="AW144" s="16">
        <f>SUMIF(Ent_Dados!$C$269:$C$514,Tabulação_Prod_Municipios!D77,Ent_Dados!$K$269:$K$514)</f>
        <v>0</v>
      </c>
      <c r="AX144" s="9"/>
      <c r="AY144" s="10">
        <v>134</v>
      </c>
      <c r="AZ144" s="92" t="s">
        <v>109</v>
      </c>
      <c r="BA144" s="13">
        <f>SUMIF(Ent_Dados!$C$9:$C$254,Tabulação_Prod_Municipios!D59,Ent_Dados!$J$9:$J$254)</f>
        <v>15</v>
      </c>
      <c r="BB144" s="16">
        <f>SUMIF(Ent_Dados!$C$9:$C$254,Tabulação_Prod_Municipios!D59,Ent_Dados!$K$9:$K$254)</f>
        <v>0</v>
      </c>
      <c r="BD144" s="10">
        <v>134</v>
      </c>
      <c r="BE144" s="92" t="s">
        <v>64</v>
      </c>
      <c r="BF144" s="13">
        <f>SUMIF(Ent_Dados!$C$269:$C$514,Tabulação_Prod_Municipios!D11,Ent_Dados!$N$269:$N$514)</f>
        <v>0</v>
      </c>
      <c r="BG144" s="16">
        <f>SUMIF(Ent_Dados!$C$269:$C$514,Tabulação_Prod_Municipios!D11,Ent_Dados!$O$269:$O$514)</f>
        <v>0</v>
      </c>
      <c r="BH144" s="9"/>
      <c r="BI144" s="10">
        <v>134</v>
      </c>
      <c r="BJ144" s="92" t="s">
        <v>64</v>
      </c>
      <c r="BK144" s="13">
        <f>SUMIF(Ent_Dados!$C$9:$C$254,Tabulação_Prod_Municipios!D11,Ent_Dados!$N$9:$N$254)</f>
        <v>0</v>
      </c>
      <c r="BL144" s="16">
        <f>SUMIF(Ent_Dados!$C$9:$C$254,Tabulação_Prod_Municipios!D11,Ent_Dados!$O$9:$O$254)</f>
        <v>0</v>
      </c>
      <c r="BN144" s="10">
        <v>134</v>
      </c>
      <c r="BO144" s="92" t="s">
        <v>162</v>
      </c>
      <c r="BP144" s="13">
        <f>SUMIF(Ent_Dados!$C$269:$C$514,Tabulação_Prod_Municipios!D117,Ent_Dados!$F$269:$F$514)</f>
        <v>0</v>
      </c>
      <c r="BQ144" s="16">
        <f>SUMIF(Ent_Dados!$C$269:$C$514,Tabulação_Prod_Municipios!D117,Ent_Dados!$G$269:$G$514)</f>
        <v>0</v>
      </c>
      <c r="BR144" s="9"/>
      <c r="BS144" s="10">
        <v>134</v>
      </c>
      <c r="BT144" s="92" t="s">
        <v>162</v>
      </c>
      <c r="BU144" s="13">
        <f>SUMIF(Ent_Dados!$C$9:$C$254,Tabulação_Prod_Municipios!D117,Ent_Dados!$F$9:$F$254)</f>
        <v>0</v>
      </c>
      <c r="BV144" s="16">
        <f>SUMIF(Ent_Dados!$C$9:$C$254,Tabulação_Prod_Municipios!D117,Ent_Dados!$G$9:$G$254)</f>
        <v>0</v>
      </c>
      <c r="BX144" s="10">
        <v>134</v>
      </c>
      <c r="BY144" s="92" t="s">
        <v>167</v>
      </c>
      <c r="BZ144" s="13">
        <f>SUMIF(Ent_Dados!$C$269:$C$514,Tabulação_Prod_Municipios!D123,Ent_Dados!$P$269:$P$514)</f>
        <v>0</v>
      </c>
      <c r="CA144" s="16">
        <f>SUMIF(Ent_Dados!$C$269:$C$514,Tabulação_Prod_Municipios!D123,Ent_Dados!$Q$269:$Q$514)</f>
        <v>0</v>
      </c>
      <c r="CB144" s="9"/>
      <c r="CC144" s="10">
        <v>134</v>
      </c>
      <c r="CD144" s="92" t="s">
        <v>167</v>
      </c>
      <c r="CE144" s="13">
        <f>SUMIF(Ent_Dados!$C$9:$C$254,Tabulação_Prod_Municipios!D123,Ent_Dados!$P$9:$P$254)</f>
        <v>0</v>
      </c>
      <c r="CF144" s="16">
        <f>SUMIF(Ent_Dados!$C$9:$C$254,Tabulação_Prod_Municipios!D123,Ent_Dados!$Q$9:$Q$254)</f>
        <v>0</v>
      </c>
      <c r="CH144" s="10">
        <v>134</v>
      </c>
      <c r="CI144" s="92" t="s">
        <v>182</v>
      </c>
      <c r="CJ144" s="13">
        <f>SUMIF(Ent_Dados!$C$269:$C$514,Tabulação_Prod_Municipios!D139,Ent_Dados!$AB$269:$AB$514)</f>
        <v>0</v>
      </c>
      <c r="CK144" s="16">
        <f>SUMIF(Ent_Dados!$C$269:$C$514,Tabulação_Prod_Municipios!D139,Ent_Dados!$AC$269:$AC$514)</f>
        <v>0</v>
      </c>
      <c r="CL144" s="9"/>
      <c r="CM144" s="10">
        <v>134</v>
      </c>
      <c r="CN144" s="92" t="s">
        <v>182</v>
      </c>
      <c r="CO144" s="13">
        <f>SUMIF(Ent_Dados!$C$9:$C$254,Tabulação_Prod_Municipios!D139,Ent_Dados!$AB$9:$AB$254)</f>
        <v>0</v>
      </c>
      <c r="CP144" s="16">
        <f>SUMIF(Ent_Dados!$C$9:$C$254,Tabulação_Prod_Municipios!D139,Ent_Dados!$AC$9:$AC$254)</f>
        <v>0</v>
      </c>
      <c r="CR144" s="10">
        <v>134</v>
      </c>
      <c r="CS144" s="92" t="s">
        <v>279</v>
      </c>
      <c r="CT144" s="13">
        <f>SUMIF(Ent_Dados!$C$269:$C$514,Tabulação_Prod_Municipios!D247,Ent_Dados!$L$269:$L$514)</f>
        <v>135</v>
      </c>
      <c r="CU144" s="16">
        <f>SUMIF(Ent_Dados!$C$269:$C$514,Tabulação_Prod_Municipios!D247,Ent_Dados!$M$269:$M$514)</f>
        <v>135</v>
      </c>
      <c r="CV144" s="9"/>
      <c r="CW144" s="10">
        <v>134</v>
      </c>
      <c r="CX144" s="92" t="s">
        <v>253</v>
      </c>
      <c r="CY144" s="13">
        <f>SUMIF(Ent_Dados!$C$9:$C$254,Tabulação_Prod_Municipios!D220,Ent_Dados!$L$9:$L$254)</f>
        <v>3</v>
      </c>
      <c r="CZ144" s="16">
        <f>SUMIF(Ent_Dados!$C$9:$C$254,Tabulação_Prod_Municipios!D220,Ent_Dados!$M$9:$M$254)</f>
        <v>3</v>
      </c>
      <c r="DB144" s="10">
        <v>134</v>
      </c>
      <c r="DC144" s="92" t="s">
        <v>279</v>
      </c>
      <c r="DD144" s="13">
        <f>SUMIF(Ent_Dados!$C$269:$C$514,Tabulação_Prod_Municipios!D247,Ent_Dados!$R$269:$R$514)</f>
        <v>414</v>
      </c>
      <c r="DE144" s="16">
        <f>SUMIF(Ent_Dados!$C$269:$C$514,Tabulação_Prod_Municipios!D247,Ent_Dados!$S$269:$S$514)</f>
        <v>440</v>
      </c>
      <c r="DF144" s="9"/>
      <c r="DG144" s="10">
        <v>134</v>
      </c>
      <c r="DH144" s="92" t="s">
        <v>147</v>
      </c>
      <c r="DI144" s="13">
        <f>SUMIF(Ent_Dados!$C$9:$C$254,Tabulação_Prod_Municipios!D101,Ent_Dados!$R$9:$R$254)</f>
        <v>25</v>
      </c>
      <c r="DJ144" s="16">
        <f>SUMIF(Ent_Dados!$C$9:$C$254,Tabulação_Prod_Municipios!D101,Ent_Dados!$S$9:$S$254)</f>
        <v>30</v>
      </c>
      <c r="DL144" s="10">
        <v>134</v>
      </c>
      <c r="DM144" s="92" t="s">
        <v>106</v>
      </c>
      <c r="DN144" s="13">
        <f>SUMIF(Ent_Dados!$C$269:$C$514,Tabulação_Prod_Municipios!D55,Ent_Dados!$Z$269:$Z$514)</f>
        <v>0</v>
      </c>
      <c r="DO144" s="16">
        <f>SUMIF(Ent_Dados!$C$269:$C$514,Tabulação_Prod_Municipios!D55,Ent_Dados!$AA$269:$AA$514)</f>
        <v>0</v>
      </c>
      <c r="DP144" s="9"/>
      <c r="DQ144" s="10">
        <v>134</v>
      </c>
      <c r="DR144" s="92" t="s">
        <v>106</v>
      </c>
      <c r="DS144" s="13">
        <f>SUMIF(Ent_Dados!$C$9:$C$254,Tabulação_Prod_Municipios!D55,Ent_Dados!$Z$9:$Z$254)</f>
        <v>0</v>
      </c>
      <c r="DT144" s="16">
        <f>SUMIF(Ent_Dados!$C$9:$C$254,Tabulação_Prod_Municipios!D55,Ent_Dados!$AA$9:$AA$254)</f>
        <v>0</v>
      </c>
      <c r="DV144" s="10">
        <v>134</v>
      </c>
      <c r="DW144" s="92" t="s">
        <v>157</v>
      </c>
      <c r="DX144" s="13">
        <f>SUMIF(Ent_Dados!$C$269:$C$514,Tabulação_Prod_Municipios!D112,Ent_Dados!$D$269:$D$514)</f>
        <v>0</v>
      </c>
      <c r="DY144" s="16">
        <f>SUMIF(Ent_Dados!$C$269:$C$514,Tabulação_Prod_Municipios!D112,Ent_Dados!$E$269:$E$514)</f>
        <v>0</v>
      </c>
      <c r="DZ144" s="9"/>
      <c r="EA144" s="10">
        <v>134</v>
      </c>
      <c r="EB144" s="92" t="s">
        <v>157</v>
      </c>
      <c r="EC144" s="13">
        <f>SUMIF(Ent_Dados!$C$9:$C$254,Tabulação_Prod_Municipios!D112,Ent_Dados!$D$9:$D$254)</f>
        <v>0</v>
      </c>
      <c r="ED144" s="16">
        <f>SUMIF(Ent_Dados!$C$9:$C$254,Tabulação_Prod_Municipios!D112,Ent_Dados!$E$9:$E$254)</f>
        <v>0</v>
      </c>
      <c r="EF144" s="10">
        <v>134</v>
      </c>
      <c r="EG144" s="92" t="s">
        <v>187</v>
      </c>
      <c r="EH144" s="13"/>
      <c r="EI144" s="16"/>
      <c r="EJ144" s="9"/>
      <c r="EK144" s="10">
        <v>134</v>
      </c>
      <c r="EL144" s="92" t="s">
        <v>187</v>
      </c>
      <c r="EM144" s="13"/>
      <c r="EN144" s="16"/>
    </row>
    <row r="145" spans="1:144" ht="13.5" customHeight="1" x14ac:dyDescent="0.2">
      <c r="A145" s="14"/>
      <c r="B145" s="91">
        <v>137</v>
      </c>
      <c r="C145" s="92" t="s">
        <v>4</v>
      </c>
      <c r="D145" s="12" t="s">
        <v>466</v>
      </c>
      <c r="E145" s="14"/>
      <c r="F145" s="10">
        <v>135</v>
      </c>
      <c r="G145" s="92" t="s">
        <v>107</v>
      </c>
      <c r="H145" s="13">
        <f>SUMIF(Ent_Dados!$C$269:$C$514,Tabulação_Prod_Municipios!D56,Ent_Dados!$F$269:$F$514)+SUMIF(Ent_Dados!$C$269:$C$514,Tabulação_Prod_Municipios!D56,Ent_Dados!$H$269:$H$514)+SUMIF(Ent_Dados!$C$269:$C$514,Tabulação_Prod_Municipios!D56,Ent_Dados!$J$269:$J$514)+SUMIF(Ent_Dados!$C$269:$C$514,Tabulação_Prod_Municipios!D56,Ent_Dados!$N$269:$N$514)+SUMIF(Ent_Dados!$C$269:$C$514,Tabulação_Prod_Municipios!D56,Ent_Dados!$P$269:$P$514)+SUMIF(Ent_Dados!$C$269:$C$514,Tabulação_Prod_Municipios!D56,Ent_Dados!$T$269:$T$514)+SUMIF(Ent_Dados!$C$269:$C$514,Tabulação_Prod_Municipios!D56,Ent_Dados!$V$269:$V$514)+SUMIF(Ent_Dados!$C$269:$C$514,Tabulação_Prod_Municipios!D56,Ent_Dados!$X$269:$X$514)+SUMIF(Ent_Dados!$C$269:$C$514,Tabulação_Prod_Municipios!D56,Ent_Dados!$AB$269:$AB$514)</f>
        <v>5925</v>
      </c>
      <c r="I145" s="16">
        <f>SUMIF(Ent_Dados!$C$269:$C$514,Tabulação_Prod_Municipios!D56,Ent_Dados!$G$269:$G$514)+SUMIF(Ent_Dados!$C$269:$C$514,Tabulação_Prod_Municipios!D56,Ent_Dados!$I$269:$I$514)+SUMIF(Ent_Dados!$C$269:$C$514,Tabulação_Prod_Municipios!D56,Ent_Dados!$K$269:$K$514)+SUMIF(Ent_Dados!$C$269:$C$514,Tabulação_Prod_Municipios!D56,Ent_Dados!$O$269:$O$514)+SUMIF(Ent_Dados!$C$269:$C$514,Tabulação_Prod_Municipios!D56,Ent_Dados!$Q$269:$Q$514)+SUMIF(Ent_Dados!$C$269:$C$514,Tabulação_Prod_Municipios!D56,Ent_Dados!$U$269:$U$514)+SUMIF(Ent_Dados!$C$269:$C$514,Tabulação_Prod_Municipios!D56,Ent_Dados!$W$269:$W$514)+SUMIF(Ent_Dados!$C$269:$C$514,Tabulação_Prod_Municipios!D56,Ent_Dados!$Y$269:$Y$514)+SUMIF(Ent_Dados!$C$269:$C$514,Tabulação_Prod_Municipios!D56,Ent_Dados!$AC$269:$AC$514)</f>
        <v>6075</v>
      </c>
      <c r="J145" s="9"/>
      <c r="K145" s="10">
        <v>135</v>
      </c>
      <c r="L145" s="92" t="s">
        <v>140</v>
      </c>
      <c r="M145" s="13">
        <f>SUMIF(Ent_Dados!$C$9:$C$254,Tabulação_Prod_Municipios!D94,Ent_Dados!$F$9:$F$254)+SUMIF(Ent_Dados!$C$9:$C$254,Tabulação_Prod_Municipios!D94,Ent_Dados!$H$9:$H$254)+SUMIF(Ent_Dados!$C$9:$C$254,Tabulação_Prod_Municipios!D94,Ent_Dados!$J$9:$J$254)+SUMIF(Ent_Dados!$C$9:$C$254,Tabulação_Prod_Municipios!D94,Ent_Dados!$N$9:$N$254)+SUMIF(Ent_Dados!$C$9:$C$254,Tabulação_Prod_Municipios!D94,Ent_Dados!$P$9:$P$254)+SUMIF(Ent_Dados!$C$9:$C$254,Tabulação_Prod_Municipios!D94,Ent_Dados!$T$9:$T$254)+SUMIF(Ent_Dados!$C$9:$C$254,Tabulação_Prod_Municipios!D94,Ent_Dados!$V$9:$V$254)+SUMIF(Ent_Dados!$C$9:$C$254,Tabulação_Prod_Municipios!D94,Ent_Dados!$X$9:$X$254)+SUMIF(Ent_Dados!$C$9:$C$254,Tabulação_Prod_Municipios!D94,Ent_Dados!$AB$9:$AB$254)</f>
        <v>1945</v>
      </c>
      <c r="N145" s="16">
        <f>SUMIF(Ent_Dados!$C$9:$C$254,Tabulação_Prod_Municipios!D94,Ent_Dados!$G$9:$G$254)+SUMIF(Ent_Dados!$C$9:$C$254,Tabulação_Prod_Municipios!D94,Ent_Dados!$I$9:$I$254)+SUMIF(Ent_Dados!$C$9:$C$254,Tabulação_Prod_Municipios!D94,Ent_Dados!$K$9:$K$254)+SUMIF(Ent_Dados!$C$9:$C$254,Tabulação_Prod_Municipios!D94,Ent_Dados!$O$9:$O$254)+SUMIF(Ent_Dados!$C$9:$C$254,Tabulação_Prod_Municipios!D94,Ent_Dados!$Q$9:$Q$254)+SUMIF(Ent_Dados!$C$9:$C$254,Tabulação_Prod_Municipios!D94,Ent_Dados!$U$9:$U$254)+SUMIF(Ent_Dados!$C$9:$C$254,Tabulação_Prod_Municipios!D94,Ent_Dados!$W$9:$W$254)+SUMIF(Ent_Dados!$C$9:$C$254,Tabulação_Prod_Municipios!D94,Ent_Dados!$Y$9:$Y$254)+SUMIF(Ent_Dados!$C$9:$C$254,Tabulação_Prod_Municipios!D94,Ent_Dados!$AC$9:$AC$254)</f>
        <v>1780</v>
      </c>
      <c r="O145" s="14"/>
      <c r="P145" s="10">
        <v>135</v>
      </c>
      <c r="Q145" s="92" t="s">
        <v>131</v>
      </c>
      <c r="R145" s="13">
        <f>SUMIF(Ent_Dados!$C$269:$C$514,Tabulação_Prod_Municipios!D85,Ent_Dados!$V$269:$V$514)</f>
        <v>1500</v>
      </c>
      <c r="S145" s="16">
        <f>SUMIF(Ent_Dados!$C$269:$C$514,Tabulação_Prod_Municipios!D85,Ent_Dados!$W$269:$W$514)</f>
        <v>2560</v>
      </c>
      <c r="T145" s="9"/>
      <c r="U145" s="10">
        <v>135</v>
      </c>
      <c r="V145" s="92" t="s">
        <v>76</v>
      </c>
      <c r="W145" s="13">
        <f>SUMIF(Ent_Dados!$C$9:$C$254,Tabulação_Prod_Municipios!D24,Ent_Dados!$V$9:$V$254)</f>
        <v>150</v>
      </c>
      <c r="X145" s="16">
        <f>SUMIF(Ent_Dados!$C$9:$C$254,Tabulação_Prod_Municipios!D24,Ent_Dados!$W$9:$W$254)</f>
        <v>870</v>
      </c>
      <c r="Y145" s="2"/>
      <c r="Z145" s="10">
        <v>135</v>
      </c>
      <c r="AA145" s="92" t="s">
        <v>192</v>
      </c>
      <c r="AB145" s="13">
        <f>SUMIF(Ent_Dados!$C$269:$C$514,Tabulação_Prod_Municipios!D150,Ent_Dados!$T$269:$T$514)</f>
        <v>4313</v>
      </c>
      <c r="AC145" s="16">
        <f>SUMIF(Ent_Dados!$C$269:$C$514,Tabulação_Prod_Municipios!D150,Ent_Dados!$U$269:$U$514)</f>
        <v>2765</v>
      </c>
      <c r="AD145" s="9"/>
      <c r="AE145" s="10">
        <v>135</v>
      </c>
      <c r="AF145" s="92" t="s">
        <v>256</v>
      </c>
      <c r="AG145" s="13">
        <f>SUMIF(Ent_Dados!$C$9:$C$254,Tabulação_Prod_Municipios!D223,Ent_Dados!$T$9:$T$254)</f>
        <v>600</v>
      </c>
      <c r="AH145" s="16">
        <f>SUMIF(Ent_Dados!$C$9:$C$254,Tabulação_Prod_Municipios!D223,Ent_Dados!$U$9:$U$254)</f>
        <v>600</v>
      </c>
      <c r="AJ145" s="10">
        <v>135</v>
      </c>
      <c r="AK145" s="92" t="s">
        <v>267</v>
      </c>
      <c r="AL145" s="13">
        <f>SUMIF(Ent_Dados!$C$269:$C$514,Tabulação_Prod_Municipios!D234,Ent_Dados!$X$269:$X$514)</f>
        <v>0</v>
      </c>
      <c r="AM145" s="16">
        <f>SUMIF(Ent_Dados!$C$269:$C$514,Tabulação_Prod_Municipios!D234,Ent_Dados!$Y$269:$Y$514)</f>
        <v>0</v>
      </c>
      <c r="AN145" s="9"/>
      <c r="AO145" s="10">
        <v>135</v>
      </c>
      <c r="AP145" s="92" t="s">
        <v>215</v>
      </c>
      <c r="AQ145" s="13">
        <f>SUMIF(Ent_Dados!$C$9:$C$254,Tabulação_Prod_Municipios!D175,Ent_Dados!$X$9:$X$254)</f>
        <v>0</v>
      </c>
      <c r="AR145" s="16">
        <f>SUMIF(Ent_Dados!$C$9:$C$254,Tabulação_Prod_Municipios!D175,Ent_Dados!$Y$9:$Y$254)</f>
        <v>0</v>
      </c>
      <c r="AT145" s="10">
        <v>135</v>
      </c>
      <c r="AU145" s="92" t="s">
        <v>112</v>
      </c>
      <c r="AV145" s="13">
        <f>SUMIF(Ent_Dados!$C$269:$C$514,Tabulação_Prod_Municipios!D62,Ent_Dados!$J$269:$J$514)</f>
        <v>20</v>
      </c>
      <c r="AW145" s="16">
        <f>SUMIF(Ent_Dados!$C$269:$C$514,Tabulação_Prod_Municipios!D62,Ent_Dados!$K$269:$K$514)</f>
        <v>0</v>
      </c>
      <c r="AX145" s="9"/>
      <c r="AY145" s="10">
        <v>135</v>
      </c>
      <c r="AZ145" s="92" t="s">
        <v>124</v>
      </c>
      <c r="BA145" s="13">
        <f>SUMIF(Ent_Dados!$C$9:$C$254,Tabulação_Prod_Municipios!D77,Ent_Dados!$J$9:$J$254)</f>
        <v>10</v>
      </c>
      <c r="BB145" s="16">
        <f>SUMIF(Ent_Dados!$C$9:$C$254,Tabulação_Prod_Municipios!D77,Ent_Dados!$K$9:$K$254)</f>
        <v>0</v>
      </c>
      <c r="BD145" s="10">
        <v>135</v>
      </c>
      <c r="BE145" s="92" t="s">
        <v>69</v>
      </c>
      <c r="BF145" s="13">
        <f>SUMIF(Ent_Dados!$C$269:$C$514,Tabulação_Prod_Municipios!D16,Ent_Dados!$N$269:$N$514)</f>
        <v>0</v>
      </c>
      <c r="BG145" s="16">
        <f>SUMIF(Ent_Dados!$C$269:$C$514,Tabulação_Prod_Municipios!D16,Ent_Dados!$O$269:$O$514)</f>
        <v>0</v>
      </c>
      <c r="BH145" s="9"/>
      <c r="BI145" s="10">
        <v>135</v>
      </c>
      <c r="BJ145" s="92" t="s">
        <v>69</v>
      </c>
      <c r="BK145" s="13">
        <f>SUMIF(Ent_Dados!$C$9:$C$254,Tabulação_Prod_Municipios!D16,Ent_Dados!$N$9:$N$254)</f>
        <v>0</v>
      </c>
      <c r="BL145" s="16">
        <f>SUMIF(Ent_Dados!$C$9:$C$254,Tabulação_Prod_Municipios!D16,Ent_Dados!$O$9:$O$254)</f>
        <v>0</v>
      </c>
      <c r="BN145" s="10">
        <v>135</v>
      </c>
      <c r="BO145" s="92" t="s">
        <v>165</v>
      </c>
      <c r="BP145" s="13">
        <f>SUMIF(Ent_Dados!$C$269:$C$514,Tabulação_Prod_Municipios!D120,Ent_Dados!$F$269:$F$514)</f>
        <v>0</v>
      </c>
      <c r="BQ145" s="16">
        <f>SUMIF(Ent_Dados!$C$269:$C$514,Tabulação_Prod_Municipios!D120,Ent_Dados!$G$269:$G$514)</f>
        <v>0</v>
      </c>
      <c r="BR145" s="9"/>
      <c r="BS145" s="10">
        <v>135</v>
      </c>
      <c r="BT145" s="92" t="s">
        <v>165</v>
      </c>
      <c r="BU145" s="13">
        <f>SUMIF(Ent_Dados!$C$9:$C$254,Tabulação_Prod_Municipios!D120,Ent_Dados!$F$9:$F$254)</f>
        <v>0</v>
      </c>
      <c r="BV145" s="16">
        <f>SUMIF(Ent_Dados!$C$9:$C$254,Tabulação_Prod_Municipios!D120,Ent_Dados!$G$9:$G$254)</f>
        <v>0</v>
      </c>
      <c r="BX145" s="10">
        <v>135</v>
      </c>
      <c r="BY145" s="92" t="s">
        <v>168</v>
      </c>
      <c r="BZ145" s="13">
        <f>SUMIF(Ent_Dados!$C$269:$C$514,Tabulação_Prod_Municipios!D124,Ent_Dados!$P$269:$P$514)</f>
        <v>0</v>
      </c>
      <c r="CA145" s="16">
        <f>SUMIF(Ent_Dados!$C$269:$C$514,Tabulação_Prod_Municipios!D124,Ent_Dados!$Q$269:$Q$514)</f>
        <v>0</v>
      </c>
      <c r="CB145" s="9"/>
      <c r="CC145" s="10">
        <v>135</v>
      </c>
      <c r="CD145" s="92" t="s">
        <v>168</v>
      </c>
      <c r="CE145" s="13">
        <f>SUMIF(Ent_Dados!$C$9:$C$254,Tabulação_Prod_Municipios!D124,Ent_Dados!$P$9:$P$254)</f>
        <v>0</v>
      </c>
      <c r="CF145" s="16">
        <f>SUMIF(Ent_Dados!$C$9:$C$254,Tabulação_Prod_Municipios!D124,Ent_Dados!$Q$9:$Q$254)</f>
        <v>0</v>
      </c>
      <c r="CH145" s="10">
        <v>135</v>
      </c>
      <c r="CI145" s="92" t="s">
        <v>183</v>
      </c>
      <c r="CJ145" s="13">
        <f>SUMIF(Ent_Dados!$C$269:$C$514,Tabulação_Prod_Municipios!D140,Ent_Dados!$AB$269:$AB$514)</f>
        <v>0</v>
      </c>
      <c r="CK145" s="16">
        <f>SUMIF(Ent_Dados!$C$269:$C$514,Tabulação_Prod_Municipios!D140,Ent_Dados!$AC$269:$AC$514)</f>
        <v>0</v>
      </c>
      <c r="CL145" s="9"/>
      <c r="CM145" s="10">
        <v>135</v>
      </c>
      <c r="CN145" s="92" t="s">
        <v>183</v>
      </c>
      <c r="CO145" s="13">
        <f>SUMIF(Ent_Dados!$C$9:$C$254,Tabulação_Prod_Municipios!D140,Ent_Dados!$AB$9:$AB$254)</f>
        <v>0</v>
      </c>
      <c r="CP145" s="16">
        <f>SUMIF(Ent_Dados!$C$9:$C$254,Tabulação_Prod_Municipios!D140,Ent_Dados!$AC$9:$AC$254)</f>
        <v>0</v>
      </c>
      <c r="CR145" s="10">
        <v>135</v>
      </c>
      <c r="CS145" s="92" t="s">
        <v>213</v>
      </c>
      <c r="CT145" s="13">
        <f>SUMIF(Ent_Dados!$C$269:$C$514,Tabulação_Prod_Municipios!D173,Ent_Dados!$L$269:$L$514)</f>
        <v>90</v>
      </c>
      <c r="CU145" s="16">
        <f>SUMIF(Ent_Dados!$C$269:$C$514,Tabulação_Prod_Municipios!D173,Ent_Dados!$M$269:$M$514)</f>
        <v>90</v>
      </c>
      <c r="CV145" s="9"/>
      <c r="CW145" s="10">
        <v>135</v>
      </c>
      <c r="CX145" s="92" t="s">
        <v>213</v>
      </c>
      <c r="CY145" s="13">
        <f>SUMIF(Ent_Dados!$C$9:$C$254,Tabulação_Prod_Municipios!D173,Ent_Dados!$L$9:$L$254)</f>
        <v>2</v>
      </c>
      <c r="CZ145" s="16">
        <f>SUMIF(Ent_Dados!$C$9:$C$254,Tabulação_Prod_Municipios!D173,Ent_Dados!$M$9:$M$254)</f>
        <v>2</v>
      </c>
      <c r="DB145" s="10">
        <v>135</v>
      </c>
      <c r="DC145" s="92" t="s">
        <v>146</v>
      </c>
      <c r="DD145" s="13">
        <f>SUMIF(Ent_Dados!$C$269:$C$514,Tabulação_Prod_Municipios!D100,Ent_Dados!$R$269:$R$514)</f>
        <v>1350</v>
      </c>
      <c r="DE145" s="16">
        <f>SUMIF(Ent_Dados!$C$269:$C$514,Tabulação_Prod_Municipios!D100,Ent_Dados!$S$269:$S$514)</f>
        <v>435</v>
      </c>
      <c r="DF145" s="9"/>
      <c r="DG145" s="10">
        <v>135</v>
      </c>
      <c r="DH145" s="92" t="s">
        <v>178</v>
      </c>
      <c r="DI145" s="13">
        <f>SUMIF(Ent_Dados!$C$9:$C$254,Tabulação_Prod_Municipios!D134,Ent_Dados!$R$9:$R$254)</f>
        <v>20</v>
      </c>
      <c r="DJ145" s="16">
        <f>SUMIF(Ent_Dados!$C$9:$C$254,Tabulação_Prod_Municipios!D134,Ent_Dados!$S$9:$S$254)</f>
        <v>30</v>
      </c>
      <c r="DL145" s="10">
        <v>135</v>
      </c>
      <c r="DM145" s="92" t="s">
        <v>107</v>
      </c>
      <c r="DN145" s="13">
        <f>SUMIF(Ent_Dados!$C$269:$C$514,Tabulação_Prod_Municipios!D56,Ent_Dados!$Z$269:$Z$514)</f>
        <v>0</v>
      </c>
      <c r="DO145" s="16">
        <f>SUMIF(Ent_Dados!$C$269:$C$514,Tabulação_Prod_Municipios!D56,Ent_Dados!$AA$269:$AA$514)</f>
        <v>0</v>
      </c>
      <c r="DP145" s="9"/>
      <c r="DQ145" s="10">
        <v>135</v>
      </c>
      <c r="DR145" s="92" t="s">
        <v>107</v>
      </c>
      <c r="DS145" s="13">
        <f>SUMIF(Ent_Dados!$C$9:$C$254,Tabulação_Prod_Municipios!D56,Ent_Dados!$Z$9:$Z$254)</f>
        <v>0</v>
      </c>
      <c r="DT145" s="16">
        <f>SUMIF(Ent_Dados!$C$9:$C$254,Tabulação_Prod_Municipios!D56,Ent_Dados!$AA$9:$AA$254)</f>
        <v>0</v>
      </c>
      <c r="DV145" s="10">
        <v>135</v>
      </c>
      <c r="DW145" s="92" t="s">
        <v>158</v>
      </c>
      <c r="DX145" s="13">
        <f>SUMIF(Ent_Dados!$C$269:$C$514,Tabulação_Prod_Municipios!D113,Ent_Dados!$D$269:$D$514)</f>
        <v>0</v>
      </c>
      <c r="DY145" s="16">
        <f>SUMIF(Ent_Dados!$C$269:$C$514,Tabulação_Prod_Municipios!D113,Ent_Dados!$E$269:$E$514)</f>
        <v>0</v>
      </c>
      <c r="DZ145" s="9"/>
      <c r="EA145" s="10">
        <v>135</v>
      </c>
      <c r="EB145" s="92" t="s">
        <v>158</v>
      </c>
      <c r="EC145" s="13">
        <f>SUMIF(Ent_Dados!$C$9:$C$254,Tabulação_Prod_Municipios!D113,Ent_Dados!$D$9:$D$254)</f>
        <v>0</v>
      </c>
      <c r="ED145" s="16">
        <f>SUMIF(Ent_Dados!$C$9:$C$254,Tabulação_Prod_Municipios!D113,Ent_Dados!$E$9:$E$254)</f>
        <v>0</v>
      </c>
      <c r="EF145" s="10">
        <v>135</v>
      </c>
      <c r="EG145" s="92" t="s">
        <v>4</v>
      </c>
      <c r="EH145" s="13"/>
      <c r="EI145" s="16"/>
      <c r="EJ145" s="9"/>
      <c r="EK145" s="10">
        <v>135</v>
      </c>
      <c r="EL145" s="92" t="s">
        <v>4</v>
      </c>
      <c r="EM145" s="13"/>
      <c r="EN145" s="16"/>
    </row>
    <row r="146" spans="1:144" ht="13.5" customHeight="1" x14ac:dyDescent="0.2">
      <c r="A146" s="14"/>
      <c r="B146" s="91">
        <v>138</v>
      </c>
      <c r="C146" s="92" t="s">
        <v>188</v>
      </c>
      <c r="D146" s="12" t="s">
        <v>467</v>
      </c>
      <c r="E146" s="14"/>
      <c r="F146" s="10">
        <v>136</v>
      </c>
      <c r="G146" s="92" t="s">
        <v>110</v>
      </c>
      <c r="H146" s="13">
        <f>SUMIF(Ent_Dados!$C$269:$C$514,Tabulação_Prod_Municipios!D60,Ent_Dados!$F$269:$F$514)+SUMIF(Ent_Dados!$C$269:$C$514,Tabulação_Prod_Municipios!D60,Ent_Dados!$H$269:$H$514)+SUMIF(Ent_Dados!$C$269:$C$514,Tabulação_Prod_Municipios!D60,Ent_Dados!$J$269:$J$514)+SUMIF(Ent_Dados!$C$269:$C$514,Tabulação_Prod_Municipios!D60,Ent_Dados!$N$269:$N$514)+SUMIF(Ent_Dados!$C$269:$C$514,Tabulação_Prod_Municipios!D60,Ent_Dados!$P$269:$P$514)+SUMIF(Ent_Dados!$C$269:$C$514,Tabulação_Prod_Municipios!D60,Ent_Dados!$T$269:$T$514)+SUMIF(Ent_Dados!$C$269:$C$514,Tabulação_Prod_Municipios!D60,Ent_Dados!$V$269:$V$514)+SUMIF(Ent_Dados!$C$269:$C$514,Tabulação_Prod_Municipios!D60,Ent_Dados!$X$269:$X$514)+SUMIF(Ent_Dados!$C$269:$C$514,Tabulação_Prod_Municipios!D60,Ent_Dados!$AB$269:$AB$514)</f>
        <v>6470</v>
      </c>
      <c r="I146" s="16">
        <f>SUMIF(Ent_Dados!$C$269:$C$514,Tabulação_Prod_Municipios!D60,Ent_Dados!$G$269:$G$514)+SUMIF(Ent_Dados!$C$269:$C$514,Tabulação_Prod_Municipios!D60,Ent_Dados!$I$269:$I$514)+SUMIF(Ent_Dados!$C$269:$C$514,Tabulação_Prod_Municipios!D60,Ent_Dados!$K$269:$K$514)+SUMIF(Ent_Dados!$C$269:$C$514,Tabulação_Prod_Municipios!D60,Ent_Dados!$O$269:$O$514)+SUMIF(Ent_Dados!$C$269:$C$514,Tabulação_Prod_Municipios!D60,Ent_Dados!$Q$269:$Q$514)+SUMIF(Ent_Dados!$C$269:$C$514,Tabulação_Prod_Municipios!D60,Ent_Dados!$U$269:$U$514)+SUMIF(Ent_Dados!$C$269:$C$514,Tabulação_Prod_Municipios!D60,Ent_Dados!$W$269:$W$514)+SUMIF(Ent_Dados!$C$269:$C$514,Tabulação_Prod_Municipios!D60,Ent_Dados!$Y$269:$Y$514)+SUMIF(Ent_Dados!$C$269:$C$514,Tabulação_Prod_Municipios!D60,Ent_Dados!$AC$269:$AC$514)</f>
        <v>5950</v>
      </c>
      <c r="J146" s="9"/>
      <c r="K146" s="10">
        <v>136</v>
      </c>
      <c r="L146" s="92" t="s">
        <v>182</v>
      </c>
      <c r="M146" s="13">
        <f>SUMIF(Ent_Dados!$C$9:$C$254,Tabulação_Prod_Municipios!D139,Ent_Dados!$F$9:$F$254)+SUMIF(Ent_Dados!$C$9:$C$254,Tabulação_Prod_Municipios!D139,Ent_Dados!$H$9:$H$254)+SUMIF(Ent_Dados!$C$9:$C$254,Tabulação_Prod_Municipios!D139,Ent_Dados!$J$9:$J$254)+SUMIF(Ent_Dados!$C$9:$C$254,Tabulação_Prod_Municipios!D139,Ent_Dados!$N$9:$N$254)+SUMIF(Ent_Dados!$C$9:$C$254,Tabulação_Prod_Municipios!D139,Ent_Dados!$P$9:$P$254)+SUMIF(Ent_Dados!$C$9:$C$254,Tabulação_Prod_Municipios!D139,Ent_Dados!$T$9:$T$254)+SUMIF(Ent_Dados!$C$9:$C$254,Tabulação_Prod_Municipios!D139,Ent_Dados!$V$9:$V$254)+SUMIF(Ent_Dados!$C$9:$C$254,Tabulação_Prod_Municipios!D139,Ent_Dados!$X$9:$X$254)+SUMIF(Ent_Dados!$C$9:$C$254,Tabulação_Prod_Municipios!D139,Ent_Dados!$AB$9:$AB$254)</f>
        <v>2050</v>
      </c>
      <c r="N146" s="16">
        <f>SUMIF(Ent_Dados!$C$9:$C$254,Tabulação_Prod_Municipios!D139,Ent_Dados!$G$9:$G$254)+SUMIF(Ent_Dados!$C$9:$C$254,Tabulação_Prod_Municipios!D139,Ent_Dados!$I$9:$I$254)+SUMIF(Ent_Dados!$C$9:$C$254,Tabulação_Prod_Municipios!D139,Ent_Dados!$K$9:$K$254)+SUMIF(Ent_Dados!$C$9:$C$254,Tabulação_Prod_Municipios!D139,Ent_Dados!$O$9:$O$254)+SUMIF(Ent_Dados!$C$9:$C$254,Tabulação_Prod_Municipios!D139,Ent_Dados!$Q$9:$Q$254)+SUMIF(Ent_Dados!$C$9:$C$254,Tabulação_Prod_Municipios!D139,Ent_Dados!$U$9:$U$254)+SUMIF(Ent_Dados!$C$9:$C$254,Tabulação_Prod_Municipios!D139,Ent_Dados!$W$9:$W$254)+SUMIF(Ent_Dados!$C$9:$C$254,Tabulação_Prod_Municipios!D139,Ent_Dados!$Y$9:$Y$254)+SUMIF(Ent_Dados!$C$9:$C$254,Tabulação_Prod_Municipios!D139,Ent_Dados!$AC$9:$AC$254)</f>
        <v>1750</v>
      </c>
      <c r="O146" s="14"/>
      <c r="P146" s="10">
        <v>136</v>
      </c>
      <c r="Q146" s="92" t="s">
        <v>76</v>
      </c>
      <c r="R146" s="13">
        <f>SUMIF(Ent_Dados!$C$269:$C$514,Tabulação_Prod_Municipios!D24,Ent_Dados!$V$269:$V$514)</f>
        <v>500</v>
      </c>
      <c r="S146" s="16">
        <f>SUMIF(Ent_Dados!$C$269:$C$514,Tabulação_Prod_Municipios!D24,Ent_Dados!$W$269:$W$514)</f>
        <v>2270</v>
      </c>
      <c r="T146" s="9"/>
      <c r="U146" s="10">
        <v>136</v>
      </c>
      <c r="V146" s="92" t="s">
        <v>191</v>
      </c>
      <c r="W146" s="13">
        <f>SUMIF(Ent_Dados!$C$9:$C$254,Tabulação_Prod_Municipios!D149,Ent_Dados!$V$9:$V$254)</f>
        <v>850</v>
      </c>
      <c r="X146" s="16">
        <f>SUMIF(Ent_Dados!$C$9:$C$254,Tabulação_Prod_Municipios!D149,Ent_Dados!$W$9:$W$254)</f>
        <v>862</v>
      </c>
      <c r="Y146" s="2"/>
      <c r="Z146" s="10">
        <v>136</v>
      </c>
      <c r="AA146" s="92" t="s">
        <v>240</v>
      </c>
      <c r="AB146" s="13">
        <f>SUMIF(Ent_Dados!$C$269:$C$514,Tabulação_Prod_Municipios!D205,Ent_Dados!$T$269:$T$514)</f>
        <v>2500</v>
      </c>
      <c r="AC146" s="16">
        <f>SUMIF(Ent_Dados!$C$269:$C$514,Tabulação_Prod_Municipios!D205,Ent_Dados!$U$269:$U$514)</f>
        <v>2700</v>
      </c>
      <c r="AD146" s="9"/>
      <c r="AE146" s="10">
        <v>136</v>
      </c>
      <c r="AF146" s="92" t="s">
        <v>204</v>
      </c>
      <c r="AG146" s="13">
        <f>SUMIF(Ent_Dados!$C$9:$C$254,Tabulação_Prod_Municipios!D164,Ent_Dados!$T$9:$T$254)</f>
        <v>400</v>
      </c>
      <c r="AH146" s="16">
        <f>SUMIF(Ent_Dados!$C$9:$C$254,Tabulação_Prod_Municipios!D164,Ent_Dados!$U$9:$U$254)</f>
        <v>600</v>
      </c>
      <c r="AJ146" s="10">
        <v>136</v>
      </c>
      <c r="AK146" s="92" t="s">
        <v>67</v>
      </c>
      <c r="AL146" s="13">
        <f>SUMIF(Ent_Dados!$C$269:$C$514,Tabulação_Prod_Municipios!D14,Ent_Dados!$X$269:$X$514)</f>
        <v>0</v>
      </c>
      <c r="AM146" s="16">
        <f>SUMIF(Ent_Dados!$C$269:$C$514,Tabulação_Prod_Municipios!D14,Ent_Dados!$Y$269:$Y$514)</f>
        <v>0</v>
      </c>
      <c r="AN146" s="9"/>
      <c r="AO146" s="10">
        <v>136</v>
      </c>
      <c r="AP146" s="92" t="s">
        <v>67</v>
      </c>
      <c r="AQ146" s="13">
        <f>SUMIF(Ent_Dados!$C$9:$C$254,Tabulação_Prod_Municipios!D14,Ent_Dados!$X$9:$X$254)</f>
        <v>0</v>
      </c>
      <c r="AR146" s="16">
        <f>SUMIF(Ent_Dados!$C$9:$C$254,Tabulação_Prod_Municipios!D14,Ent_Dados!$Y$9:$Y$254)</f>
        <v>0</v>
      </c>
      <c r="AT146" s="10">
        <v>136</v>
      </c>
      <c r="AU146" s="92" t="s">
        <v>279</v>
      </c>
      <c r="AV146" s="13">
        <f>SUMIF(Ent_Dados!$C$269:$C$514,Tabulação_Prod_Municipios!D247,Ent_Dados!$J$269:$J$514)</f>
        <v>18</v>
      </c>
      <c r="AW146" s="16">
        <f>SUMIF(Ent_Dados!$C$269:$C$514,Tabulação_Prod_Municipios!D247,Ent_Dados!$K$269:$K$514)</f>
        <v>0</v>
      </c>
      <c r="AX146" s="9"/>
      <c r="AY146" s="10">
        <v>136</v>
      </c>
      <c r="AZ146" s="92" t="s">
        <v>279</v>
      </c>
      <c r="BA146" s="13">
        <f>SUMIF(Ent_Dados!$C$9:$C$254,Tabulação_Prod_Municipios!D247,Ent_Dados!$J$9:$J$254)</f>
        <v>10</v>
      </c>
      <c r="BB146" s="16">
        <f>SUMIF(Ent_Dados!$C$9:$C$254,Tabulação_Prod_Municipios!D247,Ent_Dados!$K$9:$K$254)</f>
        <v>0</v>
      </c>
      <c r="BD146" s="10">
        <v>136</v>
      </c>
      <c r="BE146" s="92" t="s">
        <v>71</v>
      </c>
      <c r="BF146" s="13">
        <f>SUMIF(Ent_Dados!$C$269:$C$514,Tabulação_Prod_Municipios!D19,Ent_Dados!$N$269:$N$514)</f>
        <v>0</v>
      </c>
      <c r="BG146" s="16">
        <f>SUMIF(Ent_Dados!$C$269:$C$514,Tabulação_Prod_Municipios!D19,Ent_Dados!$O$269:$O$514)</f>
        <v>0</v>
      </c>
      <c r="BH146" s="9"/>
      <c r="BI146" s="10">
        <v>136</v>
      </c>
      <c r="BJ146" s="92" t="s">
        <v>71</v>
      </c>
      <c r="BK146" s="13">
        <f>SUMIF(Ent_Dados!$C$9:$C$254,Tabulação_Prod_Municipios!D19,Ent_Dados!$N$9:$N$254)</f>
        <v>0</v>
      </c>
      <c r="BL146" s="16">
        <f>SUMIF(Ent_Dados!$C$9:$C$254,Tabulação_Prod_Municipios!D19,Ent_Dados!$O$9:$O$254)</f>
        <v>0</v>
      </c>
      <c r="BN146" s="10">
        <v>136</v>
      </c>
      <c r="BO146" s="92" t="s">
        <v>166</v>
      </c>
      <c r="BP146" s="13">
        <f>SUMIF(Ent_Dados!$C$269:$C$514,Tabulação_Prod_Municipios!D122,Ent_Dados!$F$269:$F$514)</f>
        <v>0</v>
      </c>
      <c r="BQ146" s="16">
        <f>SUMIF(Ent_Dados!$C$269:$C$514,Tabulação_Prod_Municipios!D122,Ent_Dados!$G$269:$G$514)</f>
        <v>0</v>
      </c>
      <c r="BR146" s="9"/>
      <c r="BS146" s="10">
        <v>136</v>
      </c>
      <c r="BT146" s="92" t="s">
        <v>166</v>
      </c>
      <c r="BU146" s="13">
        <f>SUMIF(Ent_Dados!$C$9:$C$254,Tabulação_Prod_Municipios!D122,Ent_Dados!$F$9:$F$254)</f>
        <v>0</v>
      </c>
      <c r="BV146" s="16">
        <f>SUMIF(Ent_Dados!$C$9:$C$254,Tabulação_Prod_Municipios!D122,Ent_Dados!$G$9:$G$254)</f>
        <v>0</v>
      </c>
      <c r="BX146" s="10">
        <v>136</v>
      </c>
      <c r="BY146" s="92" t="s">
        <v>169</v>
      </c>
      <c r="BZ146" s="13">
        <f>SUMIF(Ent_Dados!$C$269:$C$514,Tabulação_Prod_Municipios!D125,Ent_Dados!$P$269:$P$514)</f>
        <v>0</v>
      </c>
      <c r="CA146" s="16">
        <f>SUMIF(Ent_Dados!$C$269:$C$514,Tabulação_Prod_Municipios!D125,Ent_Dados!$Q$269:$Q$514)</f>
        <v>0</v>
      </c>
      <c r="CB146" s="9"/>
      <c r="CC146" s="10">
        <v>136</v>
      </c>
      <c r="CD146" s="92" t="s">
        <v>169</v>
      </c>
      <c r="CE146" s="13">
        <f>SUMIF(Ent_Dados!$C$9:$C$254,Tabulação_Prod_Municipios!D125,Ent_Dados!$P$9:$P$254)</f>
        <v>0</v>
      </c>
      <c r="CF146" s="16">
        <f>SUMIF(Ent_Dados!$C$9:$C$254,Tabulação_Prod_Municipios!D125,Ent_Dados!$Q$9:$Q$254)</f>
        <v>0</v>
      </c>
      <c r="CH146" s="10">
        <v>136</v>
      </c>
      <c r="CI146" s="92" t="s">
        <v>184</v>
      </c>
      <c r="CJ146" s="13">
        <f>SUMIF(Ent_Dados!$C$269:$C$514,Tabulação_Prod_Municipios!D141,Ent_Dados!$AB$269:$AB$514)</f>
        <v>0</v>
      </c>
      <c r="CK146" s="16">
        <f>SUMIF(Ent_Dados!$C$269:$C$514,Tabulação_Prod_Municipios!D141,Ent_Dados!$AC$269:$AC$514)</f>
        <v>0</v>
      </c>
      <c r="CL146" s="9"/>
      <c r="CM146" s="10">
        <v>136</v>
      </c>
      <c r="CN146" s="92" t="s">
        <v>184</v>
      </c>
      <c r="CO146" s="13">
        <f>SUMIF(Ent_Dados!$C$9:$C$254,Tabulação_Prod_Municipios!D141,Ent_Dados!$AB$9:$AB$254)</f>
        <v>0</v>
      </c>
      <c r="CP146" s="16">
        <f>SUMIF(Ent_Dados!$C$9:$C$254,Tabulação_Prod_Municipios!D141,Ent_Dados!$AC$9:$AC$254)</f>
        <v>0</v>
      </c>
      <c r="CR146" s="10">
        <v>136</v>
      </c>
      <c r="CS146" s="92" t="s">
        <v>262</v>
      </c>
      <c r="CT146" s="13">
        <f>SUMIF(Ent_Dados!$C$269:$C$514,Tabulação_Prod_Municipios!D229,Ent_Dados!$L$269:$L$514)</f>
        <v>0</v>
      </c>
      <c r="CU146" s="16">
        <f>SUMIF(Ent_Dados!$C$269:$C$514,Tabulação_Prod_Municipios!D229,Ent_Dados!$M$269:$M$514)</f>
        <v>0</v>
      </c>
      <c r="CV146" s="9"/>
      <c r="CW146" s="10">
        <v>136</v>
      </c>
      <c r="CX146" s="92" t="s">
        <v>262</v>
      </c>
      <c r="CY146" s="13">
        <f>SUMIF(Ent_Dados!$C$9:$C$254,Tabulação_Prod_Municipios!D229,Ent_Dados!$L$9:$L$254)</f>
        <v>0</v>
      </c>
      <c r="CZ146" s="16">
        <f>SUMIF(Ent_Dados!$C$9:$C$254,Tabulação_Prod_Municipios!D229,Ent_Dados!$M$9:$M$254)</f>
        <v>0</v>
      </c>
      <c r="DB146" s="10">
        <v>136</v>
      </c>
      <c r="DC146" s="92" t="s">
        <v>22</v>
      </c>
      <c r="DD146" s="13">
        <f>SUMIF(Ent_Dados!$C$269:$C$514,Tabulação_Prod_Municipios!D189,Ent_Dados!$R$269:$R$514)</f>
        <v>435</v>
      </c>
      <c r="DE146" s="16">
        <f>SUMIF(Ent_Dados!$C$269:$C$514,Tabulação_Prod_Municipios!D189,Ent_Dados!$S$269:$S$514)</f>
        <v>435</v>
      </c>
      <c r="DF146" s="9"/>
      <c r="DG146" s="10">
        <v>136</v>
      </c>
      <c r="DH146" s="92" t="s">
        <v>241</v>
      </c>
      <c r="DI146" s="13">
        <f>SUMIF(Ent_Dados!$C$9:$C$254,Tabulação_Prod_Municipios!D206,Ent_Dados!$R$9:$R$254)</f>
        <v>15</v>
      </c>
      <c r="DJ146" s="16">
        <f>SUMIF(Ent_Dados!$C$9:$C$254,Tabulação_Prod_Municipios!D206,Ent_Dados!$S$9:$S$254)</f>
        <v>30</v>
      </c>
      <c r="DL146" s="10">
        <v>136</v>
      </c>
      <c r="DM146" s="92" t="s">
        <v>45</v>
      </c>
      <c r="DN146" s="13">
        <f>SUMIF(Ent_Dados!$C$269:$C$514,Tabulação_Prod_Municipios!D57,Ent_Dados!$Z$269:$Z$514)</f>
        <v>0</v>
      </c>
      <c r="DO146" s="16">
        <f>SUMIF(Ent_Dados!$C$269:$C$514,Tabulação_Prod_Municipios!D57,Ent_Dados!$AA$269:$AA$514)</f>
        <v>0</v>
      </c>
      <c r="DP146" s="9"/>
      <c r="DQ146" s="10">
        <v>136</v>
      </c>
      <c r="DR146" s="92" t="s">
        <v>45</v>
      </c>
      <c r="DS146" s="13">
        <f>SUMIF(Ent_Dados!$C$9:$C$254,Tabulação_Prod_Municipios!D57,Ent_Dados!$Z$9:$Z$254)</f>
        <v>0</v>
      </c>
      <c r="DT146" s="16">
        <f>SUMIF(Ent_Dados!$C$9:$C$254,Tabulação_Prod_Municipios!D57,Ent_Dados!$AA$9:$AA$254)</f>
        <v>0</v>
      </c>
      <c r="DV146" s="10">
        <v>136</v>
      </c>
      <c r="DW146" s="92" t="s">
        <v>159</v>
      </c>
      <c r="DX146" s="13">
        <f>SUMIF(Ent_Dados!$C$269:$C$514,Tabulação_Prod_Municipios!D114,Ent_Dados!$D$269:$D$514)</f>
        <v>0</v>
      </c>
      <c r="DY146" s="16">
        <f>SUMIF(Ent_Dados!$C$269:$C$514,Tabulação_Prod_Municipios!D114,Ent_Dados!$E$269:$E$514)</f>
        <v>0</v>
      </c>
      <c r="DZ146" s="9"/>
      <c r="EA146" s="10">
        <v>136</v>
      </c>
      <c r="EB146" s="92" t="s">
        <v>159</v>
      </c>
      <c r="EC146" s="13">
        <f>SUMIF(Ent_Dados!$C$9:$C$254,Tabulação_Prod_Municipios!D114,Ent_Dados!$D$9:$D$254)</f>
        <v>0</v>
      </c>
      <c r="ED146" s="16">
        <f>SUMIF(Ent_Dados!$C$9:$C$254,Tabulação_Prod_Municipios!D114,Ent_Dados!$E$9:$E$254)</f>
        <v>0</v>
      </c>
      <c r="EF146" s="10">
        <v>136</v>
      </c>
      <c r="EG146" s="92" t="s">
        <v>188</v>
      </c>
      <c r="EH146" s="13"/>
      <c r="EI146" s="16"/>
      <c r="EJ146" s="9"/>
      <c r="EK146" s="10">
        <v>136</v>
      </c>
      <c r="EL146" s="92" t="s">
        <v>188</v>
      </c>
      <c r="EM146" s="13"/>
      <c r="EN146" s="16"/>
    </row>
    <row r="147" spans="1:144" ht="13.5" customHeight="1" x14ac:dyDescent="0.2">
      <c r="A147" s="14"/>
      <c r="B147" s="91">
        <v>139</v>
      </c>
      <c r="C147" s="92" t="s">
        <v>189</v>
      </c>
      <c r="D147" s="12" t="s">
        <v>468</v>
      </c>
      <c r="E147" s="14"/>
      <c r="F147" s="10">
        <v>137</v>
      </c>
      <c r="G147" s="92" t="s">
        <v>161</v>
      </c>
      <c r="H147" s="13">
        <f>SUMIF(Ent_Dados!$C$269:$C$514,Tabulação_Prod_Municipios!D116,Ent_Dados!$F$269:$F$514)+SUMIF(Ent_Dados!$C$269:$C$514,Tabulação_Prod_Municipios!D116,Ent_Dados!$H$269:$H$514)+SUMIF(Ent_Dados!$C$269:$C$514,Tabulação_Prod_Municipios!D116,Ent_Dados!$J$269:$J$514)+SUMIF(Ent_Dados!$C$269:$C$514,Tabulação_Prod_Municipios!D116,Ent_Dados!$N$269:$N$514)+SUMIF(Ent_Dados!$C$269:$C$514,Tabulação_Prod_Municipios!D116,Ent_Dados!$P$269:$P$514)+SUMIF(Ent_Dados!$C$269:$C$514,Tabulação_Prod_Municipios!D116,Ent_Dados!$T$269:$T$514)+SUMIF(Ent_Dados!$C$269:$C$514,Tabulação_Prod_Municipios!D116,Ent_Dados!$V$269:$V$514)+SUMIF(Ent_Dados!$C$269:$C$514,Tabulação_Prod_Municipios!D116,Ent_Dados!$X$269:$X$514)+SUMIF(Ent_Dados!$C$269:$C$514,Tabulação_Prod_Municipios!D116,Ent_Dados!$AB$269:$AB$514)</f>
        <v>11050</v>
      </c>
      <c r="I147" s="16">
        <f>SUMIF(Ent_Dados!$C$269:$C$514,Tabulação_Prod_Municipios!D116,Ent_Dados!$G$269:$G$514)+SUMIF(Ent_Dados!$C$269:$C$514,Tabulação_Prod_Municipios!D116,Ent_Dados!$I$269:$I$514)+SUMIF(Ent_Dados!$C$269:$C$514,Tabulação_Prod_Municipios!D116,Ent_Dados!$K$269:$K$514)+SUMIF(Ent_Dados!$C$269:$C$514,Tabulação_Prod_Municipios!D116,Ent_Dados!$O$269:$O$514)+SUMIF(Ent_Dados!$C$269:$C$514,Tabulação_Prod_Municipios!D116,Ent_Dados!$Q$269:$Q$514)+SUMIF(Ent_Dados!$C$269:$C$514,Tabulação_Prod_Municipios!D116,Ent_Dados!$U$269:$U$514)+SUMIF(Ent_Dados!$C$269:$C$514,Tabulação_Prod_Municipios!D116,Ent_Dados!$W$269:$W$514)+SUMIF(Ent_Dados!$C$269:$C$514,Tabulação_Prod_Municipios!D116,Ent_Dados!$Y$269:$Y$514)+SUMIF(Ent_Dados!$C$269:$C$514,Tabulação_Prod_Municipios!D116,Ent_Dados!$AC$269:$AC$514)</f>
        <v>5780</v>
      </c>
      <c r="J147" s="9"/>
      <c r="K147" s="10">
        <v>137</v>
      </c>
      <c r="L147" s="92" t="s">
        <v>84</v>
      </c>
      <c r="M147" s="13">
        <f>SUMIF(Ent_Dados!$C$9:$C$254,Tabulação_Prod_Municipios!D32,Ent_Dados!$F$9:$F$254)+SUMIF(Ent_Dados!$C$9:$C$254,Tabulação_Prod_Municipios!D32,Ent_Dados!$H$9:$H$254)+SUMIF(Ent_Dados!$C$9:$C$254,Tabulação_Prod_Municipios!D32,Ent_Dados!$J$9:$J$254)+SUMIF(Ent_Dados!$C$9:$C$254,Tabulação_Prod_Municipios!D32,Ent_Dados!$N$9:$N$254)+SUMIF(Ent_Dados!$C$9:$C$254,Tabulação_Prod_Municipios!D32,Ent_Dados!$P$9:$P$254)+SUMIF(Ent_Dados!$C$9:$C$254,Tabulação_Prod_Municipios!D32,Ent_Dados!$T$9:$T$254)+SUMIF(Ent_Dados!$C$9:$C$254,Tabulação_Prod_Municipios!D32,Ent_Dados!$V$9:$V$254)+SUMIF(Ent_Dados!$C$9:$C$254,Tabulação_Prod_Municipios!D32,Ent_Dados!$X$9:$X$254)+SUMIF(Ent_Dados!$C$9:$C$254,Tabulação_Prod_Municipios!D32,Ent_Dados!$AB$9:$AB$254)</f>
        <v>1920</v>
      </c>
      <c r="N147" s="16">
        <f>SUMIF(Ent_Dados!$C$9:$C$254,Tabulação_Prod_Municipios!D32,Ent_Dados!$G$9:$G$254)+SUMIF(Ent_Dados!$C$9:$C$254,Tabulação_Prod_Municipios!D32,Ent_Dados!$I$9:$I$254)+SUMIF(Ent_Dados!$C$9:$C$254,Tabulação_Prod_Municipios!D32,Ent_Dados!$K$9:$K$254)+SUMIF(Ent_Dados!$C$9:$C$254,Tabulação_Prod_Municipios!D32,Ent_Dados!$O$9:$O$254)+SUMIF(Ent_Dados!$C$9:$C$254,Tabulação_Prod_Municipios!D32,Ent_Dados!$Q$9:$Q$254)+SUMIF(Ent_Dados!$C$9:$C$254,Tabulação_Prod_Municipios!D32,Ent_Dados!$U$9:$U$254)+SUMIF(Ent_Dados!$C$9:$C$254,Tabulação_Prod_Municipios!D32,Ent_Dados!$W$9:$W$254)+SUMIF(Ent_Dados!$C$9:$C$254,Tabulação_Prod_Municipios!D32,Ent_Dados!$Y$9:$Y$254)+SUMIF(Ent_Dados!$C$9:$C$254,Tabulação_Prod_Municipios!D32,Ent_Dados!$AC$9:$AC$254)</f>
        <v>1717</v>
      </c>
      <c r="O147" s="14"/>
      <c r="P147" s="10">
        <v>137</v>
      </c>
      <c r="Q147" s="92" t="s">
        <v>269</v>
      </c>
      <c r="R147" s="13">
        <f>SUMIF(Ent_Dados!$C$269:$C$514,Tabulação_Prod_Municipios!D237,Ent_Dados!$V$269:$V$514)</f>
        <v>0</v>
      </c>
      <c r="S147" s="16">
        <f>SUMIF(Ent_Dados!$C$269:$C$514,Tabulação_Prod_Municipios!D237,Ent_Dados!$W$269:$W$514)</f>
        <v>2250</v>
      </c>
      <c r="T147" s="9"/>
      <c r="U147" s="10">
        <v>137</v>
      </c>
      <c r="V147" s="92" t="s">
        <v>168</v>
      </c>
      <c r="W147" s="13">
        <f>SUMIF(Ent_Dados!$C$9:$C$254,Tabulação_Prod_Municipios!D124,Ent_Dados!$V$9:$V$254)</f>
        <v>825</v>
      </c>
      <c r="X147" s="16">
        <f>SUMIF(Ent_Dados!$C$9:$C$254,Tabulação_Prod_Municipios!D124,Ent_Dados!$W$9:$W$254)</f>
        <v>825</v>
      </c>
      <c r="Y147" s="2"/>
      <c r="Z147" s="10">
        <v>137</v>
      </c>
      <c r="AA147" s="92" t="s">
        <v>214</v>
      </c>
      <c r="AB147" s="13">
        <f>SUMIF(Ent_Dados!$C$269:$C$514,Tabulação_Prod_Municipios!D174,Ent_Dados!$T$269:$T$514)</f>
        <v>1000</v>
      </c>
      <c r="AC147" s="16">
        <f>SUMIF(Ent_Dados!$C$269:$C$514,Tabulação_Prod_Municipios!D174,Ent_Dados!$U$269:$U$514)</f>
        <v>2700</v>
      </c>
      <c r="AD147" s="9"/>
      <c r="AE147" s="10">
        <v>137</v>
      </c>
      <c r="AF147" s="92" t="s">
        <v>128</v>
      </c>
      <c r="AG147" s="13">
        <f>SUMIF(Ent_Dados!$C$9:$C$254,Tabulação_Prod_Municipios!D82,Ent_Dados!$T$9:$T$254)</f>
        <v>400</v>
      </c>
      <c r="AH147" s="16">
        <f>SUMIF(Ent_Dados!$C$9:$C$254,Tabulação_Prod_Municipios!D82,Ent_Dados!$U$9:$U$254)</f>
        <v>580</v>
      </c>
      <c r="AJ147" s="10">
        <v>137</v>
      </c>
      <c r="AK147" s="92" t="s">
        <v>171</v>
      </c>
      <c r="AL147" s="13">
        <f>SUMIF(Ent_Dados!$C$269:$C$514,Tabulação_Prod_Municipios!D127,Ent_Dados!$X$269:$X$514)</f>
        <v>0</v>
      </c>
      <c r="AM147" s="16">
        <f>SUMIF(Ent_Dados!$C$269:$C$514,Tabulação_Prod_Municipios!D127,Ent_Dados!$Y$269:$Y$514)</f>
        <v>0</v>
      </c>
      <c r="AN147" s="9"/>
      <c r="AO147" s="10">
        <v>137</v>
      </c>
      <c r="AP147" s="92" t="s">
        <v>171</v>
      </c>
      <c r="AQ147" s="13">
        <f>SUMIF(Ent_Dados!$C$9:$C$254,Tabulação_Prod_Municipios!D127,Ent_Dados!$X$9:$X$254)</f>
        <v>0</v>
      </c>
      <c r="AR147" s="16">
        <f>SUMIF(Ent_Dados!$C$9:$C$254,Tabulação_Prod_Municipios!D127,Ent_Dados!$Y$9:$Y$254)</f>
        <v>0</v>
      </c>
      <c r="AT147" s="10">
        <v>137</v>
      </c>
      <c r="AU147" s="92" t="s">
        <v>109</v>
      </c>
      <c r="AV147" s="13">
        <f>SUMIF(Ent_Dados!$C$269:$C$514,Tabulação_Prod_Municipios!D59,Ent_Dados!$J$269:$J$514)</f>
        <v>17</v>
      </c>
      <c r="AW147" s="16">
        <f>SUMIF(Ent_Dados!$C$269:$C$514,Tabulação_Prod_Municipios!D59,Ent_Dados!$K$269:$K$514)</f>
        <v>0</v>
      </c>
      <c r="AX147" s="9"/>
      <c r="AY147" s="10">
        <v>137</v>
      </c>
      <c r="AZ147" s="92" t="s">
        <v>112</v>
      </c>
      <c r="BA147" s="13">
        <f>SUMIF(Ent_Dados!$C$9:$C$254,Tabulação_Prod_Municipios!D62,Ent_Dados!$J$9:$J$254)</f>
        <v>10</v>
      </c>
      <c r="BB147" s="16">
        <f>SUMIF(Ent_Dados!$C$9:$C$254,Tabulação_Prod_Municipios!D62,Ent_Dados!$K$9:$K$254)</f>
        <v>0</v>
      </c>
      <c r="BD147" s="10">
        <v>137</v>
      </c>
      <c r="BE147" s="92" t="s">
        <v>72</v>
      </c>
      <c r="BF147" s="13">
        <f>SUMIF(Ent_Dados!$C$269:$C$514,Tabulação_Prod_Municipios!D20,Ent_Dados!$N$269:$N$514)</f>
        <v>0</v>
      </c>
      <c r="BG147" s="16">
        <f>SUMIF(Ent_Dados!$C$269:$C$514,Tabulação_Prod_Municipios!D20,Ent_Dados!$O$269:$O$514)</f>
        <v>0</v>
      </c>
      <c r="BH147" s="9"/>
      <c r="BI147" s="10">
        <v>137</v>
      </c>
      <c r="BJ147" s="92" t="s">
        <v>72</v>
      </c>
      <c r="BK147" s="13">
        <f>SUMIF(Ent_Dados!$C$9:$C$254,Tabulação_Prod_Municipios!D20,Ent_Dados!$N$9:$N$254)</f>
        <v>0</v>
      </c>
      <c r="BL147" s="16">
        <f>SUMIF(Ent_Dados!$C$9:$C$254,Tabulação_Prod_Municipios!D20,Ent_Dados!$O$9:$O$254)</f>
        <v>0</v>
      </c>
      <c r="BN147" s="10">
        <v>137</v>
      </c>
      <c r="BO147" s="92" t="s">
        <v>167</v>
      </c>
      <c r="BP147" s="13">
        <f>SUMIF(Ent_Dados!$C$269:$C$514,Tabulação_Prod_Municipios!D123,Ent_Dados!$F$269:$F$514)</f>
        <v>0</v>
      </c>
      <c r="BQ147" s="16">
        <f>SUMIF(Ent_Dados!$C$269:$C$514,Tabulação_Prod_Municipios!D123,Ent_Dados!$G$269:$G$514)</f>
        <v>0</v>
      </c>
      <c r="BR147" s="9"/>
      <c r="BS147" s="10">
        <v>137</v>
      </c>
      <c r="BT147" s="92" t="s">
        <v>167</v>
      </c>
      <c r="BU147" s="13">
        <f>SUMIF(Ent_Dados!$C$9:$C$254,Tabulação_Prod_Municipios!D123,Ent_Dados!$F$9:$F$254)</f>
        <v>0</v>
      </c>
      <c r="BV147" s="16">
        <f>SUMIF(Ent_Dados!$C$9:$C$254,Tabulação_Prod_Municipios!D123,Ent_Dados!$G$9:$G$254)</f>
        <v>0</v>
      </c>
      <c r="BX147" s="10">
        <v>137</v>
      </c>
      <c r="BY147" s="92" t="s">
        <v>170</v>
      </c>
      <c r="BZ147" s="13">
        <f>SUMIF(Ent_Dados!$C$269:$C$514,Tabulação_Prod_Municipios!D126,Ent_Dados!$P$269:$P$514)</f>
        <v>0</v>
      </c>
      <c r="CA147" s="16">
        <f>SUMIF(Ent_Dados!$C$269:$C$514,Tabulação_Prod_Municipios!D126,Ent_Dados!$Q$269:$Q$514)</f>
        <v>0</v>
      </c>
      <c r="CB147" s="9"/>
      <c r="CC147" s="10">
        <v>137</v>
      </c>
      <c r="CD147" s="92" t="s">
        <v>170</v>
      </c>
      <c r="CE147" s="13">
        <f>SUMIF(Ent_Dados!$C$9:$C$254,Tabulação_Prod_Municipios!D126,Ent_Dados!$P$9:$P$254)</f>
        <v>0</v>
      </c>
      <c r="CF147" s="16">
        <f>SUMIF(Ent_Dados!$C$9:$C$254,Tabulação_Prod_Municipios!D126,Ent_Dados!$Q$9:$Q$254)</f>
        <v>0</v>
      </c>
      <c r="CH147" s="10">
        <v>137</v>
      </c>
      <c r="CI147" s="92" t="s">
        <v>185</v>
      </c>
      <c r="CJ147" s="13">
        <f>SUMIF(Ent_Dados!$C$269:$C$514,Tabulação_Prod_Municipios!D142,Ent_Dados!$AB$269:$AB$514)</f>
        <v>0</v>
      </c>
      <c r="CK147" s="16">
        <f>SUMIF(Ent_Dados!$C$269:$C$514,Tabulação_Prod_Municipios!D142,Ent_Dados!$AC$269:$AC$514)</f>
        <v>0</v>
      </c>
      <c r="CL147" s="9"/>
      <c r="CM147" s="10">
        <v>137</v>
      </c>
      <c r="CN147" s="92" t="s">
        <v>185</v>
      </c>
      <c r="CO147" s="13">
        <f>SUMIF(Ent_Dados!$C$9:$C$254,Tabulação_Prod_Municipios!D142,Ent_Dados!$AB$9:$AB$254)</f>
        <v>0</v>
      </c>
      <c r="CP147" s="16">
        <f>SUMIF(Ent_Dados!$C$9:$C$254,Tabulação_Prod_Municipios!D142,Ent_Dados!$AC$9:$AC$254)</f>
        <v>0</v>
      </c>
      <c r="CR147" s="10">
        <v>137</v>
      </c>
      <c r="CS147" s="92" t="s">
        <v>120</v>
      </c>
      <c r="CT147" s="13">
        <f>SUMIF(Ent_Dados!$C$269:$C$514,Tabulação_Prod_Municipios!D72,Ent_Dados!$L$269:$L$514)</f>
        <v>34450</v>
      </c>
      <c r="CU147" s="16">
        <f>SUMIF(Ent_Dados!$C$269:$C$514,Tabulação_Prod_Municipios!D72,Ent_Dados!$M$269:$M$514)</f>
        <v>0</v>
      </c>
      <c r="CV147" s="9"/>
      <c r="CW147" s="10">
        <v>137</v>
      </c>
      <c r="CX147" s="92" t="s">
        <v>120</v>
      </c>
      <c r="CY147" s="13">
        <f>SUMIF(Ent_Dados!$C$9:$C$254,Tabulação_Prod_Municipios!D72,Ent_Dados!$L$9:$L$254)</f>
        <v>600</v>
      </c>
      <c r="CZ147" s="16">
        <f>SUMIF(Ent_Dados!$C$9:$C$254,Tabulação_Prod_Municipios!D72,Ent_Dados!$M$9:$M$254)</f>
        <v>0</v>
      </c>
      <c r="DB147" s="10">
        <v>137</v>
      </c>
      <c r="DC147" s="92" t="s">
        <v>270</v>
      </c>
      <c r="DD147" s="13">
        <f>SUMIF(Ent_Dados!$C$269:$C$514,Tabulação_Prod_Municipios!D238,Ent_Dados!$R$269:$R$514)</f>
        <v>435</v>
      </c>
      <c r="DE147" s="16">
        <f>SUMIF(Ent_Dados!$C$269:$C$514,Tabulação_Prod_Municipios!D238,Ent_Dados!$S$269:$S$514)</f>
        <v>435</v>
      </c>
      <c r="DF147" s="9"/>
      <c r="DG147" s="10">
        <v>137</v>
      </c>
      <c r="DH147" s="92" t="s">
        <v>267</v>
      </c>
      <c r="DI147" s="13">
        <f>SUMIF(Ent_Dados!$C$9:$C$254,Tabulação_Prod_Municipios!D234,Ent_Dados!$R$9:$R$254)</f>
        <v>25</v>
      </c>
      <c r="DJ147" s="16">
        <f>SUMIF(Ent_Dados!$C$9:$C$254,Tabulação_Prod_Municipios!D234,Ent_Dados!$S$9:$S$254)</f>
        <v>25</v>
      </c>
      <c r="DL147" s="10">
        <v>137</v>
      </c>
      <c r="DM147" s="92" t="s">
        <v>109</v>
      </c>
      <c r="DN147" s="13">
        <f>SUMIF(Ent_Dados!$C$269:$C$514,Tabulação_Prod_Municipios!D59,Ent_Dados!$Z$269:$Z$514)</f>
        <v>0</v>
      </c>
      <c r="DO147" s="16">
        <f>SUMIF(Ent_Dados!$C$269:$C$514,Tabulação_Prod_Municipios!D59,Ent_Dados!$AA$269:$AA$514)</f>
        <v>0</v>
      </c>
      <c r="DP147" s="9"/>
      <c r="DQ147" s="10">
        <v>137</v>
      </c>
      <c r="DR147" s="92" t="s">
        <v>109</v>
      </c>
      <c r="DS147" s="13">
        <f>SUMIF(Ent_Dados!$C$9:$C$254,Tabulação_Prod_Municipios!D59,Ent_Dados!$Z$9:$Z$254)</f>
        <v>0</v>
      </c>
      <c r="DT147" s="16">
        <f>SUMIF(Ent_Dados!$C$9:$C$254,Tabulação_Prod_Municipios!D59,Ent_Dados!$AA$9:$AA$254)</f>
        <v>0</v>
      </c>
      <c r="DV147" s="10">
        <v>137</v>
      </c>
      <c r="DW147" s="92" t="s">
        <v>160</v>
      </c>
      <c r="DX147" s="13">
        <f>SUMIF(Ent_Dados!$C$269:$C$514,Tabulação_Prod_Municipios!D115,Ent_Dados!$D$269:$D$514)</f>
        <v>0</v>
      </c>
      <c r="DY147" s="16">
        <f>SUMIF(Ent_Dados!$C$269:$C$514,Tabulação_Prod_Municipios!D115,Ent_Dados!$E$269:$E$514)</f>
        <v>0</v>
      </c>
      <c r="DZ147" s="9"/>
      <c r="EA147" s="10">
        <v>137</v>
      </c>
      <c r="EB147" s="92" t="s">
        <v>160</v>
      </c>
      <c r="EC147" s="13">
        <f>SUMIF(Ent_Dados!$C$9:$C$254,Tabulação_Prod_Municipios!D115,Ent_Dados!$D$9:$D$254)</f>
        <v>0</v>
      </c>
      <c r="ED147" s="16">
        <f>SUMIF(Ent_Dados!$C$9:$C$254,Tabulação_Prod_Municipios!D115,Ent_Dados!$E$9:$E$254)</f>
        <v>0</v>
      </c>
      <c r="EF147" s="10">
        <v>137</v>
      </c>
      <c r="EG147" s="92" t="s">
        <v>189</v>
      </c>
      <c r="EH147" s="13"/>
      <c r="EI147" s="16"/>
      <c r="EJ147" s="9"/>
      <c r="EK147" s="10">
        <v>137</v>
      </c>
      <c r="EL147" s="92" t="s">
        <v>189</v>
      </c>
      <c r="EM147" s="13"/>
      <c r="EN147" s="16"/>
    </row>
    <row r="148" spans="1:144" ht="13.5" customHeight="1" x14ac:dyDescent="0.2">
      <c r="A148" s="14"/>
      <c r="B148" s="91">
        <v>140</v>
      </c>
      <c r="C148" s="92" t="s">
        <v>190</v>
      </c>
      <c r="D148" s="12" t="s">
        <v>469</v>
      </c>
      <c r="E148" s="14"/>
      <c r="F148" s="10">
        <v>138</v>
      </c>
      <c r="G148" s="92" t="s">
        <v>155</v>
      </c>
      <c r="H148" s="13">
        <f>SUMIF(Ent_Dados!$C$269:$C$514,Tabulação_Prod_Municipios!D110,Ent_Dados!$F$269:$F$514)+SUMIF(Ent_Dados!$C$269:$C$514,Tabulação_Prod_Municipios!D110,Ent_Dados!$H$269:$H$514)+SUMIF(Ent_Dados!$C$269:$C$514,Tabulação_Prod_Municipios!D110,Ent_Dados!$J$269:$J$514)+SUMIF(Ent_Dados!$C$269:$C$514,Tabulação_Prod_Municipios!D110,Ent_Dados!$N$269:$N$514)+SUMIF(Ent_Dados!$C$269:$C$514,Tabulação_Prod_Municipios!D110,Ent_Dados!$P$269:$P$514)+SUMIF(Ent_Dados!$C$269:$C$514,Tabulação_Prod_Municipios!D110,Ent_Dados!$T$269:$T$514)+SUMIF(Ent_Dados!$C$269:$C$514,Tabulação_Prod_Municipios!D110,Ent_Dados!$V$269:$V$514)+SUMIF(Ent_Dados!$C$269:$C$514,Tabulação_Prod_Municipios!D110,Ent_Dados!$X$269:$X$514)+SUMIF(Ent_Dados!$C$269:$C$514,Tabulação_Prod_Municipios!D110,Ent_Dados!$AB$269:$AB$514)</f>
        <v>3910</v>
      </c>
      <c r="I148" s="16">
        <f>SUMIF(Ent_Dados!$C$269:$C$514,Tabulação_Prod_Municipios!D110,Ent_Dados!$G$269:$G$514)+SUMIF(Ent_Dados!$C$269:$C$514,Tabulação_Prod_Municipios!D110,Ent_Dados!$I$269:$I$514)+SUMIF(Ent_Dados!$C$269:$C$514,Tabulação_Prod_Municipios!D110,Ent_Dados!$K$269:$K$514)+SUMIF(Ent_Dados!$C$269:$C$514,Tabulação_Prod_Municipios!D110,Ent_Dados!$O$269:$O$514)+SUMIF(Ent_Dados!$C$269:$C$514,Tabulação_Prod_Municipios!D110,Ent_Dados!$Q$269:$Q$514)+SUMIF(Ent_Dados!$C$269:$C$514,Tabulação_Prod_Municipios!D110,Ent_Dados!$U$269:$U$514)+SUMIF(Ent_Dados!$C$269:$C$514,Tabulação_Prod_Municipios!D110,Ent_Dados!$W$269:$W$514)+SUMIF(Ent_Dados!$C$269:$C$514,Tabulação_Prod_Municipios!D110,Ent_Dados!$Y$269:$Y$514)+SUMIF(Ent_Dados!$C$269:$C$514,Tabulação_Prod_Municipios!D110,Ent_Dados!$AC$269:$AC$514)</f>
        <v>5750</v>
      </c>
      <c r="J148" s="9"/>
      <c r="K148" s="10">
        <v>138</v>
      </c>
      <c r="L148" s="92" t="s">
        <v>160</v>
      </c>
      <c r="M148" s="13">
        <f>SUMIF(Ent_Dados!$C$9:$C$254,Tabulação_Prod_Municipios!D115,Ent_Dados!$F$9:$F$254)+SUMIF(Ent_Dados!$C$9:$C$254,Tabulação_Prod_Municipios!D115,Ent_Dados!$H$9:$H$254)+SUMIF(Ent_Dados!$C$9:$C$254,Tabulação_Prod_Municipios!D115,Ent_Dados!$J$9:$J$254)+SUMIF(Ent_Dados!$C$9:$C$254,Tabulação_Prod_Municipios!D115,Ent_Dados!$N$9:$N$254)+SUMIF(Ent_Dados!$C$9:$C$254,Tabulação_Prod_Municipios!D115,Ent_Dados!$P$9:$P$254)+SUMIF(Ent_Dados!$C$9:$C$254,Tabulação_Prod_Municipios!D115,Ent_Dados!$T$9:$T$254)+SUMIF(Ent_Dados!$C$9:$C$254,Tabulação_Prod_Municipios!D115,Ent_Dados!$V$9:$V$254)+SUMIF(Ent_Dados!$C$9:$C$254,Tabulação_Prod_Municipios!D115,Ent_Dados!$X$9:$X$254)+SUMIF(Ent_Dados!$C$9:$C$254,Tabulação_Prod_Municipios!D115,Ent_Dados!$AB$9:$AB$254)</f>
        <v>1240</v>
      </c>
      <c r="N148" s="16">
        <f>SUMIF(Ent_Dados!$C$9:$C$254,Tabulação_Prod_Municipios!D115,Ent_Dados!$G$9:$G$254)+SUMIF(Ent_Dados!$C$9:$C$254,Tabulação_Prod_Municipios!D115,Ent_Dados!$I$9:$I$254)+SUMIF(Ent_Dados!$C$9:$C$254,Tabulação_Prod_Municipios!D115,Ent_Dados!$K$9:$K$254)+SUMIF(Ent_Dados!$C$9:$C$254,Tabulação_Prod_Municipios!D115,Ent_Dados!$O$9:$O$254)+SUMIF(Ent_Dados!$C$9:$C$254,Tabulação_Prod_Municipios!D115,Ent_Dados!$Q$9:$Q$254)+SUMIF(Ent_Dados!$C$9:$C$254,Tabulação_Prod_Municipios!D115,Ent_Dados!$U$9:$U$254)+SUMIF(Ent_Dados!$C$9:$C$254,Tabulação_Prod_Municipios!D115,Ent_Dados!$W$9:$W$254)+SUMIF(Ent_Dados!$C$9:$C$254,Tabulação_Prod_Municipios!D115,Ent_Dados!$Y$9:$Y$254)+SUMIF(Ent_Dados!$C$9:$C$254,Tabulação_Prod_Municipios!D115,Ent_Dados!$AC$9:$AC$254)</f>
        <v>1715</v>
      </c>
      <c r="O148" s="14"/>
      <c r="P148" s="10">
        <v>138</v>
      </c>
      <c r="Q148" s="92" t="s">
        <v>168</v>
      </c>
      <c r="R148" s="13">
        <f>SUMIF(Ent_Dados!$C$269:$C$514,Tabulação_Prod_Municipios!D124,Ent_Dados!$V$269:$V$514)</f>
        <v>1980</v>
      </c>
      <c r="S148" s="16">
        <f>SUMIF(Ent_Dados!$C$269:$C$514,Tabulação_Prod_Municipios!D124,Ent_Dados!$W$269:$W$514)</f>
        <v>2228</v>
      </c>
      <c r="T148" s="9"/>
      <c r="U148" s="10">
        <v>138</v>
      </c>
      <c r="V148" s="92" t="s">
        <v>160</v>
      </c>
      <c r="W148" s="13">
        <f>SUMIF(Ent_Dados!$C$9:$C$254,Tabulação_Prod_Municipios!D115,Ent_Dados!$V$9:$V$254)</f>
        <v>800</v>
      </c>
      <c r="X148" s="16">
        <f>SUMIF(Ent_Dados!$C$9:$C$254,Tabulação_Prod_Municipios!D115,Ent_Dados!$W$9:$W$254)</f>
        <v>800</v>
      </c>
      <c r="Y148" s="2"/>
      <c r="Z148" s="10">
        <v>138</v>
      </c>
      <c r="AA148" s="92" t="s">
        <v>226</v>
      </c>
      <c r="AB148" s="13">
        <f>SUMIF(Ent_Dados!$C$269:$C$514,Tabulação_Prod_Municipios!D187,Ent_Dados!$T$269:$T$514)</f>
        <v>4900</v>
      </c>
      <c r="AC148" s="16">
        <f>SUMIF(Ent_Dados!$C$269:$C$514,Tabulação_Prod_Municipios!D187,Ent_Dados!$U$269:$U$514)</f>
        <v>2634</v>
      </c>
      <c r="AD148" s="9"/>
      <c r="AE148" s="10">
        <v>138</v>
      </c>
      <c r="AF148" s="92" t="s">
        <v>310</v>
      </c>
      <c r="AG148" s="13">
        <f>SUMIF(Ent_Dados!$C$9:$C$254,Tabulação_Prod_Municipios!D17,Ent_Dados!$T$9:$T$254)</f>
        <v>295</v>
      </c>
      <c r="AH148" s="16">
        <f>SUMIF(Ent_Dados!$C$9:$C$254,Tabulação_Prod_Municipios!D17,Ent_Dados!$U$9:$U$254)</f>
        <v>570</v>
      </c>
      <c r="AJ148" s="10">
        <v>138</v>
      </c>
      <c r="AK148" s="92" t="s">
        <v>64</v>
      </c>
      <c r="AL148" s="13">
        <f>SUMIF(Ent_Dados!$C$269:$C$514,Tabulação_Prod_Municipios!D11,Ent_Dados!$X$269:$X$514)</f>
        <v>0</v>
      </c>
      <c r="AM148" s="16">
        <f>SUMIF(Ent_Dados!$C$269:$C$514,Tabulação_Prod_Municipios!D11,Ent_Dados!$Y$269:$Y$514)</f>
        <v>0</v>
      </c>
      <c r="AN148" s="9"/>
      <c r="AO148" s="10">
        <v>138</v>
      </c>
      <c r="AP148" s="92" t="s">
        <v>64</v>
      </c>
      <c r="AQ148" s="13">
        <f>SUMIF(Ent_Dados!$C$9:$C$254,Tabulação_Prod_Municipios!D11,Ent_Dados!$X$9:$X$254)</f>
        <v>0</v>
      </c>
      <c r="AR148" s="16">
        <f>SUMIF(Ent_Dados!$C$9:$C$254,Tabulação_Prod_Municipios!D11,Ent_Dados!$Y$9:$Y$254)</f>
        <v>0</v>
      </c>
      <c r="AT148" s="10">
        <v>138</v>
      </c>
      <c r="AU148" s="92" t="s">
        <v>189</v>
      </c>
      <c r="AV148" s="13">
        <f>SUMIF(Ent_Dados!$C$269:$C$514,Tabulação_Prod_Municipios!D147,Ent_Dados!$J$269:$J$514)</f>
        <v>15</v>
      </c>
      <c r="AW148" s="16">
        <f>SUMIF(Ent_Dados!$C$269:$C$514,Tabulação_Prod_Municipios!D147,Ent_Dados!$K$269:$K$514)</f>
        <v>0</v>
      </c>
      <c r="AX148" s="9"/>
      <c r="AY148" s="10">
        <v>138</v>
      </c>
      <c r="AZ148" s="92" t="s">
        <v>189</v>
      </c>
      <c r="BA148" s="13">
        <f>SUMIF(Ent_Dados!$C$9:$C$254,Tabulação_Prod_Municipios!D147,Ent_Dados!$J$9:$J$254)</f>
        <v>10</v>
      </c>
      <c r="BB148" s="16">
        <f>SUMIF(Ent_Dados!$C$9:$C$254,Tabulação_Prod_Municipios!D147,Ent_Dados!$K$9:$K$254)</f>
        <v>0</v>
      </c>
      <c r="BD148" s="10">
        <v>138</v>
      </c>
      <c r="BE148" s="92" t="s">
        <v>77</v>
      </c>
      <c r="BF148" s="13">
        <f>SUMIF(Ent_Dados!$C$269:$C$514,Tabulação_Prod_Municipios!D25,Ent_Dados!$N$269:$N$514)</f>
        <v>0</v>
      </c>
      <c r="BG148" s="16">
        <f>SUMIF(Ent_Dados!$C$269:$C$514,Tabulação_Prod_Municipios!D25,Ent_Dados!$O$269:$O$514)</f>
        <v>0</v>
      </c>
      <c r="BH148" s="9"/>
      <c r="BI148" s="10">
        <v>138</v>
      </c>
      <c r="BJ148" s="92" t="s">
        <v>77</v>
      </c>
      <c r="BK148" s="13">
        <f>SUMIF(Ent_Dados!$C$9:$C$254,Tabulação_Prod_Municipios!D25,Ent_Dados!$N$9:$N$254)</f>
        <v>0</v>
      </c>
      <c r="BL148" s="16">
        <f>SUMIF(Ent_Dados!$C$9:$C$254,Tabulação_Prod_Municipios!D25,Ent_Dados!$O$9:$O$254)</f>
        <v>0</v>
      </c>
      <c r="BN148" s="10">
        <v>138</v>
      </c>
      <c r="BO148" s="92" t="s">
        <v>168</v>
      </c>
      <c r="BP148" s="13">
        <f>SUMIF(Ent_Dados!$C$269:$C$514,Tabulação_Prod_Municipios!D124,Ent_Dados!$F$269:$F$514)</f>
        <v>0</v>
      </c>
      <c r="BQ148" s="16">
        <f>SUMIF(Ent_Dados!$C$269:$C$514,Tabulação_Prod_Municipios!D124,Ent_Dados!$G$269:$G$514)</f>
        <v>0</v>
      </c>
      <c r="BR148" s="9"/>
      <c r="BS148" s="10">
        <v>138</v>
      </c>
      <c r="BT148" s="92" t="s">
        <v>168</v>
      </c>
      <c r="BU148" s="13">
        <f>SUMIF(Ent_Dados!$C$9:$C$254,Tabulação_Prod_Municipios!D124,Ent_Dados!$F$9:$F$254)</f>
        <v>0</v>
      </c>
      <c r="BV148" s="16">
        <f>SUMIF(Ent_Dados!$C$9:$C$254,Tabulação_Prod_Municipios!D124,Ent_Dados!$G$9:$G$254)</f>
        <v>0</v>
      </c>
      <c r="BX148" s="10">
        <v>138</v>
      </c>
      <c r="BY148" s="92" t="s">
        <v>171</v>
      </c>
      <c r="BZ148" s="13">
        <f>SUMIF(Ent_Dados!$C$269:$C$514,Tabulação_Prod_Municipios!D127,Ent_Dados!$P$269:$P$514)</f>
        <v>0</v>
      </c>
      <c r="CA148" s="16">
        <f>SUMIF(Ent_Dados!$C$269:$C$514,Tabulação_Prod_Municipios!D127,Ent_Dados!$Q$269:$Q$514)</f>
        <v>0</v>
      </c>
      <c r="CB148" s="9"/>
      <c r="CC148" s="10">
        <v>138</v>
      </c>
      <c r="CD148" s="92" t="s">
        <v>171</v>
      </c>
      <c r="CE148" s="13">
        <f>SUMIF(Ent_Dados!$C$9:$C$254,Tabulação_Prod_Municipios!D127,Ent_Dados!$P$9:$P$254)</f>
        <v>0</v>
      </c>
      <c r="CF148" s="16">
        <f>SUMIF(Ent_Dados!$C$9:$C$254,Tabulação_Prod_Municipios!D127,Ent_Dados!$Q$9:$Q$254)</f>
        <v>0</v>
      </c>
      <c r="CH148" s="10">
        <v>138</v>
      </c>
      <c r="CI148" s="92" t="s">
        <v>186</v>
      </c>
      <c r="CJ148" s="13">
        <f>SUMIF(Ent_Dados!$C$269:$C$514,Tabulação_Prod_Municipios!D143,Ent_Dados!$AB$269:$AB$514)</f>
        <v>0</v>
      </c>
      <c r="CK148" s="16">
        <f>SUMIF(Ent_Dados!$C$269:$C$514,Tabulação_Prod_Municipios!D143,Ent_Dados!$AC$269:$AC$514)</f>
        <v>0</v>
      </c>
      <c r="CL148" s="9"/>
      <c r="CM148" s="10">
        <v>138</v>
      </c>
      <c r="CN148" s="92" t="s">
        <v>186</v>
      </c>
      <c r="CO148" s="13">
        <f>SUMIF(Ent_Dados!$C$9:$C$254,Tabulação_Prod_Municipios!D143,Ent_Dados!$AB$9:$AB$254)</f>
        <v>0</v>
      </c>
      <c r="CP148" s="16">
        <f>SUMIF(Ent_Dados!$C$9:$C$254,Tabulação_Prod_Municipios!D143,Ent_Dados!$AC$9:$AC$254)</f>
        <v>0</v>
      </c>
      <c r="CR148" s="10">
        <v>138</v>
      </c>
      <c r="CS148" s="92" t="s">
        <v>70</v>
      </c>
      <c r="CT148" s="13">
        <f>SUMIF(Ent_Dados!$C$269:$C$514,Tabulação_Prod_Municipios!D18,Ent_Dados!$L$269:$L$514)</f>
        <v>14500</v>
      </c>
      <c r="CU148" s="16">
        <f>SUMIF(Ent_Dados!$C$269:$C$514,Tabulação_Prod_Municipios!D18,Ent_Dados!$M$269:$M$514)</f>
        <v>0</v>
      </c>
      <c r="CV148" s="9"/>
      <c r="CW148" s="10">
        <v>138</v>
      </c>
      <c r="CX148" s="92" t="s">
        <v>70</v>
      </c>
      <c r="CY148" s="13">
        <f>SUMIF(Ent_Dados!$C$9:$C$254,Tabulação_Prod_Municipios!D18,Ent_Dados!$L$9:$L$254)</f>
        <v>200</v>
      </c>
      <c r="CZ148" s="16">
        <f>SUMIF(Ent_Dados!$C$9:$C$254,Tabulação_Prod_Municipios!D18,Ent_Dados!$M$9:$M$254)</f>
        <v>0</v>
      </c>
      <c r="DB148" s="10">
        <v>138</v>
      </c>
      <c r="DC148" s="92" t="s">
        <v>190</v>
      </c>
      <c r="DD148" s="13">
        <f>SUMIF(Ent_Dados!$C$269:$C$514,Tabulação_Prod_Municipios!D148,Ent_Dados!$R$269:$R$514)</f>
        <v>420</v>
      </c>
      <c r="DE148" s="16">
        <f>SUMIF(Ent_Dados!$C$269:$C$514,Tabulação_Prod_Municipios!D148,Ent_Dados!$S$269:$S$514)</f>
        <v>420</v>
      </c>
      <c r="DF148" s="9"/>
      <c r="DG148" s="10">
        <v>138</v>
      </c>
      <c r="DH148" s="92" t="s">
        <v>124</v>
      </c>
      <c r="DI148" s="13">
        <f>SUMIF(Ent_Dados!$C$9:$C$254,Tabulação_Prod_Municipios!D77,Ent_Dados!$R$9:$R$254)</f>
        <v>25</v>
      </c>
      <c r="DJ148" s="16">
        <f>SUMIF(Ent_Dados!$C$9:$C$254,Tabulação_Prod_Municipios!D77,Ent_Dados!$S$9:$S$254)</f>
        <v>25</v>
      </c>
      <c r="DL148" s="10">
        <v>138</v>
      </c>
      <c r="DM148" s="92" t="s">
        <v>111</v>
      </c>
      <c r="DN148" s="13">
        <f>SUMIF(Ent_Dados!$C$269:$C$514,Tabulação_Prod_Municipios!D61,Ent_Dados!$Z$269:$Z$514)</f>
        <v>0</v>
      </c>
      <c r="DO148" s="16">
        <f>SUMIF(Ent_Dados!$C$269:$C$514,Tabulação_Prod_Municipios!D61,Ent_Dados!$AA$269:$AA$514)</f>
        <v>0</v>
      </c>
      <c r="DP148" s="9"/>
      <c r="DQ148" s="10">
        <v>138</v>
      </c>
      <c r="DR148" s="92" t="s">
        <v>111</v>
      </c>
      <c r="DS148" s="13">
        <f>SUMIF(Ent_Dados!$C$9:$C$254,Tabulação_Prod_Municipios!D61,Ent_Dados!$Z$9:$Z$254)</f>
        <v>0</v>
      </c>
      <c r="DT148" s="16">
        <f>SUMIF(Ent_Dados!$C$9:$C$254,Tabulação_Prod_Municipios!D61,Ent_Dados!$AA$9:$AA$254)</f>
        <v>0</v>
      </c>
      <c r="DV148" s="10">
        <v>138</v>
      </c>
      <c r="DW148" s="92" t="s">
        <v>162</v>
      </c>
      <c r="DX148" s="13">
        <f>SUMIF(Ent_Dados!$C$269:$C$514,Tabulação_Prod_Municipios!D117,Ent_Dados!$D$269:$D$514)</f>
        <v>0</v>
      </c>
      <c r="DY148" s="16">
        <f>SUMIF(Ent_Dados!$C$269:$C$514,Tabulação_Prod_Municipios!D117,Ent_Dados!$E$269:$E$514)</f>
        <v>0</v>
      </c>
      <c r="DZ148" s="9"/>
      <c r="EA148" s="10">
        <v>138</v>
      </c>
      <c r="EB148" s="92" t="s">
        <v>162</v>
      </c>
      <c r="EC148" s="13">
        <f>SUMIF(Ent_Dados!$C$9:$C$254,Tabulação_Prod_Municipios!D117,Ent_Dados!$D$9:$D$254)</f>
        <v>0</v>
      </c>
      <c r="ED148" s="16">
        <f>SUMIF(Ent_Dados!$C$9:$C$254,Tabulação_Prod_Municipios!D117,Ent_Dados!$E$9:$E$254)</f>
        <v>0</v>
      </c>
      <c r="EF148" s="10">
        <v>138</v>
      </c>
      <c r="EG148" s="92" t="s">
        <v>190</v>
      </c>
      <c r="EH148" s="13"/>
      <c r="EI148" s="16"/>
      <c r="EJ148" s="9"/>
      <c r="EK148" s="10">
        <v>138</v>
      </c>
      <c r="EL148" s="92" t="s">
        <v>190</v>
      </c>
      <c r="EM148" s="13"/>
      <c r="EN148" s="16"/>
    </row>
    <row r="149" spans="1:144" ht="13.5" customHeight="1" x14ac:dyDescent="0.2">
      <c r="A149" s="14"/>
      <c r="B149" s="91">
        <v>141</v>
      </c>
      <c r="C149" s="92" t="s">
        <v>191</v>
      </c>
      <c r="D149" s="12" t="s">
        <v>470</v>
      </c>
      <c r="E149" s="14"/>
      <c r="F149" s="10">
        <v>139</v>
      </c>
      <c r="G149" s="92" t="s">
        <v>228</v>
      </c>
      <c r="H149" s="13">
        <f>SUMIF(Ent_Dados!$C$269:$C$514,Tabulação_Prod_Municipios!D191,Ent_Dados!$F$269:$F$514)+SUMIF(Ent_Dados!$C$269:$C$514,Tabulação_Prod_Municipios!D191,Ent_Dados!$H$269:$H$514)+SUMIF(Ent_Dados!$C$269:$C$514,Tabulação_Prod_Municipios!D191,Ent_Dados!$J$269:$J$514)+SUMIF(Ent_Dados!$C$269:$C$514,Tabulação_Prod_Municipios!D191,Ent_Dados!$N$269:$N$514)+SUMIF(Ent_Dados!$C$269:$C$514,Tabulação_Prod_Municipios!D191,Ent_Dados!$P$269:$P$514)+SUMIF(Ent_Dados!$C$269:$C$514,Tabulação_Prod_Municipios!D191,Ent_Dados!$T$269:$T$514)+SUMIF(Ent_Dados!$C$269:$C$514,Tabulação_Prod_Municipios!D191,Ent_Dados!$V$269:$V$514)+SUMIF(Ent_Dados!$C$269:$C$514,Tabulação_Prod_Municipios!D191,Ent_Dados!$X$269:$X$514)+SUMIF(Ent_Dados!$C$269:$C$514,Tabulação_Prod_Municipios!D191,Ent_Dados!$AB$269:$AB$514)</f>
        <v>8935</v>
      </c>
      <c r="I149" s="16">
        <f>SUMIF(Ent_Dados!$C$269:$C$514,Tabulação_Prod_Municipios!D191,Ent_Dados!$G$269:$G$514)+SUMIF(Ent_Dados!$C$269:$C$514,Tabulação_Prod_Municipios!D191,Ent_Dados!$I$269:$I$514)+SUMIF(Ent_Dados!$C$269:$C$514,Tabulação_Prod_Municipios!D191,Ent_Dados!$K$269:$K$514)+SUMIF(Ent_Dados!$C$269:$C$514,Tabulação_Prod_Municipios!D191,Ent_Dados!$O$269:$O$514)+SUMIF(Ent_Dados!$C$269:$C$514,Tabulação_Prod_Municipios!D191,Ent_Dados!$Q$269:$Q$514)+SUMIF(Ent_Dados!$C$269:$C$514,Tabulação_Prod_Municipios!D191,Ent_Dados!$U$269:$U$514)+SUMIF(Ent_Dados!$C$269:$C$514,Tabulação_Prod_Municipios!D191,Ent_Dados!$W$269:$W$514)+SUMIF(Ent_Dados!$C$269:$C$514,Tabulação_Prod_Municipios!D191,Ent_Dados!$Y$269:$Y$514)+SUMIF(Ent_Dados!$C$269:$C$514,Tabulação_Prod_Municipios!D191,Ent_Dados!$AC$269:$AC$514)</f>
        <v>5515</v>
      </c>
      <c r="J149" s="9"/>
      <c r="K149" s="10">
        <v>139</v>
      </c>
      <c r="L149" s="92" t="s">
        <v>212</v>
      </c>
      <c r="M149" s="13">
        <f>SUMIF(Ent_Dados!$C$9:$C$254,Tabulação_Prod_Municipios!D172,Ent_Dados!$F$9:$F$254)+SUMIF(Ent_Dados!$C$9:$C$254,Tabulação_Prod_Municipios!D172,Ent_Dados!$H$9:$H$254)+SUMIF(Ent_Dados!$C$9:$C$254,Tabulação_Prod_Municipios!D172,Ent_Dados!$J$9:$J$254)+SUMIF(Ent_Dados!$C$9:$C$254,Tabulação_Prod_Municipios!D172,Ent_Dados!$N$9:$N$254)+SUMIF(Ent_Dados!$C$9:$C$254,Tabulação_Prod_Municipios!D172,Ent_Dados!$P$9:$P$254)+SUMIF(Ent_Dados!$C$9:$C$254,Tabulação_Prod_Municipios!D172,Ent_Dados!$T$9:$T$254)+SUMIF(Ent_Dados!$C$9:$C$254,Tabulação_Prod_Municipios!D172,Ent_Dados!$V$9:$V$254)+SUMIF(Ent_Dados!$C$9:$C$254,Tabulação_Prod_Municipios!D172,Ent_Dados!$X$9:$X$254)+SUMIF(Ent_Dados!$C$9:$C$254,Tabulação_Prod_Municipios!D172,Ent_Dados!$AB$9:$AB$254)</f>
        <v>1570</v>
      </c>
      <c r="N149" s="16">
        <f>SUMIF(Ent_Dados!$C$9:$C$254,Tabulação_Prod_Municipios!D172,Ent_Dados!$G$9:$G$254)+SUMIF(Ent_Dados!$C$9:$C$254,Tabulação_Prod_Municipios!D172,Ent_Dados!$I$9:$I$254)+SUMIF(Ent_Dados!$C$9:$C$254,Tabulação_Prod_Municipios!D172,Ent_Dados!$K$9:$K$254)+SUMIF(Ent_Dados!$C$9:$C$254,Tabulação_Prod_Municipios!D172,Ent_Dados!$O$9:$O$254)+SUMIF(Ent_Dados!$C$9:$C$254,Tabulação_Prod_Municipios!D172,Ent_Dados!$Q$9:$Q$254)+SUMIF(Ent_Dados!$C$9:$C$254,Tabulação_Prod_Municipios!D172,Ent_Dados!$U$9:$U$254)+SUMIF(Ent_Dados!$C$9:$C$254,Tabulação_Prod_Municipios!D172,Ent_Dados!$W$9:$W$254)+SUMIF(Ent_Dados!$C$9:$C$254,Tabulação_Prod_Municipios!D172,Ent_Dados!$Y$9:$Y$254)+SUMIF(Ent_Dados!$C$9:$C$254,Tabulação_Prod_Municipios!D172,Ent_Dados!$AC$9:$AC$254)</f>
        <v>1700</v>
      </c>
      <c r="O149" s="14"/>
      <c r="P149" s="10">
        <v>139</v>
      </c>
      <c r="Q149" s="92" t="s">
        <v>160</v>
      </c>
      <c r="R149" s="13">
        <f>SUMIF(Ent_Dados!$C$269:$C$514,Tabulação_Prod_Municipios!D115,Ent_Dados!$V$269:$V$514)</f>
        <v>2160</v>
      </c>
      <c r="S149" s="16">
        <f>SUMIF(Ent_Dados!$C$269:$C$514,Tabulação_Prod_Municipios!D115,Ent_Dados!$W$269:$W$514)</f>
        <v>2160</v>
      </c>
      <c r="T149" s="9"/>
      <c r="U149" s="10">
        <v>139</v>
      </c>
      <c r="V149" s="92" t="s">
        <v>195</v>
      </c>
      <c r="W149" s="13">
        <f>SUMIF(Ent_Dados!$C$9:$C$254,Tabulação_Prod_Municipios!D153,Ent_Dados!$V$9:$V$254)</f>
        <v>740</v>
      </c>
      <c r="X149" s="16">
        <f>SUMIF(Ent_Dados!$C$9:$C$254,Tabulação_Prod_Municipios!D153,Ent_Dados!$W$9:$W$254)</f>
        <v>800</v>
      </c>
      <c r="Y149" s="2"/>
      <c r="Z149" s="10">
        <v>139</v>
      </c>
      <c r="AA149" s="92" t="s">
        <v>107</v>
      </c>
      <c r="AB149" s="13">
        <f>SUMIF(Ent_Dados!$C$269:$C$514,Tabulação_Prod_Municipios!D56,Ent_Dados!$T$269:$T$514)</f>
        <v>2625</v>
      </c>
      <c r="AC149" s="16">
        <f>SUMIF(Ent_Dados!$C$269:$C$514,Tabulação_Prod_Municipios!D56,Ent_Dados!$U$269:$U$514)</f>
        <v>2625</v>
      </c>
      <c r="AD149" s="9"/>
      <c r="AE149" s="10">
        <v>139</v>
      </c>
      <c r="AF149" s="92" t="s">
        <v>192</v>
      </c>
      <c r="AG149" s="13">
        <f>SUMIF(Ent_Dados!$C$9:$C$254,Tabulação_Prod_Municipios!D150,Ent_Dados!$T$9:$T$254)</f>
        <v>553</v>
      </c>
      <c r="AH149" s="16">
        <f>SUMIF(Ent_Dados!$C$9:$C$254,Tabulação_Prod_Municipios!D150,Ent_Dados!$U$9:$U$254)</f>
        <v>553</v>
      </c>
      <c r="AJ149" s="10">
        <v>139</v>
      </c>
      <c r="AK149" s="92" t="s">
        <v>72</v>
      </c>
      <c r="AL149" s="13">
        <f>SUMIF(Ent_Dados!$C$269:$C$514,Tabulação_Prod_Municipios!D20,Ent_Dados!$X$269:$X$514)</f>
        <v>0</v>
      </c>
      <c r="AM149" s="16">
        <f>SUMIF(Ent_Dados!$C$269:$C$514,Tabulação_Prod_Municipios!D20,Ent_Dados!$Y$269:$Y$514)</f>
        <v>0</v>
      </c>
      <c r="AN149" s="9"/>
      <c r="AO149" s="10">
        <v>139</v>
      </c>
      <c r="AP149" s="92" t="s">
        <v>72</v>
      </c>
      <c r="AQ149" s="13">
        <f>SUMIF(Ent_Dados!$C$9:$C$254,Tabulação_Prod_Municipios!D20,Ent_Dados!$X$9:$X$254)</f>
        <v>0</v>
      </c>
      <c r="AR149" s="16">
        <f>SUMIF(Ent_Dados!$C$9:$C$254,Tabulação_Prod_Municipios!D20,Ent_Dados!$Y$9:$Y$254)</f>
        <v>0</v>
      </c>
      <c r="AT149" s="10">
        <v>139</v>
      </c>
      <c r="AU149" s="92" t="s">
        <v>157</v>
      </c>
      <c r="AV149" s="13">
        <f>SUMIF(Ent_Dados!$C$269:$C$514,Tabulação_Prod_Municipios!D112,Ent_Dados!$J$269:$J$514)</f>
        <v>9</v>
      </c>
      <c r="AW149" s="16">
        <f>SUMIF(Ent_Dados!$C$269:$C$514,Tabulação_Prod_Municipios!D112,Ent_Dados!$K$269:$K$514)</f>
        <v>0</v>
      </c>
      <c r="AX149" s="9"/>
      <c r="AY149" s="10">
        <v>139</v>
      </c>
      <c r="AZ149" s="92" t="s">
        <v>74</v>
      </c>
      <c r="BA149" s="13">
        <f>SUMIF(Ent_Dados!$C$9:$C$254,Tabulação_Prod_Municipios!D22,Ent_Dados!$J$9:$J$254)</f>
        <v>10</v>
      </c>
      <c r="BB149" s="16">
        <f>SUMIF(Ent_Dados!$C$9:$C$254,Tabulação_Prod_Municipios!D22,Ent_Dados!$K$9:$K$254)</f>
        <v>0</v>
      </c>
      <c r="BD149" s="10">
        <v>139</v>
      </c>
      <c r="BE149" s="92" t="s">
        <v>78</v>
      </c>
      <c r="BF149" s="13">
        <f>SUMIF(Ent_Dados!$C$269:$C$514,Tabulação_Prod_Municipios!D26,Ent_Dados!$N$269:$N$514)</f>
        <v>0</v>
      </c>
      <c r="BG149" s="16">
        <f>SUMIF(Ent_Dados!$C$269:$C$514,Tabulação_Prod_Municipios!D26,Ent_Dados!$O$269:$O$514)</f>
        <v>0</v>
      </c>
      <c r="BH149" s="9"/>
      <c r="BI149" s="10">
        <v>139</v>
      </c>
      <c r="BJ149" s="92" t="s">
        <v>78</v>
      </c>
      <c r="BK149" s="13">
        <f>SUMIF(Ent_Dados!$C$9:$C$254,Tabulação_Prod_Municipios!D26,Ent_Dados!$N$9:$N$254)</f>
        <v>0</v>
      </c>
      <c r="BL149" s="16">
        <f>SUMIF(Ent_Dados!$C$9:$C$254,Tabulação_Prod_Municipios!D26,Ent_Dados!$O$9:$O$254)</f>
        <v>0</v>
      </c>
      <c r="BN149" s="10">
        <v>139</v>
      </c>
      <c r="BO149" s="92" t="s">
        <v>169</v>
      </c>
      <c r="BP149" s="13">
        <f>SUMIF(Ent_Dados!$C$269:$C$514,Tabulação_Prod_Municipios!D125,Ent_Dados!$F$269:$F$514)</f>
        <v>0</v>
      </c>
      <c r="BQ149" s="16">
        <f>SUMIF(Ent_Dados!$C$269:$C$514,Tabulação_Prod_Municipios!D125,Ent_Dados!$G$269:$G$514)</f>
        <v>0</v>
      </c>
      <c r="BR149" s="9"/>
      <c r="BS149" s="10">
        <v>139</v>
      </c>
      <c r="BT149" s="92" t="s">
        <v>169</v>
      </c>
      <c r="BU149" s="13">
        <f>SUMIF(Ent_Dados!$C$9:$C$254,Tabulação_Prod_Municipios!D125,Ent_Dados!$F$9:$F$254)</f>
        <v>0</v>
      </c>
      <c r="BV149" s="16">
        <f>SUMIF(Ent_Dados!$C$9:$C$254,Tabulação_Prod_Municipios!D125,Ent_Dados!$G$9:$G$254)</f>
        <v>0</v>
      </c>
      <c r="BX149" s="10">
        <v>139</v>
      </c>
      <c r="BY149" s="92" t="s">
        <v>173</v>
      </c>
      <c r="BZ149" s="13">
        <f>SUMIF(Ent_Dados!$C$269:$C$514,Tabulação_Prod_Municipios!D129,Ent_Dados!$P$269:$P$514)</f>
        <v>0</v>
      </c>
      <c r="CA149" s="16">
        <f>SUMIF(Ent_Dados!$C$269:$C$514,Tabulação_Prod_Municipios!D129,Ent_Dados!$Q$269:$Q$514)</f>
        <v>0</v>
      </c>
      <c r="CB149" s="9"/>
      <c r="CC149" s="10">
        <v>139</v>
      </c>
      <c r="CD149" s="92" t="s">
        <v>173</v>
      </c>
      <c r="CE149" s="13">
        <f>SUMIF(Ent_Dados!$C$9:$C$254,Tabulação_Prod_Municipios!D129,Ent_Dados!$P$9:$P$254)</f>
        <v>0</v>
      </c>
      <c r="CF149" s="16">
        <f>SUMIF(Ent_Dados!$C$9:$C$254,Tabulação_Prod_Municipios!D129,Ent_Dados!$Q$9:$Q$254)</f>
        <v>0</v>
      </c>
      <c r="CH149" s="10">
        <v>139</v>
      </c>
      <c r="CI149" s="92" t="s">
        <v>187</v>
      </c>
      <c r="CJ149" s="13">
        <f>SUMIF(Ent_Dados!$C$269:$C$514,Tabulação_Prod_Municipios!D144,Ent_Dados!$AB$269:$AB$514)</f>
        <v>0</v>
      </c>
      <c r="CK149" s="16">
        <f>SUMIF(Ent_Dados!$C$269:$C$514,Tabulação_Prod_Municipios!D144,Ent_Dados!$AC$269:$AC$514)</f>
        <v>0</v>
      </c>
      <c r="CL149" s="9"/>
      <c r="CM149" s="10">
        <v>139</v>
      </c>
      <c r="CN149" s="92" t="s">
        <v>187</v>
      </c>
      <c r="CO149" s="13">
        <f>SUMIF(Ent_Dados!$C$9:$C$254,Tabulação_Prod_Municipios!D144,Ent_Dados!$AB$9:$AB$254)</f>
        <v>0</v>
      </c>
      <c r="CP149" s="16">
        <f>SUMIF(Ent_Dados!$C$9:$C$254,Tabulação_Prod_Municipios!D144,Ent_Dados!$AC$9:$AC$254)</f>
        <v>0</v>
      </c>
      <c r="CR149" s="10">
        <v>139</v>
      </c>
      <c r="CS149" s="92" t="s">
        <v>138</v>
      </c>
      <c r="CT149" s="13">
        <f>SUMIF(Ent_Dados!$C$269:$C$514,Tabulação_Prod_Municipios!D92,Ent_Dados!$L$269:$L$514)</f>
        <v>7350</v>
      </c>
      <c r="CU149" s="16">
        <f>SUMIF(Ent_Dados!$C$269:$C$514,Tabulação_Prod_Municipios!D92,Ent_Dados!$M$269:$M$514)</f>
        <v>0</v>
      </c>
      <c r="CV149" s="9"/>
      <c r="CW149" s="10">
        <v>139</v>
      </c>
      <c r="CX149" s="92" t="s">
        <v>138</v>
      </c>
      <c r="CY149" s="13">
        <f>SUMIF(Ent_Dados!$C$9:$C$254,Tabulação_Prod_Municipios!D92,Ent_Dados!$L$9:$L$254)</f>
        <v>98</v>
      </c>
      <c r="CZ149" s="16">
        <f>SUMIF(Ent_Dados!$C$9:$C$254,Tabulação_Prod_Municipios!D92,Ent_Dados!$M$9:$M$254)</f>
        <v>0</v>
      </c>
      <c r="DB149" s="10">
        <v>139</v>
      </c>
      <c r="DC149" s="92" t="s">
        <v>210</v>
      </c>
      <c r="DD149" s="13">
        <f>SUMIF(Ent_Dados!$C$269:$C$514,Tabulação_Prod_Municipios!D170,Ent_Dados!$R$269:$R$514)</f>
        <v>510</v>
      </c>
      <c r="DE149" s="16">
        <f>SUMIF(Ent_Dados!$C$269:$C$514,Tabulação_Prod_Municipios!D170,Ent_Dados!$S$269:$S$514)</f>
        <v>400</v>
      </c>
      <c r="DF149" s="9"/>
      <c r="DG149" s="10">
        <v>139</v>
      </c>
      <c r="DH149" s="92" t="s">
        <v>279</v>
      </c>
      <c r="DI149" s="13">
        <f>SUMIF(Ent_Dados!$C$9:$C$254,Tabulação_Prod_Municipios!D247,Ent_Dados!$R$9:$R$254)</f>
        <v>21</v>
      </c>
      <c r="DJ149" s="16">
        <f>SUMIF(Ent_Dados!$C$9:$C$254,Tabulação_Prod_Municipios!D247,Ent_Dados!$S$9:$S$254)</f>
        <v>22</v>
      </c>
      <c r="DL149" s="10">
        <v>139</v>
      </c>
      <c r="DM149" s="92" t="s">
        <v>112</v>
      </c>
      <c r="DN149" s="13">
        <f>SUMIF(Ent_Dados!$C$269:$C$514,Tabulação_Prod_Municipios!D62,Ent_Dados!$Z$269:$Z$514)</f>
        <v>0</v>
      </c>
      <c r="DO149" s="16">
        <f>SUMIF(Ent_Dados!$C$269:$C$514,Tabulação_Prod_Municipios!D62,Ent_Dados!$AA$269:$AA$514)</f>
        <v>0</v>
      </c>
      <c r="DP149" s="9"/>
      <c r="DQ149" s="10">
        <v>139</v>
      </c>
      <c r="DR149" s="92" t="s">
        <v>112</v>
      </c>
      <c r="DS149" s="13">
        <f>SUMIF(Ent_Dados!$C$9:$C$254,Tabulação_Prod_Municipios!D62,Ent_Dados!$Z$9:$Z$254)</f>
        <v>0</v>
      </c>
      <c r="DT149" s="16">
        <f>SUMIF(Ent_Dados!$C$9:$C$254,Tabulação_Prod_Municipios!D62,Ent_Dados!$AA$9:$AA$254)</f>
        <v>0</v>
      </c>
      <c r="DV149" s="10">
        <v>139</v>
      </c>
      <c r="DW149" s="92" t="s">
        <v>165</v>
      </c>
      <c r="DX149" s="13">
        <f>SUMIF(Ent_Dados!$C$269:$C$514,Tabulação_Prod_Municipios!D120,Ent_Dados!$D$269:$D$514)</f>
        <v>0</v>
      </c>
      <c r="DY149" s="16">
        <f>SUMIF(Ent_Dados!$C$269:$C$514,Tabulação_Prod_Municipios!D120,Ent_Dados!$E$269:$E$514)</f>
        <v>0</v>
      </c>
      <c r="DZ149" s="9"/>
      <c r="EA149" s="10">
        <v>139</v>
      </c>
      <c r="EB149" s="92" t="s">
        <v>165</v>
      </c>
      <c r="EC149" s="13">
        <f>SUMIF(Ent_Dados!$C$9:$C$254,Tabulação_Prod_Municipios!D120,Ent_Dados!$D$9:$D$254)</f>
        <v>0</v>
      </c>
      <c r="ED149" s="16">
        <f>SUMIF(Ent_Dados!$C$9:$C$254,Tabulação_Prod_Municipios!D120,Ent_Dados!$E$9:$E$254)</f>
        <v>0</v>
      </c>
      <c r="EF149" s="10">
        <v>139</v>
      </c>
      <c r="EG149" s="92" t="s">
        <v>191</v>
      </c>
      <c r="EH149" s="13"/>
      <c r="EI149" s="16"/>
      <c r="EJ149" s="9"/>
      <c r="EK149" s="10">
        <v>139</v>
      </c>
      <c r="EL149" s="92" t="s">
        <v>191</v>
      </c>
      <c r="EM149" s="13"/>
      <c r="EN149" s="16"/>
    </row>
    <row r="150" spans="1:144" ht="13.5" customHeight="1" x14ac:dyDescent="0.2">
      <c r="A150" s="14"/>
      <c r="B150" s="91">
        <v>142</v>
      </c>
      <c r="C150" s="92" t="s">
        <v>192</v>
      </c>
      <c r="D150" s="12" t="s">
        <v>471</v>
      </c>
      <c r="E150" s="14"/>
      <c r="F150" s="10">
        <v>140</v>
      </c>
      <c r="G150" s="92" t="s">
        <v>179</v>
      </c>
      <c r="H150" s="13">
        <f>SUMIF(Ent_Dados!$C$269:$C$514,Tabulação_Prod_Municipios!D135,Ent_Dados!$F$269:$F$514)+SUMIF(Ent_Dados!$C$269:$C$514,Tabulação_Prod_Municipios!D135,Ent_Dados!$H$269:$H$514)+SUMIF(Ent_Dados!$C$269:$C$514,Tabulação_Prod_Municipios!D135,Ent_Dados!$J$269:$J$514)+SUMIF(Ent_Dados!$C$269:$C$514,Tabulação_Prod_Municipios!D135,Ent_Dados!$N$269:$N$514)+SUMIF(Ent_Dados!$C$269:$C$514,Tabulação_Prod_Municipios!D135,Ent_Dados!$P$269:$P$514)+SUMIF(Ent_Dados!$C$269:$C$514,Tabulação_Prod_Municipios!D135,Ent_Dados!$T$269:$T$514)+SUMIF(Ent_Dados!$C$269:$C$514,Tabulação_Prod_Municipios!D135,Ent_Dados!$V$269:$V$514)+SUMIF(Ent_Dados!$C$269:$C$514,Tabulação_Prod_Municipios!D135,Ent_Dados!$X$269:$X$514)+SUMIF(Ent_Dados!$C$269:$C$514,Tabulação_Prod_Municipios!D135,Ent_Dados!$AB$269:$AB$514)</f>
        <v>3840</v>
      </c>
      <c r="I150" s="16">
        <f>SUMIF(Ent_Dados!$C$269:$C$514,Tabulação_Prod_Municipios!D135,Ent_Dados!$G$269:$G$514)+SUMIF(Ent_Dados!$C$269:$C$514,Tabulação_Prod_Municipios!D135,Ent_Dados!$I$269:$I$514)+SUMIF(Ent_Dados!$C$269:$C$514,Tabulação_Prod_Municipios!D135,Ent_Dados!$K$269:$K$514)+SUMIF(Ent_Dados!$C$269:$C$514,Tabulação_Prod_Municipios!D135,Ent_Dados!$O$269:$O$514)+SUMIF(Ent_Dados!$C$269:$C$514,Tabulação_Prod_Municipios!D135,Ent_Dados!$Q$269:$Q$514)+SUMIF(Ent_Dados!$C$269:$C$514,Tabulação_Prod_Municipios!D135,Ent_Dados!$U$269:$U$514)+SUMIF(Ent_Dados!$C$269:$C$514,Tabulação_Prod_Municipios!D135,Ent_Dados!$W$269:$W$514)+SUMIF(Ent_Dados!$C$269:$C$514,Tabulação_Prod_Municipios!D135,Ent_Dados!$Y$269:$Y$514)+SUMIF(Ent_Dados!$C$269:$C$514,Tabulação_Prod_Municipios!D135,Ent_Dados!$AC$269:$AC$514)</f>
        <v>5400</v>
      </c>
      <c r="J150" s="9"/>
      <c r="K150" s="10">
        <v>140</v>
      </c>
      <c r="L150" s="92" t="s">
        <v>76</v>
      </c>
      <c r="M150" s="13">
        <f>SUMIF(Ent_Dados!$C$9:$C$254,Tabulação_Prod_Municipios!D24,Ent_Dados!$F$9:$F$254)+SUMIF(Ent_Dados!$C$9:$C$254,Tabulação_Prod_Municipios!D24,Ent_Dados!$H$9:$H$254)+SUMIF(Ent_Dados!$C$9:$C$254,Tabulação_Prod_Municipios!D24,Ent_Dados!$J$9:$J$254)+SUMIF(Ent_Dados!$C$9:$C$254,Tabulação_Prod_Municipios!D24,Ent_Dados!$N$9:$N$254)+SUMIF(Ent_Dados!$C$9:$C$254,Tabulação_Prod_Municipios!D24,Ent_Dados!$P$9:$P$254)+SUMIF(Ent_Dados!$C$9:$C$254,Tabulação_Prod_Municipios!D24,Ent_Dados!$T$9:$T$254)+SUMIF(Ent_Dados!$C$9:$C$254,Tabulação_Prod_Municipios!D24,Ent_Dados!$V$9:$V$254)+SUMIF(Ent_Dados!$C$9:$C$254,Tabulação_Prod_Municipios!D24,Ent_Dados!$X$9:$X$254)+SUMIF(Ent_Dados!$C$9:$C$254,Tabulação_Prod_Municipios!D24,Ent_Dados!$AB$9:$AB$254)</f>
        <v>920</v>
      </c>
      <c r="N150" s="16">
        <f>SUMIF(Ent_Dados!$C$9:$C$254,Tabulação_Prod_Municipios!D24,Ent_Dados!$G$9:$G$254)+SUMIF(Ent_Dados!$C$9:$C$254,Tabulação_Prod_Municipios!D24,Ent_Dados!$I$9:$I$254)+SUMIF(Ent_Dados!$C$9:$C$254,Tabulação_Prod_Municipios!D24,Ent_Dados!$K$9:$K$254)+SUMIF(Ent_Dados!$C$9:$C$254,Tabulação_Prod_Municipios!D24,Ent_Dados!$O$9:$O$254)+SUMIF(Ent_Dados!$C$9:$C$254,Tabulação_Prod_Municipios!D24,Ent_Dados!$Q$9:$Q$254)+SUMIF(Ent_Dados!$C$9:$C$254,Tabulação_Prod_Municipios!D24,Ent_Dados!$U$9:$U$254)+SUMIF(Ent_Dados!$C$9:$C$254,Tabulação_Prod_Municipios!D24,Ent_Dados!$W$9:$W$254)+SUMIF(Ent_Dados!$C$9:$C$254,Tabulação_Prod_Municipios!D24,Ent_Dados!$Y$9:$Y$254)+SUMIF(Ent_Dados!$C$9:$C$254,Tabulação_Prod_Municipios!D24,Ent_Dados!$AC$9:$AC$254)</f>
        <v>1670</v>
      </c>
      <c r="O150" s="14"/>
      <c r="P150" s="10">
        <v>140</v>
      </c>
      <c r="Q150" s="92" t="s">
        <v>173</v>
      </c>
      <c r="R150" s="13">
        <f>SUMIF(Ent_Dados!$C$269:$C$514,Tabulação_Prod_Municipios!D129,Ent_Dados!$V$269:$V$514)</f>
        <v>2160</v>
      </c>
      <c r="S150" s="16">
        <f>SUMIF(Ent_Dados!$C$269:$C$514,Tabulação_Prod_Municipios!D129,Ent_Dados!$W$269:$W$514)</f>
        <v>2100</v>
      </c>
      <c r="T150" s="9"/>
      <c r="U150" s="10">
        <v>140</v>
      </c>
      <c r="V150" s="92" t="s">
        <v>131</v>
      </c>
      <c r="W150" s="13">
        <f>SUMIF(Ent_Dados!$C$9:$C$254,Tabulação_Prod_Municipios!D85,Ent_Dados!$V$9:$V$254)</f>
        <v>500</v>
      </c>
      <c r="X150" s="16">
        <f>SUMIF(Ent_Dados!$C$9:$C$254,Tabulação_Prod_Municipios!D85,Ent_Dados!$W$9:$W$254)</f>
        <v>800</v>
      </c>
      <c r="Y150" s="2"/>
      <c r="Z150" s="10">
        <v>140</v>
      </c>
      <c r="AA150" s="92" t="s">
        <v>155</v>
      </c>
      <c r="AB150" s="13">
        <f>SUMIF(Ent_Dados!$C$269:$C$514,Tabulação_Prod_Municipios!D110,Ent_Dados!$T$269:$T$514)</f>
        <v>2040</v>
      </c>
      <c r="AC150" s="16">
        <f>SUMIF(Ent_Dados!$C$269:$C$514,Tabulação_Prod_Municipios!D110,Ent_Dados!$U$269:$U$514)</f>
        <v>2600</v>
      </c>
      <c r="AD150" s="9"/>
      <c r="AE150" s="10">
        <v>140</v>
      </c>
      <c r="AF150" s="92" t="s">
        <v>175</v>
      </c>
      <c r="AG150" s="13">
        <f>SUMIF(Ent_Dados!$C$9:$C$254,Tabulação_Prod_Municipios!D131,Ent_Dados!$T$9:$T$254)</f>
        <v>550</v>
      </c>
      <c r="AH150" s="16">
        <f>SUMIF(Ent_Dados!$C$9:$C$254,Tabulação_Prod_Municipios!D131,Ent_Dados!$U$9:$U$254)</f>
        <v>550</v>
      </c>
      <c r="AJ150" s="10">
        <v>140</v>
      </c>
      <c r="AK150" s="92" t="s">
        <v>75</v>
      </c>
      <c r="AL150" s="13">
        <f>SUMIF(Ent_Dados!$C$269:$C$514,Tabulação_Prod_Municipios!D23,Ent_Dados!$X$269:$X$514)</f>
        <v>0</v>
      </c>
      <c r="AM150" s="16">
        <f>SUMIF(Ent_Dados!$C$269:$C$514,Tabulação_Prod_Municipios!D23,Ent_Dados!$Y$269:$Y$514)</f>
        <v>0</v>
      </c>
      <c r="AN150" s="9"/>
      <c r="AO150" s="10">
        <v>140</v>
      </c>
      <c r="AP150" s="92" t="s">
        <v>75</v>
      </c>
      <c r="AQ150" s="13">
        <f>SUMIF(Ent_Dados!$C$9:$C$254,Tabulação_Prod_Municipios!D23,Ent_Dados!$X$9:$X$254)</f>
        <v>0</v>
      </c>
      <c r="AR150" s="16">
        <f>SUMIF(Ent_Dados!$C$9:$C$254,Tabulação_Prod_Municipios!D23,Ent_Dados!$Y$9:$Y$254)</f>
        <v>0</v>
      </c>
      <c r="AT150" s="10">
        <v>140</v>
      </c>
      <c r="AU150" s="92" t="s">
        <v>114</v>
      </c>
      <c r="AV150" s="13">
        <f>SUMIF(Ent_Dados!$C$269:$C$514,Tabulação_Prod_Municipios!D65,Ent_Dados!$J$269:$J$514)</f>
        <v>8</v>
      </c>
      <c r="AW150" s="16">
        <f>SUMIF(Ent_Dados!$C$269:$C$514,Tabulação_Prod_Municipios!D65,Ent_Dados!$K$269:$K$514)</f>
        <v>0</v>
      </c>
      <c r="AX150" s="9"/>
      <c r="AY150" s="10">
        <v>140</v>
      </c>
      <c r="AZ150" s="92" t="s">
        <v>157</v>
      </c>
      <c r="BA150" s="13">
        <f>SUMIF(Ent_Dados!$C$9:$C$254,Tabulação_Prod_Municipios!D112,Ent_Dados!$J$9:$J$254)</f>
        <v>10</v>
      </c>
      <c r="BB150" s="16">
        <f>SUMIF(Ent_Dados!$C$9:$C$254,Tabulação_Prod_Municipios!D112,Ent_Dados!$K$9:$K$254)</f>
        <v>0</v>
      </c>
      <c r="BD150" s="10">
        <v>140</v>
      </c>
      <c r="BE150" s="92" t="s">
        <v>79</v>
      </c>
      <c r="BF150" s="13">
        <f>SUMIF(Ent_Dados!$C$269:$C$514,Tabulação_Prod_Municipios!D27,Ent_Dados!$N$269:$N$514)</f>
        <v>0</v>
      </c>
      <c r="BG150" s="16">
        <f>SUMIF(Ent_Dados!$C$269:$C$514,Tabulação_Prod_Municipios!D27,Ent_Dados!$O$269:$O$514)</f>
        <v>0</v>
      </c>
      <c r="BH150" s="9"/>
      <c r="BI150" s="10">
        <v>140</v>
      </c>
      <c r="BJ150" s="92" t="s">
        <v>79</v>
      </c>
      <c r="BK150" s="13">
        <f>SUMIF(Ent_Dados!$C$9:$C$254,Tabulação_Prod_Municipios!D27,Ent_Dados!$N$9:$N$254)</f>
        <v>0</v>
      </c>
      <c r="BL150" s="16">
        <f>SUMIF(Ent_Dados!$C$9:$C$254,Tabulação_Prod_Municipios!D27,Ent_Dados!$O$9:$O$254)</f>
        <v>0</v>
      </c>
      <c r="BN150" s="10">
        <v>140</v>
      </c>
      <c r="BO150" s="92" t="s">
        <v>170</v>
      </c>
      <c r="BP150" s="13">
        <f>SUMIF(Ent_Dados!$C$269:$C$514,Tabulação_Prod_Municipios!D126,Ent_Dados!$F$269:$F$514)</f>
        <v>0</v>
      </c>
      <c r="BQ150" s="16">
        <f>SUMIF(Ent_Dados!$C$269:$C$514,Tabulação_Prod_Municipios!D126,Ent_Dados!$G$269:$G$514)</f>
        <v>0</v>
      </c>
      <c r="BR150" s="9"/>
      <c r="BS150" s="10">
        <v>140</v>
      </c>
      <c r="BT150" s="92" t="s">
        <v>170</v>
      </c>
      <c r="BU150" s="13">
        <f>SUMIF(Ent_Dados!$C$9:$C$254,Tabulação_Prod_Municipios!D126,Ent_Dados!$F$9:$F$254)</f>
        <v>0</v>
      </c>
      <c r="BV150" s="16">
        <f>SUMIF(Ent_Dados!$C$9:$C$254,Tabulação_Prod_Municipios!D126,Ent_Dados!$G$9:$G$254)</f>
        <v>0</v>
      </c>
      <c r="BX150" s="10">
        <v>140</v>
      </c>
      <c r="BY150" s="92" t="s">
        <v>174</v>
      </c>
      <c r="BZ150" s="13">
        <f>SUMIF(Ent_Dados!$C$269:$C$514,Tabulação_Prod_Municipios!D130,Ent_Dados!$P$269:$P$514)</f>
        <v>0</v>
      </c>
      <c r="CA150" s="16">
        <f>SUMIF(Ent_Dados!$C$269:$C$514,Tabulação_Prod_Municipios!D130,Ent_Dados!$Q$269:$Q$514)</f>
        <v>0</v>
      </c>
      <c r="CB150" s="9"/>
      <c r="CC150" s="10">
        <v>140</v>
      </c>
      <c r="CD150" s="92" t="s">
        <v>174</v>
      </c>
      <c r="CE150" s="13">
        <f>SUMIF(Ent_Dados!$C$9:$C$254,Tabulação_Prod_Municipios!D130,Ent_Dados!$P$9:$P$254)</f>
        <v>0</v>
      </c>
      <c r="CF150" s="16">
        <f>SUMIF(Ent_Dados!$C$9:$C$254,Tabulação_Prod_Municipios!D130,Ent_Dados!$Q$9:$Q$254)</f>
        <v>0</v>
      </c>
      <c r="CH150" s="10">
        <v>140</v>
      </c>
      <c r="CI150" s="92" t="s">
        <v>188</v>
      </c>
      <c r="CJ150" s="13">
        <f>SUMIF(Ent_Dados!$C$269:$C$514,Tabulação_Prod_Municipios!D146,Ent_Dados!$AB$269:$AB$514)</f>
        <v>0</v>
      </c>
      <c r="CK150" s="16">
        <f>SUMIF(Ent_Dados!$C$269:$C$514,Tabulação_Prod_Municipios!D146,Ent_Dados!$AC$269:$AC$514)</f>
        <v>0</v>
      </c>
      <c r="CL150" s="9"/>
      <c r="CM150" s="10">
        <v>140</v>
      </c>
      <c r="CN150" s="92" t="s">
        <v>188</v>
      </c>
      <c r="CO150" s="13">
        <f>SUMIF(Ent_Dados!$C$9:$C$254,Tabulação_Prod_Municipios!D146,Ent_Dados!$AB$9:$AB$254)</f>
        <v>0</v>
      </c>
      <c r="CP150" s="16">
        <f>SUMIF(Ent_Dados!$C$9:$C$254,Tabulação_Prod_Municipios!D146,Ent_Dados!$AC$9:$AC$254)</f>
        <v>0</v>
      </c>
      <c r="CR150" s="10">
        <v>140</v>
      </c>
      <c r="CS150" s="92" t="s">
        <v>126</v>
      </c>
      <c r="CT150" s="13">
        <f>SUMIF(Ent_Dados!$C$269:$C$514,Tabulação_Prod_Municipios!D79,Ent_Dados!$L$269:$L$514)</f>
        <v>5600</v>
      </c>
      <c r="CU150" s="16">
        <f>SUMIF(Ent_Dados!$C$269:$C$514,Tabulação_Prod_Municipios!D79,Ent_Dados!$M$269:$M$514)</f>
        <v>0</v>
      </c>
      <c r="CV150" s="9"/>
      <c r="CW150" s="10">
        <v>140</v>
      </c>
      <c r="CX150" s="92" t="s">
        <v>126</v>
      </c>
      <c r="CY150" s="13">
        <f>SUMIF(Ent_Dados!$C$9:$C$254,Tabulação_Prod_Municipios!D79,Ent_Dados!$L$9:$L$254)</f>
        <v>80</v>
      </c>
      <c r="CZ150" s="16">
        <f>SUMIF(Ent_Dados!$C$9:$C$254,Tabulação_Prod_Municipios!D79,Ent_Dados!$M$9:$M$254)</f>
        <v>0</v>
      </c>
      <c r="DB150" s="10">
        <v>140</v>
      </c>
      <c r="DC150" s="92" t="s">
        <v>272</v>
      </c>
      <c r="DD150" s="13">
        <f>SUMIF(Ent_Dados!$C$269:$C$514,Tabulação_Prod_Municipios!D240,Ent_Dados!$R$269:$R$514)</f>
        <v>332</v>
      </c>
      <c r="DE150" s="16">
        <f>SUMIF(Ent_Dados!$C$269:$C$514,Tabulação_Prod_Municipios!D240,Ent_Dados!$S$269:$S$514)</f>
        <v>388</v>
      </c>
      <c r="DF150" s="9"/>
      <c r="DG150" s="10">
        <v>140</v>
      </c>
      <c r="DH150" s="92" t="s">
        <v>190</v>
      </c>
      <c r="DI150" s="13">
        <f>SUMIF(Ent_Dados!$C$9:$C$254,Tabulação_Prod_Municipios!D148,Ent_Dados!$R$9:$R$254)</f>
        <v>21</v>
      </c>
      <c r="DJ150" s="16">
        <f>SUMIF(Ent_Dados!$C$9:$C$254,Tabulação_Prod_Municipios!D148,Ent_Dados!$S$9:$S$254)</f>
        <v>21</v>
      </c>
      <c r="DL150" s="10">
        <v>140</v>
      </c>
      <c r="DM150" s="92" t="s">
        <v>114</v>
      </c>
      <c r="DN150" s="13">
        <f>SUMIF(Ent_Dados!$C$269:$C$514,Tabulação_Prod_Municipios!D65,Ent_Dados!$Z$269:$Z$514)</f>
        <v>0</v>
      </c>
      <c r="DO150" s="16">
        <f>SUMIF(Ent_Dados!$C$269:$C$514,Tabulação_Prod_Municipios!D65,Ent_Dados!$AA$269:$AA$514)</f>
        <v>0</v>
      </c>
      <c r="DP150" s="9"/>
      <c r="DQ150" s="10">
        <v>140</v>
      </c>
      <c r="DR150" s="92" t="s">
        <v>114</v>
      </c>
      <c r="DS150" s="13">
        <f>SUMIF(Ent_Dados!$C$9:$C$254,Tabulação_Prod_Municipios!D65,Ent_Dados!$Z$9:$Z$254)</f>
        <v>0</v>
      </c>
      <c r="DT150" s="16">
        <f>SUMIF(Ent_Dados!$C$9:$C$254,Tabulação_Prod_Municipios!D65,Ent_Dados!$AA$9:$AA$254)</f>
        <v>0</v>
      </c>
      <c r="DV150" s="10">
        <v>140</v>
      </c>
      <c r="DW150" s="92" t="s">
        <v>20</v>
      </c>
      <c r="DX150" s="13">
        <f>SUMIF(Ent_Dados!$C$269:$C$514,Tabulação_Prod_Municipios!D121,Ent_Dados!$D$269:$D$514)</f>
        <v>0</v>
      </c>
      <c r="DY150" s="16">
        <f>SUMIF(Ent_Dados!$C$269:$C$514,Tabulação_Prod_Municipios!D121,Ent_Dados!$E$269:$E$514)</f>
        <v>0</v>
      </c>
      <c r="DZ150" s="9"/>
      <c r="EA150" s="10">
        <v>140</v>
      </c>
      <c r="EB150" s="92" t="s">
        <v>20</v>
      </c>
      <c r="EC150" s="13">
        <f>SUMIF(Ent_Dados!$C$9:$C$254,Tabulação_Prod_Municipios!D121,Ent_Dados!$D$9:$D$254)</f>
        <v>0</v>
      </c>
      <c r="ED150" s="16">
        <f>SUMIF(Ent_Dados!$C$9:$C$254,Tabulação_Prod_Municipios!D121,Ent_Dados!$E$9:$E$254)</f>
        <v>0</v>
      </c>
      <c r="EF150" s="10">
        <v>140</v>
      </c>
      <c r="EG150" s="92" t="s">
        <v>192</v>
      </c>
      <c r="EH150" s="13"/>
      <c r="EI150" s="16"/>
      <c r="EJ150" s="9"/>
      <c r="EK150" s="10">
        <v>140</v>
      </c>
      <c r="EL150" s="92" t="s">
        <v>192</v>
      </c>
      <c r="EM150" s="13"/>
      <c r="EN150" s="16"/>
    </row>
    <row r="151" spans="1:144" ht="13.5" customHeight="1" x14ac:dyDescent="0.2">
      <c r="A151" s="14"/>
      <c r="B151" s="91">
        <v>143</v>
      </c>
      <c r="C151" s="92" t="s">
        <v>193</v>
      </c>
      <c r="D151" s="12" t="s">
        <v>472</v>
      </c>
      <c r="E151" s="14"/>
      <c r="F151" s="10">
        <v>141</v>
      </c>
      <c r="G151" s="92" t="s">
        <v>162</v>
      </c>
      <c r="H151" s="13">
        <f>SUMIF(Ent_Dados!$C$269:$C$514,Tabulação_Prod_Municipios!D117,Ent_Dados!$F$269:$F$514)+SUMIF(Ent_Dados!$C$269:$C$514,Tabulação_Prod_Municipios!D117,Ent_Dados!$H$269:$H$514)+SUMIF(Ent_Dados!$C$269:$C$514,Tabulação_Prod_Municipios!D117,Ent_Dados!$J$269:$J$514)+SUMIF(Ent_Dados!$C$269:$C$514,Tabulação_Prod_Municipios!D117,Ent_Dados!$N$269:$N$514)+SUMIF(Ent_Dados!$C$269:$C$514,Tabulação_Prod_Municipios!D117,Ent_Dados!$P$269:$P$514)+SUMIF(Ent_Dados!$C$269:$C$514,Tabulação_Prod_Municipios!D117,Ent_Dados!$T$269:$T$514)+SUMIF(Ent_Dados!$C$269:$C$514,Tabulação_Prod_Municipios!D117,Ent_Dados!$V$269:$V$514)+SUMIF(Ent_Dados!$C$269:$C$514,Tabulação_Prod_Municipios!D117,Ent_Dados!$X$269:$X$514)+SUMIF(Ent_Dados!$C$269:$C$514,Tabulação_Prod_Municipios!D117,Ent_Dados!$AB$269:$AB$514)</f>
        <v>1860</v>
      </c>
      <c r="I151" s="16">
        <f>SUMIF(Ent_Dados!$C$269:$C$514,Tabulação_Prod_Municipios!D117,Ent_Dados!$G$269:$G$514)+SUMIF(Ent_Dados!$C$269:$C$514,Tabulação_Prod_Municipios!D117,Ent_Dados!$I$269:$I$514)+SUMIF(Ent_Dados!$C$269:$C$514,Tabulação_Prod_Municipios!D117,Ent_Dados!$K$269:$K$514)+SUMIF(Ent_Dados!$C$269:$C$514,Tabulação_Prod_Municipios!D117,Ent_Dados!$O$269:$O$514)+SUMIF(Ent_Dados!$C$269:$C$514,Tabulação_Prod_Municipios!D117,Ent_Dados!$Q$269:$Q$514)+SUMIF(Ent_Dados!$C$269:$C$514,Tabulação_Prod_Municipios!D117,Ent_Dados!$U$269:$U$514)+SUMIF(Ent_Dados!$C$269:$C$514,Tabulação_Prod_Municipios!D117,Ent_Dados!$W$269:$W$514)+SUMIF(Ent_Dados!$C$269:$C$514,Tabulação_Prod_Municipios!D117,Ent_Dados!$Y$269:$Y$514)+SUMIF(Ent_Dados!$C$269:$C$514,Tabulação_Prod_Municipios!D117,Ent_Dados!$AC$269:$AC$514)</f>
        <v>5361</v>
      </c>
      <c r="J151" s="9"/>
      <c r="K151" s="10">
        <v>141</v>
      </c>
      <c r="L151" s="92" t="s">
        <v>228</v>
      </c>
      <c r="M151" s="13">
        <f>SUMIF(Ent_Dados!$C$9:$C$254,Tabulação_Prod_Municipios!D191,Ent_Dados!$F$9:$F$254)+SUMIF(Ent_Dados!$C$9:$C$254,Tabulação_Prod_Municipios!D191,Ent_Dados!$H$9:$H$254)+SUMIF(Ent_Dados!$C$9:$C$254,Tabulação_Prod_Municipios!D191,Ent_Dados!$J$9:$J$254)+SUMIF(Ent_Dados!$C$9:$C$254,Tabulação_Prod_Municipios!D191,Ent_Dados!$N$9:$N$254)+SUMIF(Ent_Dados!$C$9:$C$254,Tabulação_Prod_Municipios!D191,Ent_Dados!$P$9:$P$254)+SUMIF(Ent_Dados!$C$9:$C$254,Tabulação_Prod_Municipios!D191,Ent_Dados!$T$9:$T$254)+SUMIF(Ent_Dados!$C$9:$C$254,Tabulação_Prod_Municipios!D191,Ent_Dados!$V$9:$V$254)+SUMIF(Ent_Dados!$C$9:$C$254,Tabulação_Prod_Municipios!D191,Ent_Dados!$X$9:$X$254)+SUMIF(Ent_Dados!$C$9:$C$254,Tabulação_Prod_Municipios!D191,Ent_Dados!$AB$9:$AB$254)</f>
        <v>2395</v>
      </c>
      <c r="N151" s="16">
        <f>SUMIF(Ent_Dados!$C$9:$C$254,Tabulação_Prod_Municipios!D191,Ent_Dados!$G$9:$G$254)+SUMIF(Ent_Dados!$C$9:$C$254,Tabulação_Prod_Municipios!D191,Ent_Dados!$I$9:$I$254)+SUMIF(Ent_Dados!$C$9:$C$254,Tabulação_Prod_Municipios!D191,Ent_Dados!$K$9:$K$254)+SUMIF(Ent_Dados!$C$9:$C$254,Tabulação_Prod_Municipios!D191,Ent_Dados!$O$9:$O$254)+SUMIF(Ent_Dados!$C$9:$C$254,Tabulação_Prod_Municipios!D191,Ent_Dados!$Q$9:$Q$254)+SUMIF(Ent_Dados!$C$9:$C$254,Tabulação_Prod_Municipios!D191,Ent_Dados!$U$9:$U$254)+SUMIF(Ent_Dados!$C$9:$C$254,Tabulação_Prod_Municipios!D191,Ent_Dados!$W$9:$W$254)+SUMIF(Ent_Dados!$C$9:$C$254,Tabulação_Prod_Municipios!D191,Ent_Dados!$Y$9:$Y$254)+SUMIF(Ent_Dados!$C$9:$C$254,Tabulação_Prod_Municipios!D191,Ent_Dados!$AC$9:$AC$254)</f>
        <v>1640</v>
      </c>
      <c r="O151" s="14"/>
      <c r="P151" s="10">
        <v>141</v>
      </c>
      <c r="Q151" s="92" t="s">
        <v>248</v>
      </c>
      <c r="R151" s="13">
        <f>SUMIF(Ent_Dados!$C$269:$C$514,Tabulação_Prod_Municipios!D215,Ent_Dados!$V$269:$V$514)</f>
        <v>2100</v>
      </c>
      <c r="S151" s="16">
        <f>SUMIF(Ent_Dados!$C$269:$C$514,Tabulação_Prod_Municipios!D215,Ent_Dados!$W$269:$W$514)</f>
        <v>2100</v>
      </c>
      <c r="T151" s="9"/>
      <c r="U151" s="10">
        <v>141</v>
      </c>
      <c r="V151" s="92" t="s">
        <v>281</v>
      </c>
      <c r="W151" s="13">
        <f>SUMIF(Ent_Dados!$C$9:$C$254,Tabulação_Prod_Municipios!D249,Ent_Dados!$V$9:$V$254)</f>
        <v>500</v>
      </c>
      <c r="X151" s="16">
        <f>SUMIF(Ent_Dados!$C$9:$C$254,Tabulação_Prod_Municipios!D249,Ent_Dados!$W$9:$W$254)</f>
        <v>800</v>
      </c>
      <c r="Y151" s="2"/>
      <c r="Z151" s="10">
        <v>141</v>
      </c>
      <c r="AA151" s="92" t="s">
        <v>215</v>
      </c>
      <c r="AB151" s="13">
        <f>SUMIF(Ent_Dados!$C$269:$C$514,Tabulação_Prod_Municipios!D175,Ent_Dados!$T$269:$T$514)</f>
        <v>2500</v>
      </c>
      <c r="AC151" s="16">
        <f>SUMIF(Ent_Dados!$C$269:$C$514,Tabulação_Prod_Municipios!D175,Ent_Dados!$U$269:$U$514)</f>
        <v>2500</v>
      </c>
      <c r="AD151" s="9"/>
      <c r="AE151" s="10">
        <v>141</v>
      </c>
      <c r="AF151" s="92" t="s">
        <v>91</v>
      </c>
      <c r="AG151" s="13">
        <f>SUMIF(Ent_Dados!$C$9:$C$254,Tabulação_Prod_Municipios!D39,Ent_Dados!$T$9:$T$254)</f>
        <v>500</v>
      </c>
      <c r="AH151" s="16">
        <f>SUMIF(Ent_Dados!$C$9:$C$254,Tabulação_Prod_Municipios!D39,Ent_Dados!$U$9:$U$254)</f>
        <v>550</v>
      </c>
      <c r="AJ151" s="10">
        <v>141</v>
      </c>
      <c r="AK151" s="92" t="s">
        <v>77</v>
      </c>
      <c r="AL151" s="13">
        <f>SUMIF(Ent_Dados!$C$269:$C$514,Tabulação_Prod_Municipios!D25,Ent_Dados!$X$269:$X$514)</f>
        <v>0</v>
      </c>
      <c r="AM151" s="16">
        <f>SUMIF(Ent_Dados!$C$269:$C$514,Tabulação_Prod_Municipios!D25,Ent_Dados!$Y$269:$Y$514)</f>
        <v>0</v>
      </c>
      <c r="AN151" s="9"/>
      <c r="AO151" s="10">
        <v>141</v>
      </c>
      <c r="AP151" s="92" t="s">
        <v>77</v>
      </c>
      <c r="AQ151" s="13">
        <f>SUMIF(Ent_Dados!$C$9:$C$254,Tabulação_Prod_Municipios!D25,Ent_Dados!$X$9:$X$254)</f>
        <v>0</v>
      </c>
      <c r="AR151" s="16">
        <f>SUMIF(Ent_Dados!$C$9:$C$254,Tabulação_Prod_Municipios!D25,Ent_Dados!$Y$9:$Y$254)</f>
        <v>0</v>
      </c>
      <c r="AT151" s="10">
        <v>141</v>
      </c>
      <c r="AU151" s="92" t="s">
        <v>96</v>
      </c>
      <c r="AV151" s="13">
        <f>SUMIF(Ent_Dados!$C$269:$C$514,Tabulação_Prod_Municipios!D44,Ent_Dados!$J$269:$J$514)</f>
        <v>7</v>
      </c>
      <c r="AW151" s="16">
        <f>SUMIF(Ent_Dados!$C$269:$C$514,Tabulação_Prod_Municipios!D44,Ent_Dados!$K$269:$K$514)</f>
        <v>0</v>
      </c>
      <c r="AX151" s="9"/>
      <c r="AY151" s="10">
        <v>141</v>
      </c>
      <c r="AZ151" s="92" t="s">
        <v>96</v>
      </c>
      <c r="BA151" s="13">
        <f>SUMIF(Ent_Dados!$C$9:$C$254,Tabulação_Prod_Municipios!D44,Ent_Dados!$J$9:$J$254)</f>
        <v>5</v>
      </c>
      <c r="BB151" s="16">
        <f>SUMIF(Ent_Dados!$C$9:$C$254,Tabulação_Prod_Municipios!D44,Ent_Dados!$K$9:$K$254)</f>
        <v>0</v>
      </c>
      <c r="BD151" s="10">
        <v>141</v>
      </c>
      <c r="BE151" s="92" t="s">
        <v>81</v>
      </c>
      <c r="BF151" s="13">
        <f>SUMIF(Ent_Dados!$C$269:$C$514,Tabulação_Prod_Municipios!D29,Ent_Dados!$N$269:$N$514)</f>
        <v>0</v>
      </c>
      <c r="BG151" s="16">
        <f>SUMIF(Ent_Dados!$C$269:$C$514,Tabulação_Prod_Municipios!D29,Ent_Dados!$O$269:$O$514)</f>
        <v>0</v>
      </c>
      <c r="BH151" s="9"/>
      <c r="BI151" s="10">
        <v>141</v>
      </c>
      <c r="BJ151" s="92" t="s">
        <v>81</v>
      </c>
      <c r="BK151" s="13">
        <f>SUMIF(Ent_Dados!$C$9:$C$254,Tabulação_Prod_Municipios!D29,Ent_Dados!$N$9:$N$254)</f>
        <v>0</v>
      </c>
      <c r="BL151" s="16">
        <f>SUMIF(Ent_Dados!$C$9:$C$254,Tabulação_Prod_Municipios!D29,Ent_Dados!$O$9:$O$254)</f>
        <v>0</v>
      </c>
      <c r="BN151" s="10">
        <v>141</v>
      </c>
      <c r="BO151" s="92" t="s">
        <v>171</v>
      </c>
      <c r="BP151" s="13">
        <f>SUMIF(Ent_Dados!$C$269:$C$514,Tabulação_Prod_Municipios!D127,Ent_Dados!$F$269:$F$514)</f>
        <v>0</v>
      </c>
      <c r="BQ151" s="16">
        <f>SUMIF(Ent_Dados!$C$269:$C$514,Tabulação_Prod_Municipios!D127,Ent_Dados!$G$269:$G$514)</f>
        <v>0</v>
      </c>
      <c r="BR151" s="9"/>
      <c r="BS151" s="10">
        <v>141</v>
      </c>
      <c r="BT151" s="92" t="s">
        <v>171</v>
      </c>
      <c r="BU151" s="13">
        <f>SUMIF(Ent_Dados!$C$9:$C$254,Tabulação_Prod_Municipios!D127,Ent_Dados!$F$9:$F$254)</f>
        <v>0</v>
      </c>
      <c r="BV151" s="16">
        <f>SUMIF(Ent_Dados!$C$9:$C$254,Tabulação_Prod_Municipios!D127,Ent_Dados!$G$9:$G$254)</f>
        <v>0</v>
      </c>
      <c r="BX151" s="10">
        <v>141</v>
      </c>
      <c r="BY151" s="92" t="s">
        <v>175</v>
      </c>
      <c r="BZ151" s="13">
        <f>SUMIF(Ent_Dados!$C$269:$C$514,Tabulação_Prod_Municipios!D131,Ent_Dados!$P$269:$P$514)</f>
        <v>0</v>
      </c>
      <c r="CA151" s="16">
        <f>SUMIF(Ent_Dados!$C$269:$C$514,Tabulação_Prod_Municipios!D131,Ent_Dados!$Q$269:$Q$514)</f>
        <v>0</v>
      </c>
      <c r="CB151" s="9"/>
      <c r="CC151" s="10">
        <v>141</v>
      </c>
      <c r="CD151" s="92" t="s">
        <v>175</v>
      </c>
      <c r="CE151" s="13">
        <f>SUMIF(Ent_Dados!$C$9:$C$254,Tabulação_Prod_Municipios!D131,Ent_Dados!$P$9:$P$254)</f>
        <v>0</v>
      </c>
      <c r="CF151" s="16">
        <f>SUMIF(Ent_Dados!$C$9:$C$254,Tabulação_Prod_Municipios!D131,Ent_Dados!$Q$9:$Q$254)</f>
        <v>0</v>
      </c>
      <c r="CH151" s="10">
        <v>141</v>
      </c>
      <c r="CI151" s="92" t="s">
        <v>189</v>
      </c>
      <c r="CJ151" s="13">
        <f>SUMIF(Ent_Dados!$C$269:$C$514,Tabulação_Prod_Municipios!D147,Ent_Dados!$AB$269:$AB$514)</f>
        <v>0</v>
      </c>
      <c r="CK151" s="16">
        <f>SUMIF(Ent_Dados!$C$269:$C$514,Tabulação_Prod_Municipios!D147,Ent_Dados!$AC$269:$AC$514)</f>
        <v>0</v>
      </c>
      <c r="CL151" s="9"/>
      <c r="CM151" s="10">
        <v>141</v>
      </c>
      <c r="CN151" s="92" t="s">
        <v>189</v>
      </c>
      <c r="CO151" s="13">
        <f>SUMIF(Ent_Dados!$C$9:$C$254,Tabulação_Prod_Municipios!D147,Ent_Dados!$AB$9:$AB$254)</f>
        <v>0</v>
      </c>
      <c r="CP151" s="16">
        <f>SUMIF(Ent_Dados!$C$9:$C$254,Tabulação_Prod_Municipios!D147,Ent_Dados!$AC$9:$AC$254)</f>
        <v>0</v>
      </c>
      <c r="CR151" s="10">
        <v>141</v>
      </c>
      <c r="CS151" s="92" t="s">
        <v>207</v>
      </c>
      <c r="CT151" s="13">
        <f>SUMIF(Ent_Dados!$C$269:$C$514,Tabulação_Prod_Municipios!D167,Ent_Dados!$L$269:$L$514)</f>
        <v>3800</v>
      </c>
      <c r="CU151" s="16">
        <f>SUMIF(Ent_Dados!$C$269:$C$514,Tabulação_Prod_Municipios!D167,Ent_Dados!$M$269:$M$514)</f>
        <v>0</v>
      </c>
      <c r="CV151" s="9"/>
      <c r="CW151" s="10">
        <v>141</v>
      </c>
      <c r="CX151" s="92" t="s">
        <v>207</v>
      </c>
      <c r="CY151" s="13">
        <f>SUMIF(Ent_Dados!$C$9:$C$254,Tabulação_Prod_Municipios!D167,Ent_Dados!$L$9:$L$254)</f>
        <v>50</v>
      </c>
      <c r="CZ151" s="16">
        <f>SUMIF(Ent_Dados!$C$9:$C$254,Tabulação_Prod_Municipios!D167,Ent_Dados!$M$9:$M$254)</f>
        <v>0</v>
      </c>
      <c r="DB151" s="10">
        <v>141</v>
      </c>
      <c r="DC151" s="92" t="s">
        <v>232</v>
      </c>
      <c r="DD151" s="13">
        <f>SUMIF(Ent_Dados!$C$269:$C$514,Tabulação_Prod_Municipios!D196,Ent_Dados!$R$269:$R$514)</f>
        <v>425</v>
      </c>
      <c r="DE151" s="16">
        <f>SUMIF(Ent_Dados!$C$269:$C$514,Tabulação_Prod_Municipios!D196,Ent_Dados!$S$269:$S$514)</f>
        <v>380</v>
      </c>
      <c r="DF151" s="9"/>
      <c r="DG151" s="10">
        <v>141</v>
      </c>
      <c r="DH151" s="92" t="s">
        <v>87</v>
      </c>
      <c r="DI151" s="13">
        <f>SUMIF(Ent_Dados!$C$9:$C$254,Tabulação_Prod_Municipios!D35,Ent_Dados!$R$9:$R$254)</f>
        <v>40</v>
      </c>
      <c r="DJ151" s="16">
        <f>SUMIF(Ent_Dados!$C$9:$C$254,Tabulação_Prod_Municipios!D35,Ent_Dados!$S$9:$S$254)</f>
        <v>20</v>
      </c>
      <c r="DL151" s="10">
        <v>141</v>
      </c>
      <c r="DM151" s="92" t="s">
        <v>115</v>
      </c>
      <c r="DN151" s="13">
        <f>SUMIF(Ent_Dados!$C$269:$C$514,Tabulação_Prod_Municipios!D66,Ent_Dados!$Z$269:$Z$514)</f>
        <v>0</v>
      </c>
      <c r="DO151" s="16">
        <f>SUMIF(Ent_Dados!$C$269:$C$514,Tabulação_Prod_Municipios!D66,Ent_Dados!$AA$269:$AA$514)</f>
        <v>0</v>
      </c>
      <c r="DP151" s="9"/>
      <c r="DQ151" s="10">
        <v>141</v>
      </c>
      <c r="DR151" s="92" t="s">
        <v>115</v>
      </c>
      <c r="DS151" s="13">
        <f>SUMIF(Ent_Dados!$C$9:$C$254,Tabulação_Prod_Municipios!D66,Ent_Dados!$Z$9:$Z$254)</f>
        <v>0</v>
      </c>
      <c r="DT151" s="16">
        <f>SUMIF(Ent_Dados!$C$9:$C$254,Tabulação_Prod_Municipios!D66,Ent_Dados!$AA$9:$AA$254)</f>
        <v>0</v>
      </c>
      <c r="DV151" s="10">
        <v>141</v>
      </c>
      <c r="DW151" s="92" t="s">
        <v>167</v>
      </c>
      <c r="DX151" s="13">
        <f>SUMIF(Ent_Dados!$C$269:$C$514,Tabulação_Prod_Municipios!D123,Ent_Dados!$D$269:$D$514)</f>
        <v>0</v>
      </c>
      <c r="DY151" s="16">
        <f>SUMIF(Ent_Dados!$C$269:$C$514,Tabulação_Prod_Municipios!D123,Ent_Dados!$E$269:$E$514)</f>
        <v>0</v>
      </c>
      <c r="DZ151" s="9"/>
      <c r="EA151" s="10">
        <v>141</v>
      </c>
      <c r="EB151" s="92" t="s">
        <v>167</v>
      </c>
      <c r="EC151" s="13">
        <f>SUMIF(Ent_Dados!$C$9:$C$254,Tabulação_Prod_Municipios!D123,Ent_Dados!$D$9:$D$254)</f>
        <v>0</v>
      </c>
      <c r="ED151" s="16">
        <f>SUMIF(Ent_Dados!$C$9:$C$254,Tabulação_Prod_Municipios!D123,Ent_Dados!$E$9:$E$254)</f>
        <v>0</v>
      </c>
      <c r="EF151" s="10">
        <v>141</v>
      </c>
      <c r="EG151" s="92" t="s">
        <v>193</v>
      </c>
      <c r="EH151" s="13"/>
      <c r="EI151" s="16"/>
      <c r="EJ151" s="9"/>
      <c r="EK151" s="10">
        <v>141</v>
      </c>
      <c r="EL151" s="92" t="s">
        <v>193</v>
      </c>
      <c r="EM151" s="13"/>
      <c r="EN151" s="16"/>
    </row>
    <row r="152" spans="1:144" ht="13.5" customHeight="1" x14ac:dyDescent="0.2">
      <c r="A152" s="14"/>
      <c r="B152" s="91">
        <v>144</v>
      </c>
      <c r="C152" s="92" t="s">
        <v>194</v>
      </c>
      <c r="D152" s="12" t="s">
        <v>473</v>
      </c>
      <c r="E152" s="14"/>
      <c r="F152" s="10">
        <v>142</v>
      </c>
      <c r="G152" s="92" t="s">
        <v>109</v>
      </c>
      <c r="H152" s="13">
        <f>SUMIF(Ent_Dados!$C$269:$C$514,Tabulação_Prod_Municipios!D59,Ent_Dados!$F$269:$F$514)+SUMIF(Ent_Dados!$C$269:$C$514,Tabulação_Prod_Municipios!D59,Ent_Dados!$H$269:$H$514)+SUMIF(Ent_Dados!$C$269:$C$514,Tabulação_Prod_Municipios!D59,Ent_Dados!$J$269:$J$514)+SUMIF(Ent_Dados!$C$269:$C$514,Tabulação_Prod_Municipios!D59,Ent_Dados!$N$269:$N$514)+SUMIF(Ent_Dados!$C$269:$C$514,Tabulação_Prod_Municipios!D59,Ent_Dados!$P$269:$P$514)+SUMIF(Ent_Dados!$C$269:$C$514,Tabulação_Prod_Municipios!D59,Ent_Dados!$T$269:$T$514)+SUMIF(Ent_Dados!$C$269:$C$514,Tabulação_Prod_Municipios!D59,Ent_Dados!$V$269:$V$514)+SUMIF(Ent_Dados!$C$269:$C$514,Tabulação_Prod_Municipios!D59,Ent_Dados!$X$269:$X$514)+SUMIF(Ent_Dados!$C$269:$C$514,Tabulação_Prod_Municipios!D59,Ent_Dados!$AB$269:$AB$514)</f>
        <v>5417</v>
      </c>
      <c r="I152" s="16">
        <f>SUMIF(Ent_Dados!$C$269:$C$514,Tabulação_Prod_Municipios!D59,Ent_Dados!$G$269:$G$514)+SUMIF(Ent_Dados!$C$269:$C$514,Tabulação_Prod_Municipios!D59,Ent_Dados!$I$269:$I$514)+SUMIF(Ent_Dados!$C$269:$C$514,Tabulação_Prod_Municipios!D59,Ent_Dados!$K$269:$K$514)+SUMIF(Ent_Dados!$C$269:$C$514,Tabulação_Prod_Municipios!D59,Ent_Dados!$O$269:$O$514)+SUMIF(Ent_Dados!$C$269:$C$514,Tabulação_Prod_Municipios!D59,Ent_Dados!$Q$269:$Q$514)+SUMIF(Ent_Dados!$C$269:$C$514,Tabulação_Prod_Municipios!D59,Ent_Dados!$U$269:$U$514)+SUMIF(Ent_Dados!$C$269:$C$514,Tabulação_Prod_Municipios!D59,Ent_Dados!$W$269:$W$514)+SUMIF(Ent_Dados!$C$269:$C$514,Tabulação_Prod_Municipios!D59,Ent_Dados!$Y$269:$Y$514)+SUMIF(Ent_Dados!$C$269:$C$514,Tabulação_Prod_Municipios!D59,Ent_Dados!$AC$269:$AC$514)</f>
        <v>5325</v>
      </c>
      <c r="J152" s="9"/>
      <c r="K152" s="10">
        <v>142</v>
      </c>
      <c r="L152" s="92" t="s">
        <v>155</v>
      </c>
      <c r="M152" s="13">
        <f>SUMIF(Ent_Dados!$C$9:$C$254,Tabulação_Prod_Municipios!D110,Ent_Dados!$F$9:$F$254)+SUMIF(Ent_Dados!$C$9:$C$254,Tabulação_Prod_Municipios!D110,Ent_Dados!$H$9:$H$254)+SUMIF(Ent_Dados!$C$9:$C$254,Tabulação_Prod_Municipios!D110,Ent_Dados!$J$9:$J$254)+SUMIF(Ent_Dados!$C$9:$C$254,Tabulação_Prod_Municipios!D110,Ent_Dados!$N$9:$N$254)+SUMIF(Ent_Dados!$C$9:$C$254,Tabulação_Prod_Municipios!D110,Ent_Dados!$P$9:$P$254)+SUMIF(Ent_Dados!$C$9:$C$254,Tabulação_Prod_Municipios!D110,Ent_Dados!$T$9:$T$254)+SUMIF(Ent_Dados!$C$9:$C$254,Tabulação_Prod_Municipios!D110,Ent_Dados!$V$9:$V$254)+SUMIF(Ent_Dados!$C$9:$C$254,Tabulação_Prod_Municipios!D110,Ent_Dados!$X$9:$X$254)+SUMIF(Ent_Dados!$C$9:$C$254,Tabulação_Prod_Municipios!D110,Ent_Dados!$AB$9:$AB$254)</f>
        <v>990</v>
      </c>
      <c r="N152" s="16">
        <f>SUMIF(Ent_Dados!$C$9:$C$254,Tabulação_Prod_Municipios!D110,Ent_Dados!$G$9:$G$254)+SUMIF(Ent_Dados!$C$9:$C$254,Tabulação_Prod_Municipios!D110,Ent_Dados!$I$9:$I$254)+SUMIF(Ent_Dados!$C$9:$C$254,Tabulação_Prod_Municipios!D110,Ent_Dados!$K$9:$K$254)+SUMIF(Ent_Dados!$C$9:$C$254,Tabulação_Prod_Municipios!D110,Ent_Dados!$O$9:$O$254)+SUMIF(Ent_Dados!$C$9:$C$254,Tabulação_Prod_Municipios!D110,Ent_Dados!$Q$9:$Q$254)+SUMIF(Ent_Dados!$C$9:$C$254,Tabulação_Prod_Municipios!D110,Ent_Dados!$U$9:$U$254)+SUMIF(Ent_Dados!$C$9:$C$254,Tabulação_Prod_Municipios!D110,Ent_Dados!$W$9:$W$254)+SUMIF(Ent_Dados!$C$9:$C$254,Tabulação_Prod_Municipios!D110,Ent_Dados!$Y$9:$Y$254)+SUMIF(Ent_Dados!$C$9:$C$254,Tabulação_Prod_Municipios!D110,Ent_Dados!$AC$9:$AC$254)</f>
        <v>1640</v>
      </c>
      <c r="O152" s="14"/>
      <c r="P152" s="10">
        <v>142</v>
      </c>
      <c r="Q152" s="92" t="s">
        <v>204</v>
      </c>
      <c r="R152" s="13">
        <f>SUMIF(Ent_Dados!$C$269:$C$514,Tabulação_Prod_Municipios!D164,Ent_Dados!$V$269:$V$514)</f>
        <v>1037</v>
      </c>
      <c r="S152" s="16">
        <f>SUMIF(Ent_Dados!$C$269:$C$514,Tabulação_Prod_Municipios!D164,Ent_Dados!$W$269:$W$514)</f>
        <v>2100</v>
      </c>
      <c r="T152" s="9"/>
      <c r="U152" s="10">
        <v>142</v>
      </c>
      <c r="V152" s="92" t="s">
        <v>258</v>
      </c>
      <c r="W152" s="13">
        <f>SUMIF(Ent_Dados!$C$9:$C$254,Tabulação_Prod_Municipios!D225,Ent_Dados!$V$9:$V$254)</f>
        <v>820</v>
      </c>
      <c r="X152" s="16">
        <f>SUMIF(Ent_Dados!$C$9:$C$254,Tabulação_Prod_Municipios!D225,Ent_Dados!$W$9:$W$254)</f>
        <v>760</v>
      </c>
      <c r="Y152" s="2"/>
      <c r="Z152" s="10">
        <v>142</v>
      </c>
      <c r="AA152" s="92" t="s">
        <v>117</v>
      </c>
      <c r="AB152" s="13">
        <f>SUMIF(Ent_Dados!$C$269:$C$514,Tabulação_Prod_Municipios!D68,Ent_Dados!$T$269:$T$514)</f>
        <v>10500</v>
      </c>
      <c r="AC152" s="16">
        <f>SUMIF(Ent_Dados!$C$269:$C$514,Tabulação_Prod_Municipios!D68,Ent_Dados!$U$269:$U$514)</f>
        <v>2400</v>
      </c>
      <c r="AD152" s="9"/>
      <c r="AE152" s="10">
        <v>142</v>
      </c>
      <c r="AF152" s="92" t="s">
        <v>240</v>
      </c>
      <c r="AG152" s="13">
        <f>SUMIF(Ent_Dados!$C$9:$C$254,Tabulação_Prod_Municipios!D205,Ent_Dados!$T$9:$T$254)</f>
        <v>500</v>
      </c>
      <c r="AH152" s="16">
        <f>SUMIF(Ent_Dados!$C$9:$C$254,Tabulação_Prod_Municipios!D205,Ent_Dados!$U$9:$U$254)</f>
        <v>540</v>
      </c>
      <c r="AJ152" s="10">
        <v>142</v>
      </c>
      <c r="AK152" s="92" t="s">
        <v>79</v>
      </c>
      <c r="AL152" s="13">
        <f>SUMIF(Ent_Dados!$C$269:$C$514,Tabulação_Prod_Municipios!D27,Ent_Dados!$X$269:$X$514)</f>
        <v>0</v>
      </c>
      <c r="AM152" s="16">
        <f>SUMIF(Ent_Dados!$C$269:$C$514,Tabulação_Prod_Municipios!D27,Ent_Dados!$Y$269:$Y$514)</f>
        <v>0</v>
      </c>
      <c r="AN152" s="9"/>
      <c r="AO152" s="10">
        <v>142</v>
      </c>
      <c r="AP152" s="92" t="s">
        <v>79</v>
      </c>
      <c r="AQ152" s="13">
        <f>SUMIF(Ent_Dados!$C$9:$C$254,Tabulação_Prod_Municipios!D27,Ent_Dados!$X$9:$X$254)</f>
        <v>0</v>
      </c>
      <c r="AR152" s="16">
        <f>SUMIF(Ent_Dados!$C$9:$C$254,Tabulação_Prod_Municipios!D27,Ent_Dados!$Y$9:$Y$254)</f>
        <v>0</v>
      </c>
      <c r="AT152" s="10">
        <v>142</v>
      </c>
      <c r="AU152" s="92" t="s">
        <v>74</v>
      </c>
      <c r="AV152" s="13">
        <f>SUMIF(Ent_Dados!$C$269:$C$514,Tabulação_Prod_Municipios!D22,Ent_Dados!$J$269:$J$514)</f>
        <v>6</v>
      </c>
      <c r="AW152" s="16">
        <f>SUMIF(Ent_Dados!$C$269:$C$514,Tabulação_Prod_Municipios!D22,Ent_Dados!$K$269:$K$514)</f>
        <v>0</v>
      </c>
      <c r="AX152" s="9"/>
      <c r="AY152" s="10">
        <v>142</v>
      </c>
      <c r="AZ152" s="92" t="s">
        <v>114</v>
      </c>
      <c r="BA152" s="13">
        <f>SUMIF(Ent_Dados!$C$9:$C$254,Tabulação_Prod_Municipios!D65,Ent_Dados!$J$9:$J$254)</f>
        <v>5</v>
      </c>
      <c r="BB152" s="16">
        <f>SUMIF(Ent_Dados!$C$9:$C$254,Tabulação_Prod_Municipios!D65,Ent_Dados!$K$9:$K$254)</f>
        <v>0</v>
      </c>
      <c r="BD152" s="10">
        <v>142</v>
      </c>
      <c r="BE152" s="92" t="s">
        <v>82</v>
      </c>
      <c r="BF152" s="13">
        <f>SUMIF(Ent_Dados!$C$269:$C$514,Tabulação_Prod_Municipios!D30,Ent_Dados!$N$269:$N$514)</f>
        <v>0</v>
      </c>
      <c r="BG152" s="16">
        <f>SUMIF(Ent_Dados!$C$269:$C$514,Tabulação_Prod_Municipios!D30,Ent_Dados!$O$269:$O$514)</f>
        <v>0</v>
      </c>
      <c r="BH152" s="9"/>
      <c r="BI152" s="10">
        <v>142</v>
      </c>
      <c r="BJ152" s="92" t="s">
        <v>82</v>
      </c>
      <c r="BK152" s="13">
        <f>SUMIF(Ent_Dados!$C$9:$C$254,Tabulação_Prod_Municipios!D30,Ent_Dados!$N$9:$N$254)</f>
        <v>0</v>
      </c>
      <c r="BL152" s="16">
        <f>SUMIF(Ent_Dados!$C$9:$C$254,Tabulação_Prod_Municipios!D30,Ent_Dados!$O$9:$O$254)</f>
        <v>0</v>
      </c>
      <c r="BN152" s="10">
        <v>142</v>
      </c>
      <c r="BO152" s="92" t="s">
        <v>172</v>
      </c>
      <c r="BP152" s="13">
        <f>SUMIF(Ent_Dados!$C$269:$C$514,Tabulação_Prod_Municipios!D128,Ent_Dados!$F$269:$F$514)</f>
        <v>0</v>
      </c>
      <c r="BQ152" s="16">
        <f>SUMIF(Ent_Dados!$C$269:$C$514,Tabulação_Prod_Municipios!D128,Ent_Dados!$G$269:$G$514)</f>
        <v>0</v>
      </c>
      <c r="BR152" s="9"/>
      <c r="BS152" s="10">
        <v>142</v>
      </c>
      <c r="BT152" s="92" t="s">
        <v>172</v>
      </c>
      <c r="BU152" s="13">
        <f>SUMIF(Ent_Dados!$C$9:$C$254,Tabulação_Prod_Municipios!D128,Ent_Dados!$F$9:$F$254)</f>
        <v>0</v>
      </c>
      <c r="BV152" s="16">
        <f>SUMIF(Ent_Dados!$C$9:$C$254,Tabulação_Prod_Municipios!D128,Ent_Dados!$G$9:$G$254)</f>
        <v>0</v>
      </c>
      <c r="BX152" s="10">
        <v>142</v>
      </c>
      <c r="BY152" s="92" t="s">
        <v>176</v>
      </c>
      <c r="BZ152" s="13">
        <f>SUMIF(Ent_Dados!$C$269:$C$514,Tabulação_Prod_Municipios!D132,Ent_Dados!$P$269:$P$514)</f>
        <v>0</v>
      </c>
      <c r="CA152" s="16">
        <f>SUMIF(Ent_Dados!$C$269:$C$514,Tabulação_Prod_Municipios!D132,Ent_Dados!$Q$269:$Q$514)</f>
        <v>0</v>
      </c>
      <c r="CB152" s="9"/>
      <c r="CC152" s="10">
        <v>142</v>
      </c>
      <c r="CD152" s="92" t="s">
        <v>176</v>
      </c>
      <c r="CE152" s="13">
        <f>SUMIF(Ent_Dados!$C$9:$C$254,Tabulação_Prod_Municipios!D132,Ent_Dados!$P$9:$P$254)</f>
        <v>0</v>
      </c>
      <c r="CF152" s="16">
        <f>SUMIF(Ent_Dados!$C$9:$C$254,Tabulação_Prod_Municipios!D132,Ent_Dados!$Q$9:$Q$254)</f>
        <v>0</v>
      </c>
      <c r="CH152" s="10">
        <v>142</v>
      </c>
      <c r="CI152" s="92" t="s">
        <v>190</v>
      </c>
      <c r="CJ152" s="13">
        <f>SUMIF(Ent_Dados!$C$269:$C$514,Tabulação_Prod_Municipios!D148,Ent_Dados!$AB$269:$AB$514)</f>
        <v>0</v>
      </c>
      <c r="CK152" s="16">
        <f>SUMIF(Ent_Dados!$C$269:$C$514,Tabulação_Prod_Municipios!D148,Ent_Dados!$AC$269:$AC$514)</f>
        <v>0</v>
      </c>
      <c r="CL152" s="9"/>
      <c r="CM152" s="10">
        <v>142</v>
      </c>
      <c r="CN152" s="92" t="s">
        <v>190</v>
      </c>
      <c r="CO152" s="13">
        <f>SUMIF(Ent_Dados!$C$9:$C$254,Tabulação_Prod_Municipios!D148,Ent_Dados!$AB$9:$AB$254)</f>
        <v>0</v>
      </c>
      <c r="CP152" s="16">
        <f>SUMIF(Ent_Dados!$C$9:$C$254,Tabulação_Prod_Municipios!D148,Ent_Dados!$AC$9:$AC$254)</f>
        <v>0</v>
      </c>
      <c r="CR152" s="10">
        <v>142</v>
      </c>
      <c r="CS152" s="92" t="s">
        <v>78</v>
      </c>
      <c r="CT152" s="13">
        <f>SUMIF(Ent_Dados!$C$269:$C$514,Tabulação_Prod_Municipios!D26,Ent_Dados!$L$269:$L$514)</f>
        <v>3250</v>
      </c>
      <c r="CU152" s="16">
        <f>SUMIF(Ent_Dados!$C$269:$C$514,Tabulação_Prod_Municipios!D26,Ent_Dados!$M$269:$M$514)</f>
        <v>0</v>
      </c>
      <c r="CV152" s="9"/>
      <c r="CW152" s="10">
        <v>142</v>
      </c>
      <c r="CX152" s="92" t="s">
        <v>78</v>
      </c>
      <c r="CY152" s="13">
        <f>SUMIF(Ent_Dados!$C$9:$C$254,Tabulação_Prod_Municipios!D26,Ent_Dados!$L$9:$L$254)</f>
        <v>50</v>
      </c>
      <c r="CZ152" s="16">
        <f>SUMIF(Ent_Dados!$C$9:$C$254,Tabulação_Prod_Municipios!D26,Ent_Dados!$M$9:$M$254)</f>
        <v>0</v>
      </c>
      <c r="DB152" s="10">
        <v>142</v>
      </c>
      <c r="DC152" s="92" t="s">
        <v>168</v>
      </c>
      <c r="DD152" s="13">
        <f>SUMIF(Ent_Dados!$C$269:$C$514,Tabulação_Prod_Municipios!D124,Ent_Dados!$R$269:$R$514)</f>
        <v>350</v>
      </c>
      <c r="DE152" s="16">
        <f>SUMIF(Ent_Dados!$C$269:$C$514,Tabulação_Prod_Municipios!D124,Ent_Dados!$S$269:$S$514)</f>
        <v>350</v>
      </c>
      <c r="DF152" s="9"/>
      <c r="DG152" s="10">
        <v>142</v>
      </c>
      <c r="DH152" s="92" t="s">
        <v>232</v>
      </c>
      <c r="DI152" s="13">
        <f>SUMIF(Ent_Dados!$C$9:$C$254,Tabulação_Prod_Municipios!D196,Ent_Dados!$R$9:$R$254)</f>
        <v>25</v>
      </c>
      <c r="DJ152" s="16">
        <f>SUMIF(Ent_Dados!$C$9:$C$254,Tabulação_Prod_Municipios!D196,Ent_Dados!$S$9:$S$254)</f>
        <v>20</v>
      </c>
      <c r="DL152" s="10">
        <v>142</v>
      </c>
      <c r="DM152" s="92" t="s">
        <v>117</v>
      </c>
      <c r="DN152" s="13">
        <f>SUMIF(Ent_Dados!$C$269:$C$514,Tabulação_Prod_Municipios!D68,Ent_Dados!$Z$269:$Z$514)</f>
        <v>0</v>
      </c>
      <c r="DO152" s="16">
        <f>SUMIF(Ent_Dados!$C$269:$C$514,Tabulação_Prod_Municipios!D68,Ent_Dados!$AA$269:$AA$514)</f>
        <v>0</v>
      </c>
      <c r="DP152" s="9"/>
      <c r="DQ152" s="10">
        <v>142</v>
      </c>
      <c r="DR152" s="92" t="s">
        <v>117</v>
      </c>
      <c r="DS152" s="13">
        <f>SUMIF(Ent_Dados!$C$9:$C$254,Tabulação_Prod_Municipios!D68,Ent_Dados!$Z$9:$Z$254)</f>
        <v>0</v>
      </c>
      <c r="DT152" s="16">
        <f>SUMIF(Ent_Dados!$C$9:$C$254,Tabulação_Prod_Municipios!D68,Ent_Dados!$AA$9:$AA$254)</f>
        <v>0</v>
      </c>
      <c r="DV152" s="10">
        <v>142</v>
      </c>
      <c r="DW152" s="92" t="s">
        <v>168</v>
      </c>
      <c r="DX152" s="13">
        <f>SUMIF(Ent_Dados!$C$269:$C$514,Tabulação_Prod_Municipios!D124,Ent_Dados!$D$269:$D$514)</f>
        <v>0</v>
      </c>
      <c r="DY152" s="16">
        <f>SUMIF(Ent_Dados!$C$269:$C$514,Tabulação_Prod_Municipios!D124,Ent_Dados!$E$269:$E$514)</f>
        <v>0</v>
      </c>
      <c r="DZ152" s="9"/>
      <c r="EA152" s="10">
        <v>142</v>
      </c>
      <c r="EB152" s="92" t="s">
        <v>168</v>
      </c>
      <c r="EC152" s="13">
        <f>SUMIF(Ent_Dados!$C$9:$C$254,Tabulação_Prod_Municipios!D124,Ent_Dados!$D$9:$D$254)</f>
        <v>0</v>
      </c>
      <c r="ED152" s="16">
        <f>SUMIF(Ent_Dados!$C$9:$C$254,Tabulação_Prod_Municipios!D124,Ent_Dados!$E$9:$E$254)</f>
        <v>0</v>
      </c>
      <c r="EF152" s="10">
        <v>142</v>
      </c>
      <c r="EG152" s="92" t="s">
        <v>194</v>
      </c>
      <c r="EH152" s="13"/>
      <c r="EI152" s="16"/>
      <c r="EJ152" s="9"/>
      <c r="EK152" s="10">
        <v>142</v>
      </c>
      <c r="EL152" s="92" t="s">
        <v>194</v>
      </c>
      <c r="EM152" s="13"/>
      <c r="EN152" s="16"/>
    </row>
    <row r="153" spans="1:144" ht="13.5" customHeight="1" x14ac:dyDescent="0.2">
      <c r="A153" s="14"/>
      <c r="B153" s="91">
        <v>145</v>
      </c>
      <c r="C153" s="92" t="s">
        <v>195</v>
      </c>
      <c r="D153" s="12" t="s">
        <v>474</v>
      </c>
      <c r="E153" s="14"/>
      <c r="F153" s="10">
        <v>143</v>
      </c>
      <c r="G153" s="92" t="s">
        <v>199</v>
      </c>
      <c r="H153" s="13">
        <f>SUMIF(Ent_Dados!$C$269:$C$514,Tabulação_Prod_Municipios!D159,Ent_Dados!$F$269:$F$514)+SUMIF(Ent_Dados!$C$269:$C$514,Tabulação_Prod_Municipios!D159,Ent_Dados!$H$269:$H$514)+SUMIF(Ent_Dados!$C$269:$C$514,Tabulação_Prod_Municipios!D159,Ent_Dados!$J$269:$J$514)+SUMIF(Ent_Dados!$C$269:$C$514,Tabulação_Prod_Municipios!D159,Ent_Dados!$N$269:$N$514)+SUMIF(Ent_Dados!$C$269:$C$514,Tabulação_Prod_Municipios!D159,Ent_Dados!$P$269:$P$514)+SUMIF(Ent_Dados!$C$269:$C$514,Tabulação_Prod_Municipios!D159,Ent_Dados!$T$269:$T$514)+SUMIF(Ent_Dados!$C$269:$C$514,Tabulação_Prod_Municipios!D159,Ent_Dados!$V$269:$V$514)+SUMIF(Ent_Dados!$C$269:$C$514,Tabulação_Prod_Municipios!D159,Ent_Dados!$X$269:$X$514)+SUMIF(Ent_Dados!$C$269:$C$514,Tabulação_Prod_Municipios!D159,Ent_Dados!$AB$269:$AB$514)</f>
        <v>11187</v>
      </c>
      <c r="I153" s="16">
        <f>SUMIF(Ent_Dados!$C$269:$C$514,Tabulação_Prod_Municipios!D159,Ent_Dados!$G$269:$G$514)+SUMIF(Ent_Dados!$C$269:$C$514,Tabulação_Prod_Municipios!D159,Ent_Dados!$I$269:$I$514)+SUMIF(Ent_Dados!$C$269:$C$514,Tabulação_Prod_Municipios!D159,Ent_Dados!$K$269:$K$514)+SUMIF(Ent_Dados!$C$269:$C$514,Tabulação_Prod_Municipios!D159,Ent_Dados!$O$269:$O$514)+SUMIF(Ent_Dados!$C$269:$C$514,Tabulação_Prod_Municipios!D159,Ent_Dados!$Q$269:$Q$514)+SUMIF(Ent_Dados!$C$269:$C$514,Tabulação_Prod_Municipios!D159,Ent_Dados!$U$269:$U$514)+SUMIF(Ent_Dados!$C$269:$C$514,Tabulação_Prod_Municipios!D159,Ent_Dados!$W$269:$W$514)+SUMIF(Ent_Dados!$C$269:$C$514,Tabulação_Prod_Municipios!D159,Ent_Dados!$Y$269:$Y$514)+SUMIF(Ent_Dados!$C$269:$C$514,Tabulação_Prod_Municipios!D159,Ent_Dados!$AC$269:$AC$514)</f>
        <v>5253</v>
      </c>
      <c r="J153" s="9"/>
      <c r="K153" s="10">
        <v>143</v>
      </c>
      <c r="L153" s="92" t="s">
        <v>190</v>
      </c>
      <c r="M153" s="13">
        <f>SUMIF(Ent_Dados!$C$9:$C$254,Tabulação_Prod_Municipios!D148,Ent_Dados!$F$9:$F$254)+SUMIF(Ent_Dados!$C$9:$C$254,Tabulação_Prod_Municipios!D148,Ent_Dados!$H$9:$H$254)+SUMIF(Ent_Dados!$C$9:$C$254,Tabulação_Prod_Municipios!D148,Ent_Dados!$J$9:$J$254)+SUMIF(Ent_Dados!$C$9:$C$254,Tabulação_Prod_Municipios!D148,Ent_Dados!$N$9:$N$254)+SUMIF(Ent_Dados!$C$9:$C$254,Tabulação_Prod_Municipios!D148,Ent_Dados!$P$9:$P$254)+SUMIF(Ent_Dados!$C$9:$C$254,Tabulação_Prod_Municipios!D148,Ent_Dados!$T$9:$T$254)+SUMIF(Ent_Dados!$C$9:$C$254,Tabulação_Prod_Municipios!D148,Ent_Dados!$V$9:$V$254)+SUMIF(Ent_Dados!$C$9:$C$254,Tabulação_Prod_Municipios!D148,Ent_Dados!$X$9:$X$254)+SUMIF(Ent_Dados!$C$9:$C$254,Tabulação_Prod_Municipios!D148,Ent_Dados!$AB$9:$AB$254)</f>
        <v>2200</v>
      </c>
      <c r="N153" s="16">
        <f>SUMIF(Ent_Dados!$C$9:$C$254,Tabulação_Prod_Municipios!D148,Ent_Dados!$G$9:$G$254)+SUMIF(Ent_Dados!$C$9:$C$254,Tabulação_Prod_Municipios!D148,Ent_Dados!$I$9:$I$254)+SUMIF(Ent_Dados!$C$9:$C$254,Tabulação_Prod_Municipios!D148,Ent_Dados!$K$9:$K$254)+SUMIF(Ent_Dados!$C$9:$C$254,Tabulação_Prod_Municipios!D148,Ent_Dados!$O$9:$O$254)+SUMIF(Ent_Dados!$C$9:$C$254,Tabulação_Prod_Municipios!D148,Ent_Dados!$Q$9:$Q$254)+SUMIF(Ent_Dados!$C$9:$C$254,Tabulação_Prod_Municipios!D148,Ent_Dados!$U$9:$U$254)+SUMIF(Ent_Dados!$C$9:$C$254,Tabulação_Prod_Municipios!D148,Ent_Dados!$W$9:$W$254)+SUMIF(Ent_Dados!$C$9:$C$254,Tabulação_Prod_Municipios!D148,Ent_Dados!$Y$9:$Y$254)+SUMIF(Ent_Dados!$C$9:$C$254,Tabulação_Prod_Municipios!D148,Ent_Dados!$AC$9:$AC$254)</f>
        <v>1600</v>
      </c>
      <c r="O153" s="14"/>
      <c r="P153" s="10">
        <v>143</v>
      </c>
      <c r="Q153" s="92" t="s">
        <v>258</v>
      </c>
      <c r="R153" s="13">
        <f>SUMIF(Ent_Dados!$C$269:$C$514,Tabulação_Prod_Municipios!D225,Ent_Dados!$V$269:$V$514)</f>
        <v>2214</v>
      </c>
      <c r="S153" s="16">
        <f>SUMIF(Ent_Dados!$C$269:$C$514,Tabulação_Prod_Municipios!D225,Ent_Dados!$W$269:$W$514)</f>
        <v>2052</v>
      </c>
      <c r="T153" s="9"/>
      <c r="U153" s="10">
        <v>143</v>
      </c>
      <c r="V153" s="92" t="s">
        <v>87</v>
      </c>
      <c r="W153" s="13">
        <f>SUMIF(Ent_Dados!$C$9:$C$254,Tabulação_Prod_Municipios!D35,Ent_Dados!$V$9:$V$254)</f>
        <v>1366</v>
      </c>
      <c r="X153" s="16">
        <f>SUMIF(Ent_Dados!$C$9:$C$254,Tabulação_Prod_Municipios!D35,Ent_Dados!$W$9:$W$254)</f>
        <v>750</v>
      </c>
      <c r="Y153" s="2"/>
      <c r="Z153" s="10">
        <v>143</v>
      </c>
      <c r="AA153" s="92" t="s">
        <v>120</v>
      </c>
      <c r="AB153" s="13">
        <f>SUMIF(Ent_Dados!$C$269:$C$514,Tabulação_Prod_Municipios!D72,Ent_Dados!$T$269:$T$514)</f>
        <v>2400</v>
      </c>
      <c r="AC153" s="16">
        <f>SUMIF(Ent_Dados!$C$269:$C$514,Tabulação_Prod_Municipios!D72,Ent_Dados!$U$269:$U$514)</f>
        <v>2400</v>
      </c>
      <c r="AD153" s="9"/>
      <c r="AE153" s="10">
        <v>143</v>
      </c>
      <c r="AF153" s="92" t="s">
        <v>195</v>
      </c>
      <c r="AG153" s="13">
        <f>SUMIF(Ent_Dados!$C$9:$C$254,Tabulação_Prod_Municipios!D153,Ent_Dados!$T$9:$T$254)</f>
        <v>750</v>
      </c>
      <c r="AH153" s="16">
        <f>SUMIF(Ent_Dados!$C$9:$C$254,Tabulação_Prod_Municipios!D153,Ent_Dados!$U$9:$U$254)</f>
        <v>520</v>
      </c>
      <c r="AJ153" s="10">
        <v>143</v>
      </c>
      <c r="AK153" s="92" t="s">
        <v>81</v>
      </c>
      <c r="AL153" s="13">
        <f>SUMIF(Ent_Dados!$C$269:$C$514,Tabulação_Prod_Municipios!D29,Ent_Dados!$X$269:$X$514)</f>
        <v>0</v>
      </c>
      <c r="AM153" s="16">
        <f>SUMIF(Ent_Dados!$C$269:$C$514,Tabulação_Prod_Municipios!D29,Ent_Dados!$Y$269:$Y$514)</f>
        <v>0</v>
      </c>
      <c r="AN153" s="9"/>
      <c r="AO153" s="10">
        <v>143</v>
      </c>
      <c r="AP153" s="92" t="s">
        <v>81</v>
      </c>
      <c r="AQ153" s="13">
        <f>SUMIF(Ent_Dados!$C$9:$C$254,Tabulação_Prod_Municipios!D29,Ent_Dados!$X$9:$X$254)</f>
        <v>0</v>
      </c>
      <c r="AR153" s="16">
        <f>SUMIF(Ent_Dados!$C$9:$C$254,Tabulação_Prod_Municipios!D29,Ent_Dados!$Y$9:$Y$254)</f>
        <v>0</v>
      </c>
      <c r="AT153" s="10">
        <v>143</v>
      </c>
      <c r="AU153" s="92" t="s">
        <v>3</v>
      </c>
      <c r="AV153" s="13">
        <f>SUMIF(Ent_Dados!$C$269:$C$514,Tabulação_Prod_Municipios!D81,Ent_Dados!$J$269:$J$514)</f>
        <v>0</v>
      </c>
      <c r="AW153" s="16">
        <f>SUMIF(Ent_Dados!$C$269:$C$514,Tabulação_Prod_Municipios!D81,Ent_Dados!$K$269:$K$514)</f>
        <v>0</v>
      </c>
      <c r="AX153" s="9"/>
      <c r="AY153" s="10">
        <v>143</v>
      </c>
      <c r="AZ153" s="92" t="s">
        <v>143</v>
      </c>
      <c r="BA153" s="13">
        <f>SUMIF(Ent_Dados!$C$9:$C$254,Tabulação_Prod_Municipios!D97,Ent_Dados!$J$9:$J$254)</f>
        <v>0</v>
      </c>
      <c r="BB153" s="16">
        <f>SUMIF(Ent_Dados!$C$9:$C$254,Tabulação_Prod_Municipios!D97,Ent_Dados!$K$9:$K$254)</f>
        <v>0</v>
      </c>
      <c r="BD153" s="10">
        <v>143</v>
      </c>
      <c r="BE153" s="92" t="s">
        <v>83</v>
      </c>
      <c r="BF153" s="13">
        <f>SUMIF(Ent_Dados!$C$269:$C$514,Tabulação_Prod_Municipios!D31,Ent_Dados!$N$269:$N$514)</f>
        <v>0</v>
      </c>
      <c r="BG153" s="16">
        <f>SUMIF(Ent_Dados!$C$269:$C$514,Tabulação_Prod_Municipios!D31,Ent_Dados!$O$269:$O$514)</f>
        <v>0</v>
      </c>
      <c r="BH153" s="9"/>
      <c r="BI153" s="10">
        <v>143</v>
      </c>
      <c r="BJ153" s="92" t="s">
        <v>83</v>
      </c>
      <c r="BK153" s="13">
        <f>SUMIF(Ent_Dados!$C$9:$C$254,Tabulação_Prod_Municipios!D31,Ent_Dados!$N$9:$N$254)</f>
        <v>0</v>
      </c>
      <c r="BL153" s="16">
        <f>SUMIF(Ent_Dados!$C$9:$C$254,Tabulação_Prod_Municipios!D31,Ent_Dados!$O$9:$O$254)</f>
        <v>0</v>
      </c>
      <c r="BN153" s="10">
        <v>143</v>
      </c>
      <c r="BO153" s="92" t="s">
        <v>173</v>
      </c>
      <c r="BP153" s="13">
        <f>SUMIF(Ent_Dados!$C$269:$C$514,Tabulação_Prod_Municipios!D129,Ent_Dados!$F$269:$F$514)</f>
        <v>0</v>
      </c>
      <c r="BQ153" s="16">
        <f>SUMIF(Ent_Dados!$C$269:$C$514,Tabulação_Prod_Municipios!D129,Ent_Dados!$G$269:$G$514)</f>
        <v>0</v>
      </c>
      <c r="BR153" s="9"/>
      <c r="BS153" s="10">
        <v>143</v>
      </c>
      <c r="BT153" s="92" t="s">
        <v>173</v>
      </c>
      <c r="BU153" s="13">
        <f>SUMIF(Ent_Dados!$C$9:$C$254,Tabulação_Prod_Municipios!D129,Ent_Dados!$F$9:$F$254)</f>
        <v>0</v>
      </c>
      <c r="BV153" s="16">
        <f>SUMIF(Ent_Dados!$C$9:$C$254,Tabulação_Prod_Municipios!D129,Ent_Dados!$G$9:$G$254)</f>
        <v>0</v>
      </c>
      <c r="BX153" s="10">
        <v>143</v>
      </c>
      <c r="BY153" s="92" t="s">
        <v>177</v>
      </c>
      <c r="BZ153" s="13">
        <f>SUMIF(Ent_Dados!$C$269:$C$514,Tabulação_Prod_Municipios!D133,Ent_Dados!$P$269:$P$514)</f>
        <v>0</v>
      </c>
      <c r="CA153" s="16">
        <f>SUMIF(Ent_Dados!$C$269:$C$514,Tabulação_Prod_Municipios!D133,Ent_Dados!$Q$269:$Q$514)</f>
        <v>0</v>
      </c>
      <c r="CB153" s="9"/>
      <c r="CC153" s="10">
        <v>143</v>
      </c>
      <c r="CD153" s="92" t="s">
        <v>177</v>
      </c>
      <c r="CE153" s="13">
        <f>SUMIF(Ent_Dados!$C$9:$C$254,Tabulação_Prod_Municipios!D133,Ent_Dados!$P$9:$P$254)</f>
        <v>0</v>
      </c>
      <c r="CF153" s="16">
        <f>SUMIF(Ent_Dados!$C$9:$C$254,Tabulação_Prod_Municipios!D133,Ent_Dados!$Q$9:$Q$254)</f>
        <v>0</v>
      </c>
      <c r="CH153" s="10">
        <v>143</v>
      </c>
      <c r="CI153" s="92" t="s">
        <v>191</v>
      </c>
      <c r="CJ153" s="13">
        <f>SUMIF(Ent_Dados!$C$269:$C$514,Tabulação_Prod_Municipios!D149,Ent_Dados!$AB$269:$AB$514)</f>
        <v>0</v>
      </c>
      <c r="CK153" s="16">
        <f>SUMIF(Ent_Dados!$C$269:$C$514,Tabulação_Prod_Municipios!D149,Ent_Dados!$AC$269:$AC$514)</f>
        <v>0</v>
      </c>
      <c r="CL153" s="9"/>
      <c r="CM153" s="10">
        <v>143</v>
      </c>
      <c r="CN153" s="92" t="s">
        <v>191</v>
      </c>
      <c r="CO153" s="13">
        <f>SUMIF(Ent_Dados!$C$9:$C$254,Tabulação_Prod_Municipios!D149,Ent_Dados!$AB$9:$AB$254)</f>
        <v>0</v>
      </c>
      <c r="CP153" s="16">
        <f>SUMIF(Ent_Dados!$C$9:$C$254,Tabulação_Prod_Municipios!D149,Ent_Dados!$AC$9:$AC$254)</f>
        <v>0</v>
      </c>
      <c r="CR153" s="10">
        <v>143</v>
      </c>
      <c r="CS153" s="92" t="s">
        <v>231</v>
      </c>
      <c r="CT153" s="13">
        <f>SUMIF(Ent_Dados!$C$269:$C$514,Tabulação_Prod_Municipios!D195,Ent_Dados!$L$269:$L$514)</f>
        <v>350</v>
      </c>
      <c r="CU153" s="16">
        <f>SUMIF(Ent_Dados!$C$269:$C$514,Tabulação_Prod_Municipios!D195,Ent_Dados!$M$269:$M$514)</f>
        <v>0</v>
      </c>
      <c r="CV153" s="9"/>
      <c r="CW153" s="10">
        <v>143</v>
      </c>
      <c r="CX153" s="92" t="s">
        <v>231</v>
      </c>
      <c r="CY153" s="13">
        <f>SUMIF(Ent_Dados!$C$9:$C$254,Tabulação_Prod_Municipios!D195,Ent_Dados!$L$9:$L$254)</f>
        <v>5</v>
      </c>
      <c r="CZ153" s="16">
        <f>SUMIF(Ent_Dados!$C$9:$C$254,Tabulação_Prod_Municipios!D195,Ent_Dados!$M$9:$M$254)</f>
        <v>0</v>
      </c>
      <c r="DB153" s="10">
        <v>143</v>
      </c>
      <c r="DC153" s="92" t="s">
        <v>105</v>
      </c>
      <c r="DD153" s="13">
        <f>SUMIF(Ent_Dados!$C$269:$C$514,Tabulação_Prod_Municipios!D54,Ent_Dados!$R$269:$R$514)</f>
        <v>350</v>
      </c>
      <c r="DE153" s="16">
        <f>SUMIF(Ent_Dados!$C$269:$C$514,Tabulação_Prod_Municipios!D54,Ent_Dados!$S$269:$S$514)</f>
        <v>350</v>
      </c>
      <c r="DF153" s="9"/>
      <c r="DG153" s="10">
        <v>143</v>
      </c>
      <c r="DH153" s="92" t="s">
        <v>175</v>
      </c>
      <c r="DI153" s="13">
        <f>SUMIF(Ent_Dados!$C$9:$C$254,Tabulação_Prod_Municipios!D131,Ent_Dados!$R$9:$R$254)</f>
        <v>25</v>
      </c>
      <c r="DJ153" s="16">
        <f>SUMIF(Ent_Dados!$C$9:$C$254,Tabulação_Prod_Municipios!D131,Ent_Dados!$S$9:$S$254)</f>
        <v>20</v>
      </c>
      <c r="DL153" s="10">
        <v>143</v>
      </c>
      <c r="DM153" s="92" t="s">
        <v>119</v>
      </c>
      <c r="DN153" s="13">
        <f>SUMIF(Ent_Dados!$C$269:$C$514,Tabulação_Prod_Municipios!D71,Ent_Dados!$Z$269:$Z$514)</f>
        <v>0</v>
      </c>
      <c r="DO153" s="16">
        <f>SUMIF(Ent_Dados!$C$269:$C$514,Tabulação_Prod_Municipios!D71,Ent_Dados!$AA$269:$AA$514)</f>
        <v>0</v>
      </c>
      <c r="DP153" s="9"/>
      <c r="DQ153" s="10">
        <v>143</v>
      </c>
      <c r="DR153" s="92" t="s">
        <v>119</v>
      </c>
      <c r="DS153" s="13">
        <f>SUMIF(Ent_Dados!$C$9:$C$254,Tabulação_Prod_Municipios!D71,Ent_Dados!$Z$9:$Z$254)</f>
        <v>0</v>
      </c>
      <c r="DT153" s="16">
        <f>SUMIF(Ent_Dados!$C$9:$C$254,Tabulação_Prod_Municipios!D71,Ent_Dados!$AA$9:$AA$254)</f>
        <v>0</v>
      </c>
      <c r="DV153" s="10">
        <v>143</v>
      </c>
      <c r="DW153" s="92" t="s">
        <v>169</v>
      </c>
      <c r="DX153" s="13">
        <f>SUMIF(Ent_Dados!$C$269:$C$514,Tabulação_Prod_Municipios!D125,Ent_Dados!$D$269:$D$514)</f>
        <v>0</v>
      </c>
      <c r="DY153" s="16">
        <f>SUMIF(Ent_Dados!$C$269:$C$514,Tabulação_Prod_Municipios!D125,Ent_Dados!$E$269:$E$514)</f>
        <v>0</v>
      </c>
      <c r="DZ153" s="9"/>
      <c r="EA153" s="10">
        <v>143</v>
      </c>
      <c r="EB153" s="92" t="s">
        <v>169</v>
      </c>
      <c r="EC153" s="13">
        <f>SUMIF(Ent_Dados!$C$9:$C$254,Tabulação_Prod_Municipios!D125,Ent_Dados!$D$9:$D$254)</f>
        <v>0</v>
      </c>
      <c r="ED153" s="16">
        <f>SUMIF(Ent_Dados!$C$9:$C$254,Tabulação_Prod_Municipios!D125,Ent_Dados!$E$9:$E$254)</f>
        <v>0</v>
      </c>
      <c r="EF153" s="10">
        <v>143</v>
      </c>
      <c r="EG153" s="92" t="s">
        <v>195</v>
      </c>
      <c r="EH153" s="13"/>
      <c r="EI153" s="16"/>
      <c r="EJ153" s="9"/>
      <c r="EK153" s="10">
        <v>143</v>
      </c>
      <c r="EL153" s="92" t="s">
        <v>195</v>
      </c>
      <c r="EM153" s="13"/>
      <c r="EN153" s="16"/>
    </row>
    <row r="154" spans="1:144" ht="13.5" customHeight="1" x14ac:dyDescent="0.2">
      <c r="A154" s="14"/>
      <c r="B154" s="91">
        <v>146</v>
      </c>
      <c r="C154" s="92" t="s">
        <v>44</v>
      </c>
      <c r="D154" s="12" t="s">
        <v>475</v>
      </c>
      <c r="E154" s="14"/>
      <c r="F154" s="10">
        <v>144</v>
      </c>
      <c r="G154" s="92" t="s">
        <v>227</v>
      </c>
      <c r="H154" s="13">
        <f>SUMIF(Ent_Dados!$C$269:$C$514,Tabulação_Prod_Municipios!D188,Ent_Dados!$F$269:$F$514)+SUMIF(Ent_Dados!$C$269:$C$514,Tabulação_Prod_Municipios!D188,Ent_Dados!$H$269:$H$514)+SUMIF(Ent_Dados!$C$269:$C$514,Tabulação_Prod_Municipios!D188,Ent_Dados!$J$269:$J$514)+SUMIF(Ent_Dados!$C$269:$C$514,Tabulação_Prod_Municipios!D188,Ent_Dados!$N$269:$N$514)+SUMIF(Ent_Dados!$C$269:$C$514,Tabulação_Prod_Municipios!D188,Ent_Dados!$P$269:$P$514)+SUMIF(Ent_Dados!$C$269:$C$514,Tabulação_Prod_Municipios!D188,Ent_Dados!$T$269:$T$514)+SUMIF(Ent_Dados!$C$269:$C$514,Tabulação_Prod_Municipios!D188,Ent_Dados!$V$269:$V$514)+SUMIF(Ent_Dados!$C$269:$C$514,Tabulação_Prod_Municipios!D188,Ent_Dados!$X$269:$X$514)+SUMIF(Ent_Dados!$C$269:$C$514,Tabulação_Prod_Municipios!D188,Ent_Dados!$AB$269:$AB$514)</f>
        <v>5450</v>
      </c>
      <c r="I154" s="16">
        <f>SUMIF(Ent_Dados!$C$269:$C$514,Tabulação_Prod_Municipios!D188,Ent_Dados!$G$269:$G$514)+SUMIF(Ent_Dados!$C$269:$C$514,Tabulação_Prod_Municipios!D188,Ent_Dados!$I$269:$I$514)+SUMIF(Ent_Dados!$C$269:$C$514,Tabulação_Prod_Municipios!D188,Ent_Dados!$K$269:$K$514)+SUMIF(Ent_Dados!$C$269:$C$514,Tabulação_Prod_Municipios!D188,Ent_Dados!$O$269:$O$514)+SUMIF(Ent_Dados!$C$269:$C$514,Tabulação_Prod_Municipios!D188,Ent_Dados!$Q$269:$Q$514)+SUMIF(Ent_Dados!$C$269:$C$514,Tabulação_Prod_Municipios!D188,Ent_Dados!$U$269:$U$514)+SUMIF(Ent_Dados!$C$269:$C$514,Tabulação_Prod_Municipios!D188,Ent_Dados!$W$269:$W$514)+SUMIF(Ent_Dados!$C$269:$C$514,Tabulação_Prod_Municipios!D188,Ent_Dados!$Y$269:$Y$514)+SUMIF(Ent_Dados!$C$269:$C$514,Tabulação_Prod_Municipios!D188,Ent_Dados!$AC$269:$AC$514)</f>
        <v>5222</v>
      </c>
      <c r="J154" s="9"/>
      <c r="K154" s="10">
        <v>144</v>
      </c>
      <c r="L154" s="92" t="s">
        <v>75</v>
      </c>
      <c r="M154" s="13">
        <f>SUMIF(Ent_Dados!$C$9:$C$254,Tabulação_Prod_Municipios!D23,Ent_Dados!$F$9:$F$254)+SUMIF(Ent_Dados!$C$9:$C$254,Tabulação_Prod_Municipios!D23,Ent_Dados!$H$9:$H$254)+SUMIF(Ent_Dados!$C$9:$C$254,Tabulação_Prod_Municipios!D23,Ent_Dados!$J$9:$J$254)+SUMIF(Ent_Dados!$C$9:$C$254,Tabulação_Prod_Municipios!D23,Ent_Dados!$N$9:$N$254)+SUMIF(Ent_Dados!$C$9:$C$254,Tabulação_Prod_Municipios!D23,Ent_Dados!$P$9:$P$254)+SUMIF(Ent_Dados!$C$9:$C$254,Tabulação_Prod_Municipios!D23,Ent_Dados!$T$9:$T$254)+SUMIF(Ent_Dados!$C$9:$C$254,Tabulação_Prod_Municipios!D23,Ent_Dados!$V$9:$V$254)+SUMIF(Ent_Dados!$C$9:$C$254,Tabulação_Prod_Municipios!D23,Ent_Dados!$X$9:$X$254)+SUMIF(Ent_Dados!$C$9:$C$254,Tabulação_Prod_Municipios!D23,Ent_Dados!$AB$9:$AB$254)</f>
        <v>2050</v>
      </c>
      <c r="N154" s="16">
        <f>SUMIF(Ent_Dados!$C$9:$C$254,Tabulação_Prod_Municipios!D23,Ent_Dados!$G$9:$G$254)+SUMIF(Ent_Dados!$C$9:$C$254,Tabulação_Prod_Municipios!D23,Ent_Dados!$I$9:$I$254)+SUMIF(Ent_Dados!$C$9:$C$254,Tabulação_Prod_Municipios!D23,Ent_Dados!$K$9:$K$254)+SUMIF(Ent_Dados!$C$9:$C$254,Tabulação_Prod_Municipios!D23,Ent_Dados!$O$9:$O$254)+SUMIF(Ent_Dados!$C$9:$C$254,Tabulação_Prod_Municipios!D23,Ent_Dados!$Q$9:$Q$254)+SUMIF(Ent_Dados!$C$9:$C$254,Tabulação_Prod_Municipios!D23,Ent_Dados!$U$9:$U$254)+SUMIF(Ent_Dados!$C$9:$C$254,Tabulação_Prod_Municipios!D23,Ent_Dados!$W$9:$W$254)+SUMIF(Ent_Dados!$C$9:$C$254,Tabulação_Prod_Municipios!D23,Ent_Dados!$Y$9:$Y$254)+SUMIF(Ent_Dados!$C$9:$C$254,Tabulação_Prod_Municipios!D23,Ent_Dados!$AC$9:$AC$254)</f>
        <v>1600</v>
      </c>
      <c r="O154" s="14"/>
      <c r="P154" s="10">
        <v>144</v>
      </c>
      <c r="Q154" s="92" t="s">
        <v>276</v>
      </c>
      <c r="R154" s="13">
        <f>SUMIF(Ent_Dados!$C$269:$C$514,Tabulação_Prod_Municipios!D244,Ent_Dados!$V$269:$V$514)</f>
        <v>3100</v>
      </c>
      <c r="S154" s="16">
        <f>SUMIF(Ent_Dados!$C$269:$C$514,Tabulação_Prod_Municipios!D244,Ent_Dados!$W$269:$W$514)</f>
        <v>2040</v>
      </c>
      <c r="T154" s="9"/>
      <c r="U154" s="10">
        <v>144</v>
      </c>
      <c r="V154" s="92" t="s">
        <v>130</v>
      </c>
      <c r="W154" s="13">
        <f>SUMIF(Ent_Dados!$C$9:$C$254,Tabulação_Prod_Municipios!D84,Ent_Dados!$V$9:$V$254)</f>
        <v>731</v>
      </c>
      <c r="X154" s="16">
        <f>SUMIF(Ent_Dados!$C$9:$C$254,Tabulação_Prod_Municipios!D84,Ent_Dados!$W$9:$W$254)</f>
        <v>750</v>
      </c>
      <c r="Y154" s="2"/>
      <c r="Z154" s="10">
        <v>144</v>
      </c>
      <c r="AA154" s="92" t="s">
        <v>257</v>
      </c>
      <c r="AB154" s="13">
        <f>SUMIF(Ent_Dados!$C$269:$C$514,Tabulação_Prod_Municipios!D224,Ent_Dados!$T$269:$T$514)</f>
        <v>1100</v>
      </c>
      <c r="AC154" s="16">
        <f>SUMIF(Ent_Dados!$C$269:$C$514,Tabulação_Prod_Municipios!D224,Ent_Dados!$U$269:$U$514)</f>
        <v>2400</v>
      </c>
      <c r="AD154" s="9"/>
      <c r="AE154" s="10">
        <v>144</v>
      </c>
      <c r="AF154" s="92" t="s">
        <v>198</v>
      </c>
      <c r="AG154" s="13">
        <f>SUMIF(Ent_Dados!$C$9:$C$254,Tabulação_Prod_Municipios!D157,Ent_Dados!$T$9:$T$254)</f>
        <v>880</v>
      </c>
      <c r="AH154" s="16">
        <f>SUMIF(Ent_Dados!$C$9:$C$254,Tabulação_Prod_Municipios!D157,Ent_Dados!$U$9:$U$254)</f>
        <v>500</v>
      </c>
      <c r="AJ154" s="10">
        <v>144</v>
      </c>
      <c r="AK154" s="92" t="s">
        <v>82</v>
      </c>
      <c r="AL154" s="13">
        <f>SUMIF(Ent_Dados!$C$269:$C$514,Tabulação_Prod_Municipios!D30,Ent_Dados!$X$269:$X$514)</f>
        <v>0</v>
      </c>
      <c r="AM154" s="16">
        <f>SUMIF(Ent_Dados!$C$269:$C$514,Tabulação_Prod_Municipios!D30,Ent_Dados!$Y$269:$Y$514)</f>
        <v>0</v>
      </c>
      <c r="AN154" s="9"/>
      <c r="AO154" s="10">
        <v>144</v>
      </c>
      <c r="AP154" s="92" t="s">
        <v>82</v>
      </c>
      <c r="AQ154" s="13">
        <f>SUMIF(Ent_Dados!$C$9:$C$254,Tabulação_Prod_Municipios!D30,Ent_Dados!$X$9:$X$254)</f>
        <v>0</v>
      </c>
      <c r="AR154" s="16">
        <f>SUMIF(Ent_Dados!$C$9:$C$254,Tabulação_Prod_Municipios!D30,Ent_Dados!$Y$9:$Y$254)</f>
        <v>0</v>
      </c>
      <c r="AT154" s="10">
        <v>144</v>
      </c>
      <c r="AU154" s="92" t="s">
        <v>275</v>
      </c>
      <c r="AV154" s="13">
        <f>SUMIF(Ent_Dados!$C$269:$C$514,Tabulação_Prod_Municipios!D243,Ent_Dados!$J$269:$J$514)</f>
        <v>0</v>
      </c>
      <c r="AW154" s="16">
        <f>SUMIF(Ent_Dados!$C$269:$C$514,Tabulação_Prod_Municipios!D243,Ent_Dados!$K$269:$K$514)</f>
        <v>0</v>
      </c>
      <c r="AX154" s="9"/>
      <c r="AY154" s="10">
        <v>144</v>
      </c>
      <c r="AZ154" s="92" t="s">
        <v>3</v>
      </c>
      <c r="BA154" s="13">
        <f>SUMIF(Ent_Dados!$C$9:$C$254,Tabulação_Prod_Municipios!D81,Ent_Dados!$J$9:$J$254)</f>
        <v>0</v>
      </c>
      <c r="BB154" s="16">
        <f>SUMIF(Ent_Dados!$C$9:$C$254,Tabulação_Prod_Municipios!D81,Ent_Dados!$K$9:$K$254)</f>
        <v>0</v>
      </c>
      <c r="BD154" s="10">
        <v>144</v>
      </c>
      <c r="BE154" s="92" t="s">
        <v>85</v>
      </c>
      <c r="BF154" s="13">
        <f>SUMIF(Ent_Dados!$C$269:$C$514,Tabulação_Prod_Municipios!D33,Ent_Dados!$N$269:$N$514)</f>
        <v>0</v>
      </c>
      <c r="BG154" s="16">
        <f>SUMIF(Ent_Dados!$C$269:$C$514,Tabulação_Prod_Municipios!D33,Ent_Dados!$O$269:$O$514)</f>
        <v>0</v>
      </c>
      <c r="BH154" s="9"/>
      <c r="BI154" s="10">
        <v>144</v>
      </c>
      <c r="BJ154" s="92" t="s">
        <v>85</v>
      </c>
      <c r="BK154" s="13">
        <f>SUMIF(Ent_Dados!$C$9:$C$254,Tabulação_Prod_Municipios!D33,Ent_Dados!$N$9:$N$254)</f>
        <v>0</v>
      </c>
      <c r="BL154" s="16">
        <f>SUMIF(Ent_Dados!$C$9:$C$254,Tabulação_Prod_Municipios!D33,Ent_Dados!$O$9:$O$254)</f>
        <v>0</v>
      </c>
      <c r="BN154" s="10">
        <v>144</v>
      </c>
      <c r="BO154" s="92" t="s">
        <v>174</v>
      </c>
      <c r="BP154" s="13">
        <f>SUMIF(Ent_Dados!$C$269:$C$514,Tabulação_Prod_Municipios!D130,Ent_Dados!$F$269:$F$514)</f>
        <v>0</v>
      </c>
      <c r="BQ154" s="16">
        <f>SUMIF(Ent_Dados!$C$269:$C$514,Tabulação_Prod_Municipios!D130,Ent_Dados!$G$269:$G$514)</f>
        <v>0</v>
      </c>
      <c r="BR154" s="9"/>
      <c r="BS154" s="10">
        <v>144</v>
      </c>
      <c r="BT154" s="92" t="s">
        <v>174</v>
      </c>
      <c r="BU154" s="13">
        <f>SUMIF(Ent_Dados!$C$9:$C$254,Tabulação_Prod_Municipios!D130,Ent_Dados!$F$9:$F$254)</f>
        <v>0</v>
      </c>
      <c r="BV154" s="16">
        <f>SUMIF(Ent_Dados!$C$9:$C$254,Tabulação_Prod_Municipios!D130,Ent_Dados!$G$9:$G$254)</f>
        <v>0</v>
      </c>
      <c r="BX154" s="10">
        <v>144</v>
      </c>
      <c r="BY154" s="92" t="s">
        <v>179</v>
      </c>
      <c r="BZ154" s="13">
        <f>SUMIF(Ent_Dados!$C$269:$C$514,Tabulação_Prod_Municipios!D135,Ent_Dados!$P$269:$P$514)</f>
        <v>0</v>
      </c>
      <c r="CA154" s="16">
        <f>SUMIF(Ent_Dados!$C$269:$C$514,Tabulação_Prod_Municipios!D135,Ent_Dados!$Q$269:$Q$514)</f>
        <v>0</v>
      </c>
      <c r="CB154" s="9"/>
      <c r="CC154" s="10">
        <v>144</v>
      </c>
      <c r="CD154" s="92" t="s">
        <v>179</v>
      </c>
      <c r="CE154" s="13">
        <f>SUMIF(Ent_Dados!$C$9:$C$254,Tabulação_Prod_Municipios!D135,Ent_Dados!$P$9:$P$254)</f>
        <v>0</v>
      </c>
      <c r="CF154" s="16">
        <f>SUMIF(Ent_Dados!$C$9:$C$254,Tabulação_Prod_Municipios!D135,Ent_Dados!$Q$9:$Q$254)</f>
        <v>0</v>
      </c>
      <c r="CH154" s="10">
        <v>144</v>
      </c>
      <c r="CI154" s="92" t="s">
        <v>192</v>
      </c>
      <c r="CJ154" s="13">
        <f>SUMIF(Ent_Dados!$C$269:$C$514,Tabulação_Prod_Municipios!D150,Ent_Dados!$AB$269:$AB$514)</f>
        <v>0</v>
      </c>
      <c r="CK154" s="16">
        <f>SUMIF(Ent_Dados!$C$269:$C$514,Tabulação_Prod_Municipios!D150,Ent_Dados!$AC$269:$AC$514)</f>
        <v>0</v>
      </c>
      <c r="CL154" s="9"/>
      <c r="CM154" s="10">
        <v>144</v>
      </c>
      <c r="CN154" s="92" t="s">
        <v>192</v>
      </c>
      <c r="CO154" s="13">
        <f>SUMIF(Ent_Dados!$C$9:$C$254,Tabulação_Prod_Municipios!D150,Ent_Dados!$AB$9:$AB$254)</f>
        <v>0</v>
      </c>
      <c r="CP154" s="16">
        <f>SUMIF(Ent_Dados!$C$9:$C$254,Tabulação_Prod_Municipios!D150,Ent_Dados!$AC$9:$AC$254)</f>
        <v>0</v>
      </c>
      <c r="CR154" s="10">
        <v>144</v>
      </c>
      <c r="CS154" s="92" t="s">
        <v>48</v>
      </c>
      <c r="CT154" s="13">
        <f>SUMIF(Ent_Dados!$C$269:$C$514,Tabulação_Prod_Municipios!D201,Ent_Dados!$L$269:$L$514)</f>
        <v>0</v>
      </c>
      <c r="CU154" s="16">
        <f>SUMIF(Ent_Dados!$C$269:$C$514,Tabulação_Prod_Municipios!D201,Ent_Dados!$M$269:$M$514)</f>
        <v>0</v>
      </c>
      <c r="CV154" s="9"/>
      <c r="CW154" s="10">
        <v>144</v>
      </c>
      <c r="CX154" s="92" t="s">
        <v>48</v>
      </c>
      <c r="CY154" s="13">
        <f>SUMIF(Ent_Dados!$C$9:$C$254,Tabulação_Prod_Municipios!D201,Ent_Dados!$L$9:$L$254)</f>
        <v>0</v>
      </c>
      <c r="CZ154" s="16">
        <f>SUMIF(Ent_Dados!$C$9:$C$254,Tabulação_Prod_Municipios!D201,Ent_Dados!$M$9:$M$254)</f>
        <v>0</v>
      </c>
      <c r="DB154" s="10">
        <v>144</v>
      </c>
      <c r="DC154" s="92" t="s">
        <v>112</v>
      </c>
      <c r="DD154" s="13">
        <f>SUMIF(Ent_Dados!$C$269:$C$514,Tabulação_Prod_Municipios!D62,Ent_Dados!$R$269:$R$514)</f>
        <v>304</v>
      </c>
      <c r="DE154" s="16">
        <f>SUMIF(Ent_Dados!$C$269:$C$514,Tabulação_Prod_Municipios!D62,Ent_Dados!$S$269:$S$514)</f>
        <v>304</v>
      </c>
      <c r="DF154" s="9"/>
      <c r="DG154" s="10">
        <v>144</v>
      </c>
      <c r="DH154" s="92" t="s">
        <v>184</v>
      </c>
      <c r="DI154" s="13">
        <f>SUMIF(Ent_Dados!$C$9:$C$254,Tabulação_Prod_Municipios!D141,Ent_Dados!$R$9:$R$254)</f>
        <v>20</v>
      </c>
      <c r="DJ154" s="16">
        <f>SUMIF(Ent_Dados!$C$9:$C$254,Tabulação_Prod_Municipios!D141,Ent_Dados!$S$9:$S$254)</f>
        <v>20</v>
      </c>
      <c r="DL154" s="10">
        <v>144</v>
      </c>
      <c r="DM154" s="92" t="s">
        <v>120</v>
      </c>
      <c r="DN154" s="13">
        <f>SUMIF(Ent_Dados!$C$269:$C$514,Tabulação_Prod_Municipios!D72,Ent_Dados!$Z$269:$Z$514)</f>
        <v>0</v>
      </c>
      <c r="DO154" s="16">
        <f>SUMIF(Ent_Dados!$C$269:$C$514,Tabulação_Prod_Municipios!D72,Ent_Dados!$AA$269:$AA$514)</f>
        <v>0</v>
      </c>
      <c r="DP154" s="9"/>
      <c r="DQ154" s="10">
        <v>144</v>
      </c>
      <c r="DR154" s="92" t="s">
        <v>120</v>
      </c>
      <c r="DS154" s="13">
        <f>SUMIF(Ent_Dados!$C$9:$C$254,Tabulação_Prod_Municipios!D72,Ent_Dados!$Z$9:$Z$254)</f>
        <v>0</v>
      </c>
      <c r="DT154" s="16">
        <f>SUMIF(Ent_Dados!$C$9:$C$254,Tabulação_Prod_Municipios!D72,Ent_Dados!$AA$9:$AA$254)</f>
        <v>0</v>
      </c>
      <c r="DV154" s="10">
        <v>144</v>
      </c>
      <c r="DW154" s="92" t="s">
        <v>170</v>
      </c>
      <c r="DX154" s="13">
        <f>SUMIF(Ent_Dados!$C$269:$C$514,Tabulação_Prod_Municipios!D126,Ent_Dados!$D$269:$D$514)</f>
        <v>0</v>
      </c>
      <c r="DY154" s="16">
        <f>SUMIF(Ent_Dados!$C$269:$C$514,Tabulação_Prod_Municipios!D126,Ent_Dados!$E$269:$E$514)</f>
        <v>0</v>
      </c>
      <c r="DZ154" s="9"/>
      <c r="EA154" s="10">
        <v>144</v>
      </c>
      <c r="EB154" s="92" t="s">
        <v>170</v>
      </c>
      <c r="EC154" s="13">
        <f>SUMIF(Ent_Dados!$C$9:$C$254,Tabulação_Prod_Municipios!D126,Ent_Dados!$D$9:$D$254)</f>
        <v>0</v>
      </c>
      <c r="ED154" s="16">
        <f>SUMIF(Ent_Dados!$C$9:$C$254,Tabulação_Prod_Municipios!D126,Ent_Dados!$E$9:$E$254)</f>
        <v>0</v>
      </c>
      <c r="EF154" s="10">
        <v>144</v>
      </c>
      <c r="EG154" s="92" t="s">
        <v>44</v>
      </c>
      <c r="EH154" s="13"/>
      <c r="EI154" s="16"/>
      <c r="EJ154" s="9"/>
      <c r="EK154" s="10">
        <v>144</v>
      </c>
      <c r="EL154" s="92" t="s">
        <v>44</v>
      </c>
      <c r="EM154" s="13"/>
      <c r="EN154" s="16"/>
    </row>
    <row r="155" spans="1:144" ht="13.5" customHeight="1" x14ac:dyDescent="0.2">
      <c r="A155" s="14"/>
      <c r="B155" s="91">
        <v>147</v>
      </c>
      <c r="C155" s="92" t="s">
        <v>196</v>
      </c>
      <c r="D155" s="12" t="s">
        <v>476</v>
      </c>
      <c r="E155" s="14"/>
      <c r="F155" s="10">
        <v>145</v>
      </c>
      <c r="G155" s="92" t="s">
        <v>255</v>
      </c>
      <c r="H155" s="13">
        <f>SUMIF(Ent_Dados!$C$269:$C$514,Tabulação_Prod_Municipios!D222,Ent_Dados!$F$269:$F$514)+SUMIF(Ent_Dados!$C$269:$C$514,Tabulação_Prod_Municipios!D222,Ent_Dados!$H$269:$H$514)+SUMIF(Ent_Dados!$C$269:$C$514,Tabulação_Prod_Municipios!D222,Ent_Dados!$J$269:$J$514)+SUMIF(Ent_Dados!$C$269:$C$514,Tabulação_Prod_Municipios!D222,Ent_Dados!$N$269:$N$514)+SUMIF(Ent_Dados!$C$269:$C$514,Tabulação_Prod_Municipios!D222,Ent_Dados!$P$269:$P$514)+SUMIF(Ent_Dados!$C$269:$C$514,Tabulação_Prod_Municipios!D222,Ent_Dados!$T$269:$T$514)+SUMIF(Ent_Dados!$C$269:$C$514,Tabulação_Prod_Municipios!D222,Ent_Dados!$V$269:$V$514)+SUMIF(Ent_Dados!$C$269:$C$514,Tabulação_Prod_Municipios!D222,Ent_Dados!$X$269:$X$514)+SUMIF(Ent_Dados!$C$269:$C$514,Tabulação_Prod_Municipios!D222,Ent_Dados!$AB$269:$AB$514)</f>
        <v>6630</v>
      </c>
      <c r="I155" s="16">
        <f>SUMIF(Ent_Dados!$C$269:$C$514,Tabulação_Prod_Municipios!D222,Ent_Dados!$G$269:$G$514)+SUMIF(Ent_Dados!$C$269:$C$514,Tabulação_Prod_Municipios!D222,Ent_Dados!$I$269:$I$514)+SUMIF(Ent_Dados!$C$269:$C$514,Tabulação_Prod_Municipios!D222,Ent_Dados!$K$269:$K$514)+SUMIF(Ent_Dados!$C$269:$C$514,Tabulação_Prod_Municipios!D222,Ent_Dados!$O$269:$O$514)+SUMIF(Ent_Dados!$C$269:$C$514,Tabulação_Prod_Municipios!D222,Ent_Dados!$Q$269:$Q$514)+SUMIF(Ent_Dados!$C$269:$C$514,Tabulação_Prod_Municipios!D222,Ent_Dados!$U$269:$U$514)+SUMIF(Ent_Dados!$C$269:$C$514,Tabulação_Prod_Municipios!D222,Ent_Dados!$W$269:$W$514)+SUMIF(Ent_Dados!$C$269:$C$514,Tabulação_Prod_Municipios!D222,Ent_Dados!$Y$269:$Y$514)+SUMIF(Ent_Dados!$C$269:$C$514,Tabulação_Prod_Municipios!D222,Ent_Dados!$AC$269:$AC$514)</f>
        <v>5150</v>
      </c>
      <c r="J155" s="9"/>
      <c r="K155" s="10">
        <v>145</v>
      </c>
      <c r="L155" s="92" t="s">
        <v>116</v>
      </c>
      <c r="M155" s="13">
        <f>SUMIF(Ent_Dados!$C$9:$C$254,Tabulação_Prod_Municipios!D67,Ent_Dados!$F$9:$F$254)+SUMIF(Ent_Dados!$C$9:$C$254,Tabulação_Prod_Municipios!D67,Ent_Dados!$H$9:$H$254)+SUMIF(Ent_Dados!$C$9:$C$254,Tabulação_Prod_Municipios!D67,Ent_Dados!$J$9:$J$254)+SUMIF(Ent_Dados!$C$9:$C$254,Tabulação_Prod_Municipios!D67,Ent_Dados!$N$9:$N$254)+SUMIF(Ent_Dados!$C$9:$C$254,Tabulação_Prod_Municipios!D67,Ent_Dados!$P$9:$P$254)+SUMIF(Ent_Dados!$C$9:$C$254,Tabulação_Prod_Municipios!D67,Ent_Dados!$T$9:$T$254)+SUMIF(Ent_Dados!$C$9:$C$254,Tabulação_Prod_Municipios!D67,Ent_Dados!$V$9:$V$254)+SUMIF(Ent_Dados!$C$9:$C$254,Tabulação_Prod_Municipios!D67,Ent_Dados!$X$9:$X$254)+SUMIF(Ent_Dados!$C$9:$C$254,Tabulação_Prod_Municipios!D67,Ent_Dados!$AB$9:$AB$254)</f>
        <v>1400</v>
      </c>
      <c r="N155" s="16">
        <f>SUMIF(Ent_Dados!$C$9:$C$254,Tabulação_Prod_Municipios!D67,Ent_Dados!$G$9:$G$254)+SUMIF(Ent_Dados!$C$9:$C$254,Tabulação_Prod_Municipios!D67,Ent_Dados!$I$9:$I$254)+SUMIF(Ent_Dados!$C$9:$C$254,Tabulação_Prod_Municipios!D67,Ent_Dados!$K$9:$K$254)+SUMIF(Ent_Dados!$C$9:$C$254,Tabulação_Prod_Municipios!D67,Ent_Dados!$O$9:$O$254)+SUMIF(Ent_Dados!$C$9:$C$254,Tabulação_Prod_Municipios!D67,Ent_Dados!$Q$9:$Q$254)+SUMIF(Ent_Dados!$C$9:$C$254,Tabulação_Prod_Municipios!D67,Ent_Dados!$U$9:$U$254)+SUMIF(Ent_Dados!$C$9:$C$254,Tabulação_Prod_Municipios!D67,Ent_Dados!$W$9:$W$254)+SUMIF(Ent_Dados!$C$9:$C$254,Tabulação_Prod_Municipios!D67,Ent_Dados!$Y$9:$Y$254)+SUMIF(Ent_Dados!$C$9:$C$254,Tabulação_Prod_Municipios!D67,Ent_Dados!$AC$9:$AC$254)</f>
        <v>1550</v>
      </c>
      <c r="O155" s="14"/>
      <c r="P155" s="10">
        <v>145</v>
      </c>
      <c r="Q155" s="92" t="s">
        <v>87</v>
      </c>
      <c r="R155" s="13">
        <f>SUMIF(Ent_Dados!$C$269:$C$514,Tabulação_Prod_Municipios!D35,Ent_Dados!$V$269:$V$514)</f>
        <v>4098</v>
      </c>
      <c r="S155" s="16">
        <f>SUMIF(Ent_Dados!$C$269:$C$514,Tabulação_Prod_Municipios!D35,Ent_Dados!$W$269:$W$514)</f>
        <v>2025</v>
      </c>
      <c r="T155" s="9"/>
      <c r="U155" s="10">
        <v>145</v>
      </c>
      <c r="V155" s="92" t="s">
        <v>269</v>
      </c>
      <c r="W155" s="13">
        <f>SUMIF(Ent_Dados!$C$9:$C$254,Tabulação_Prod_Municipios!D237,Ent_Dados!$V$9:$V$254)</f>
        <v>0</v>
      </c>
      <c r="X155" s="16">
        <f>SUMIF(Ent_Dados!$C$9:$C$254,Tabulação_Prod_Municipios!D237,Ent_Dados!$W$9:$W$254)</f>
        <v>750</v>
      </c>
      <c r="Y155" s="2"/>
      <c r="Z155" s="10">
        <v>145</v>
      </c>
      <c r="AA155" s="92" t="s">
        <v>248</v>
      </c>
      <c r="AB155" s="13">
        <f>SUMIF(Ent_Dados!$C$269:$C$514,Tabulação_Prod_Municipios!D215,Ent_Dados!$T$269:$T$514)</f>
        <v>2160</v>
      </c>
      <c r="AC155" s="16">
        <f>SUMIF(Ent_Dados!$C$269:$C$514,Tabulação_Prod_Municipios!D215,Ent_Dados!$U$269:$U$514)</f>
        <v>2160</v>
      </c>
      <c r="AD155" s="9"/>
      <c r="AE155" s="10">
        <v>145</v>
      </c>
      <c r="AF155" s="92" t="s">
        <v>134</v>
      </c>
      <c r="AG155" s="13">
        <f>SUMIF(Ent_Dados!$C$9:$C$254,Tabulação_Prod_Municipios!D88,Ent_Dados!$T$9:$T$254)</f>
        <v>700</v>
      </c>
      <c r="AH155" s="16">
        <f>SUMIF(Ent_Dados!$C$9:$C$254,Tabulação_Prod_Municipios!D88,Ent_Dados!$U$9:$U$254)</f>
        <v>500</v>
      </c>
      <c r="AJ155" s="10">
        <v>145</v>
      </c>
      <c r="AK155" s="92" t="s">
        <v>83</v>
      </c>
      <c r="AL155" s="13">
        <f>SUMIF(Ent_Dados!$C$269:$C$514,Tabulação_Prod_Municipios!D31,Ent_Dados!$X$269:$X$514)</f>
        <v>0</v>
      </c>
      <c r="AM155" s="16">
        <f>SUMIF(Ent_Dados!$C$269:$C$514,Tabulação_Prod_Municipios!D31,Ent_Dados!$Y$269:$Y$514)</f>
        <v>0</v>
      </c>
      <c r="AN155" s="9"/>
      <c r="AO155" s="10">
        <v>145</v>
      </c>
      <c r="AP155" s="92" t="s">
        <v>83</v>
      </c>
      <c r="AQ155" s="13">
        <f>SUMIF(Ent_Dados!$C$9:$C$254,Tabulação_Prod_Municipios!D31,Ent_Dados!$X$9:$X$254)</f>
        <v>0</v>
      </c>
      <c r="AR155" s="16">
        <f>SUMIF(Ent_Dados!$C$9:$C$254,Tabulação_Prod_Municipios!D31,Ent_Dados!$Y$9:$Y$254)</f>
        <v>0</v>
      </c>
      <c r="AT155" s="10">
        <v>145</v>
      </c>
      <c r="AU155" s="92" t="s">
        <v>143</v>
      </c>
      <c r="AV155" s="13">
        <f>SUMIF(Ent_Dados!$C$269:$C$514,Tabulação_Prod_Municipios!D97,Ent_Dados!$J$269:$J$514)</f>
        <v>0</v>
      </c>
      <c r="AW155" s="16">
        <f>SUMIF(Ent_Dados!$C$269:$C$514,Tabulação_Prod_Municipios!D97,Ent_Dados!$K$269:$K$514)</f>
        <v>0</v>
      </c>
      <c r="AX155" s="9"/>
      <c r="AY155" s="10">
        <v>145</v>
      </c>
      <c r="AZ155" s="92" t="s">
        <v>95</v>
      </c>
      <c r="BA155" s="13">
        <f>SUMIF(Ent_Dados!$C$9:$C$254,Tabulação_Prod_Municipios!D43,Ent_Dados!$J$9:$J$254)</f>
        <v>0</v>
      </c>
      <c r="BB155" s="16">
        <f>SUMIF(Ent_Dados!$C$9:$C$254,Tabulação_Prod_Municipios!D43,Ent_Dados!$K$9:$K$254)</f>
        <v>0</v>
      </c>
      <c r="BD155" s="10">
        <v>145</v>
      </c>
      <c r="BE155" s="92" t="s">
        <v>86</v>
      </c>
      <c r="BF155" s="13">
        <f>SUMIF(Ent_Dados!$C$269:$C$514,Tabulação_Prod_Municipios!D34,Ent_Dados!$N$269:$N$514)</f>
        <v>0</v>
      </c>
      <c r="BG155" s="16">
        <f>SUMIF(Ent_Dados!$C$269:$C$514,Tabulação_Prod_Municipios!D34,Ent_Dados!$O$269:$O$514)</f>
        <v>0</v>
      </c>
      <c r="BH155" s="9"/>
      <c r="BI155" s="10">
        <v>145</v>
      </c>
      <c r="BJ155" s="92" t="s">
        <v>86</v>
      </c>
      <c r="BK155" s="13">
        <f>SUMIF(Ent_Dados!$C$9:$C$254,Tabulação_Prod_Municipios!D34,Ent_Dados!$N$9:$N$254)</f>
        <v>0</v>
      </c>
      <c r="BL155" s="16">
        <f>SUMIF(Ent_Dados!$C$9:$C$254,Tabulação_Prod_Municipios!D34,Ent_Dados!$O$9:$O$254)</f>
        <v>0</v>
      </c>
      <c r="BN155" s="10">
        <v>145</v>
      </c>
      <c r="BO155" s="92" t="s">
        <v>175</v>
      </c>
      <c r="BP155" s="13">
        <f>SUMIF(Ent_Dados!$C$269:$C$514,Tabulação_Prod_Municipios!D131,Ent_Dados!$F$269:$F$514)</f>
        <v>0</v>
      </c>
      <c r="BQ155" s="16">
        <f>SUMIF(Ent_Dados!$C$269:$C$514,Tabulação_Prod_Municipios!D131,Ent_Dados!$G$269:$G$514)</f>
        <v>0</v>
      </c>
      <c r="BR155" s="9"/>
      <c r="BS155" s="10">
        <v>145</v>
      </c>
      <c r="BT155" s="92" t="s">
        <v>175</v>
      </c>
      <c r="BU155" s="13">
        <f>SUMIF(Ent_Dados!$C$9:$C$254,Tabulação_Prod_Municipios!D131,Ent_Dados!$F$9:$F$254)</f>
        <v>0</v>
      </c>
      <c r="BV155" s="16">
        <f>SUMIF(Ent_Dados!$C$9:$C$254,Tabulação_Prod_Municipios!D131,Ent_Dados!$G$9:$G$254)</f>
        <v>0</v>
      </c>
      <c r="BX155" s="10">
        <v>145</v>
      </c>
      <c r="BY155" s="92" t="s">
        <v>180</v>
      </c>
      <c r="BZ155" s="13">
        <f>SUMIF(Ent_Dados!$C$269:$C$514,Tabulação_Prod_Municipios!D136,Ent_Dados!$P$269:$P$514)</f>
        <v>0</v>
      </c>
      <c r="CA155" s="16">
        <f>SUMIF(Ent_Dados!$C$269:$C$514,Tabulação_Prod_Municipios!D136,Ent_Dados!$Q$269:$Q$514)</f>
        <v>0</v>
      </c>
      <c r="CB155" s="9"/>
      <c r="CC155" s="10">
        <v>145</v>
      </c>
      <c r="CD155" s="92" t="s">
        <v>180</v>
      </c>
      <c r="CE155" s="13">
        <f>SUMIF(Ent_Dados!$C$9:$C$254,Tabulação_Prod_Municipios!D136,Ent_Dados!$P$9:$P$254)</f>
        <v>0</v>
      </c>
      <c r="CF155" s="16">
        <f>SUMIF(Ent_Dados!$C$9:$C$254,Tabulação_Prod_Municipios!D136,Ent_Dados!$Q$9:$Q$254)</f>
        <v>0</v>
      </c>
      <c r="CH155" s="10">
        <v>145</v>
      </c>
      <c r="CI155" s="92" t="s">
        <v>193</v>
      </c>
      <c r="CJ155" s="13">
        <f>SUMIF(Ent_Dados!$C$269:$C$514,Tabulação_Prod_Municipios!D151,Ent_Dados!$AB$269:$AB$514)</f>
        <v>0</v>
      </c>
      <c r="CK155" s="16">
        <f>SUMIF(Ent_Dados!$C$269:$C$514,Tabulação_Prod_Municipios!D151,Ent_Dados!$AC$269:$AC$514)</f>
        <v>0</v>
      </c>
      <c r="CL155" s="9"/>
      <c r="CM155" s="10">
        <v>145</v>
      </c>
      <c r="CN155" s="92" t="s">
        <v>193</v>
      </c>
      <c r="CO155" s="13">
        <f>SUMIF(Ent_Dados!$C$9:$C$254,Tabulação_Prod_Municipios!D151,Ent_Dados!$AB$9:$AB$254)</f>
        <v>0</v>
      </c>
      <c r="CP155" s="16">
        <f>SUMIF(Ent_Dados!$C$9:$C$254,Tabulação_Prod_Municipios!D151,Ent_Dados!$AC$9:$AC$254)</f>
        <v>0</v>
      </c>
      <c r="CR155" s="10">
        <v>145</v>
      </c>
      <c r="CS155" s="92" t="s">
        <v>255</v>
      </c>
      <c r="CT155" s="13">
        <f>SUMIF(Ent_Dados!$C$269:$C$514,Tabulação_Prod_Municipios!D222,Ent_Dados!$L$269:$L$514)</f>
        <v>0</v>
      </c>
      <c r="CU155" s="16">
        <f>SUMIF(Ent_Dados!$C$269:$C$514,Tabulação_Prod_Municipios!D222,Ent_Dados!$M$269:$M$514)</f>
        <v>0</v>
      </c>
      <c r="CV155" s="9"/>
      <c r="CW155" s="10">
        <v>145</v>
      </c>
      <c r="CX155" s="92" t="s">
        <v>255</v>
      </c>
      <c r="CY155" s="13">
        <f>SUMIF(Ent_Dados!$C$9:$C$254,Tabulação_Prod_Municipios!D222,Ent_Dados!$L$9:$L$254)</f>
        <v>0</v>
      </c>
      <c r="CZ155" s="16">
        <f>SUMIF(Ent_Dados!$C$9:$C$254,Tabulação_Prod_Municipios!D222,Ent_Dados!$M$9:$M$254)</f>
        <v>0</v>
      </c>
      <c r="DB155" s="10">
        <v>145</v>
      </c>
      <c r="DC155" s="92" t="s">
        <v>87</v>
      </c>
      <c r="DD155" s="13">
        <f>SUMIF(Ent_Dados!$C$269:$C$514,Tabulação_Prod_Municipios!D35,Ent_Dados!$R$269:$R$514)</f>
        <v>680</v>
      </c>
      <c r="DE155" s="16">
        <f>SUMIF(Ent_Dados!$C$269:$C$514,Tabulação_Prod_Municipios!D35,Ent_Dados!$S$269:$S$514)</f>
        <v>300</v>
      </c>
      <c r="DF155" s="9"/>
      <c r="DG155" s="10">
        <v>145</v>
      </c>
      <c r="DH155" s="92" t="s">
        <v>105</v>
      </c>
      <c r="DI155" s="13">
        <f>SUMIF(Ent_Dados!$C$9:$C$254,Tabulação_Prod_Municipios!D54,Ent_Dados!$R$9:$R$254)</f>
        <v>20</v>
      </c>
      <c r="DJ155" s="16">
        <f>SUMIF(Ent_Dados!$C$9:$C$254,Tabulação_Prod_Municipios!D54,Ent_Dados!$S$9:$S$254)</f>
        <v>20</v>
      </c>
      <c r="DL155" s="10">
        <v>145</v>
      </c>
      <c r="DM155" s="92" t="s">
        <v>1</v>
      </c>
      <c r="DN155" s="13">
        <f>SUMIF(Ent_Dados!$C$269:$C$514,Tabulação_Prod_Municipios!D74,Ent_Dados!$Z$269:$Z$514)</f>
        <v>0</v>
      </c>
      <c r="DO155" s="16">
        <f>SUMIF(Ent_Dados!$C$269:$C$514,Tabulação_Prod_Municipios!D74,Ent_Dados!$AA$269:$AA$514)</f>
        <v>0</v>
      </c>
      <c r="DP155" s="9"/>
      <c r="DQ155" s="10">
        <v>145</v>
      </c>
      <c r="DR155" s="92" t="s">
        <v>1</v>
      </c>
      <c r="DS155" s="13">
        <f>SUMIF(Ent_Dados!$C$9:$C$254,Tabulação_Prod_Municipios!D74,Ent_Dados!$Z$9:$Z$254)</f>
        <v>0</v>
      </c>
      <c r="DT155" s="16">
        <f>SUMIF(Ent_Dados!$C$9:$C$254,Tabulação_Prod_Municipios!D74,Ent_Dados!$AA$9:$AA$254)</f>
        <v>0</v>
      </c>
      <c r="DV155" s="10">
        <v>145</v>
      </c>
      <c r="DW155" s="92" t="s">
        <v>171</v>
      </c>
      <c r="DX155" s="13">
        <f>SUMIF(Ent_Dados!$C$269:$C$514,Tabulação_Prod_Municipios!D127,Ent_Dados!$D$269:$D$514)</f>
        <v>0</v>
      </c>
      <c r="DY155" s="16">
        <f>SUMIF(Ent_Dados!$C$269:$C$514,Tabulação_Prod_Municipios!D127,Ent_Dados!$E$269:$E$514)</f>
        <v>0</v>
      </c>
      <c r="DZ155" s="9"/>
      <c r="EA155" s="10">
        <v>145</v>
      </c>
      <c r="EB155" s="92" t="s">
        <v>171</v>
      </c>
      <c r="EC155" s="13">
        <f>SUMIF(Ent_Dados!$C$9:$C$254,Tabulação_Prod_Municipios!D127,Ent_Dados!$D$9:$D$254)</f>
        <v>0</v>
      </c>
      <c r="ED155" s="16">
        <f>SUMIF(Ent_Dados!$C$9:$C$254,Tabulação_Prod_Municipios!D127,Ent_Dados!$E$9:$E$254)</f>
        <v>0</v>
      </c>
      <c r="EF155" s="10">
        <v>145</v>
      </c>
      <c r="EG155" s="92" t="s">
        <v>196</v>
      </c>
      <c r="EH155" s="13"/>
      <c r="EI155" s="16"/>
      <c r="EJ155" s="9"/>
      <c r="EK155" s="10">
        <v>145</v>
      </c>
      <c r="EL155" s="92" t="s">
        <v>196</v>
      </c>
      <c r="EM155" s="13"/>
      <c r="EN155" s="16"/>
    </row>
    <row r="156" spans="1:144" ht="13.5" customHeight="1" x14ac:dyDescent="0.2">
      <c r="A156" s="14"/>
      <c r="B156" s="91">
        <v>148</v>
      </c>
      <c r="C156" s="92" t="s">
        <v>197</v>
      </c>
      <c r="D156" s="12" t="s">
        <v>477</v>
      </c>
      <c r="E156" s="14"/>
      <c r="F156" s="10">
        <v>146</v>
      </c>
      <c r="G156" s="92" t="s">
        <v>176</v>
      </c>
      <c r="H156" s="13">
        <f>SUMIF(Ent_Dados!$C$269:$C$514,Tabulação_Prod_Municipios!D132,Ent_Dados!$F$269:$F$514)+SUMIF(Ent_Dados!$C$269:$C$514,Tabulação_Prod_Municipios!D132,Ent_Dados!$H$269:$H$514)+SUMIF(Ent_Dados!$C$269:$C$514,Tabulação_Prod_Municipios!D132,Ent_Dados!$J$269:$J$514)+SUMIF(Ent_Dados!$C$269:$C$514,Tabulação_Prod_Municipios!D132,Ent_Dados!$N$269:$N$514)+SUMIF(Ent_Dados!$C$269:$C$514,Tabulação_Prod_Municipios!D132,Ent_Dados!$P$269:$P$514)+SUMIF(Ent_Dados!$C$269:$C$514,Tabulação_Prod_Municipios!D132,Ent_Dados!$T$269:$T$514)+SUMIF(Ent_Dados!$C$269:$C$514,Tabulação_Prod_Municipios!D132,Ent_Dados!$V$269:$V$514)+SUMIF(Ent_Dados!$C$269:$C$514,Tabulação_Prod_Municipios!D132,Ent_Dados!$X$269:$X$514)+SUMIF(Ent_Dados!$C$269:$C$514,Tabulação_Prod_Municipios!D132,Ent_Dados!$AB$269:$AB$514)</f>
        <v>6440</v>
      </c>
      <c r="I156" s="16">
        <f>SUMIF(Ent_Dados!$C$269:$C$514,Tabulação_Prod_Municipios!D132,Ent_Dados!$G$269:$G$514)+SUMIF(Ent_Dados!$C$269:$C$514,Tabulação_Prod_Municipios!D132,Ent_Dados!$I$269:$I$514)+SUMIF(Ent_Dados!$C$269:$C$514,Tabulação_Prod_Municipios!D132,Ent_Dados!$K$269:$K$514)+SUMIF(Ent_Dados!$C$269:$C$514,Tabulação_Prod_Municipios!D132,Ent_Dados!$O$269:$O$514)+SUMIF(Ent_Dados!$C$269:$C$514,Tabulação_Prod_Municipios!D132,Ent_Dados!$Q$269:$Q$514)+SUMIF(Ent_Dados!$C$269:$C$514,Tabulação_Prod_Municipios!D132,Ent_Dados!$U$269:$U$514)+SUMIF(Ent_Dados!$C$269:$C$514,Tabulação_Prod_Municipios!D132,Ent_Dados!$W$269:$W$514)+SUMIF(Ent_Dados!$C$269:$C$514,Tabulação_Prod_Municipios!D132,Ent_Dados!$Y$269:$Y$514)+SUMIF(Ent_Dados!$C$269:$C$514,Tabulação_Prod_Municipios!D132,Ent_Dados!$AC$269:$AC$514)</f>
        <v>5150</v>
      </c>
      <c r="J156" s="9"/>
      <c r="K156" s="10">
        <v>146</v>
      </c>
      <c r="L156" s="92" t="s">
        <v>111</v>
      </c>
      <c r="M156" s="13">
        <f>SUMIF(Ent_Dados!$C$9:$C$254,Tabulação_Prod_Municipios!D61,Ent_Dados!$F$9:$F$254)+SUMIF(Ent_Dados!$C$9:$C$254,Tabulação_Prod_Municipios!D61,Ent_Dados!$H$9:$H$254)+SUMIF(Ent_Dados!$C$9:$C$254,Tabulação_Prod_Municipios!D61,Ent_Dados!$J$9:$J$254)+SUMIF(Ent_Dados!$C$9:$C$254,Tabulação_Prod_Municipios!D61,Ent_Dados!$N$9:$N$254)+SUMIF(Ent_Dados!$C$9:$C$254,Tabulação_Prod_Municipios!D61,Ent_Dados!$P$9:$P$254)+SUMIF(Ent_Dados!$C$9:$C$254,Tabulação_Prod_Municipios!D61,Ent_Dados!$T$9:$T$254)+SUMIF(Ent_Dados!$C$9:$C$254,Tabulação_Prod_Municipios!D61,Ent_Dados!$V$9:$V$254)+SUMIF(Ent_Dados!$C$9:$C$254,Tabulação_Prod_Municipios!D61,Ent_Dados!$X$9:$X$254)+SUMIF(Ent_Dados!$C$9:$C$254,Tabulação_Prod_Municipios!D61,Ent_Dados!$AB$9:$AB$254)</f>
        <v>2015</v>
      </c>
      <c r="N156" s="16">
        <f>SUMIF(Ent_Dados!$C$9:$C$254,Tabulação_Prod_Municipios!D61,Ent_Dados!$G$9:$G$254)+SUMIF(Ent_Dados!$C$9:$C$254,Tabulação_Prod_Municipios!D61,Ent_Dados!$I$9:$I$254)+SUMIF(Ent_Dados!$C$9:$C$254,Tabulação_Prod_Municipios!D61,Ent_Dados!$K$9:$K$254)+SUMIF(Ent_Dados!$C$9:$C$254,Tabulação_Prod_Municipios!D61,Ent_Dados!$O$9:$O$254)+SUMIF(Ent_Dados!$C$9:$C$254,Tabulação_Prod_Municipios!D61,Ent_Dados!$Q$9:$Q$254)+SUMIF(Ent_Dados!$C$9:$C$254,Tabulação_Prod_Municipios!D61,Ent_Dados!$U$9:$U$254)+SUMIF(Ent_Dados!$C$9:$C$254,Tabulação_Prod_Municipios!D61,Ent_Dados!$W$9:$W$254)+SUMIF(Ent_Dados!$C$9:$C$254,Tabulação_Prod_Municipios!D61,Ent_Dados!$Y$9:$Y$254)+SUMIF(Ent_Dados!$C$9:$C$254,Tabulação_Prod_Municipios!D61,Ent_Dados!$AC$9:$AC$254)</f>
        <v>1520</v>
      </c>
      <c r="O156" s="14"/>
      <c r="P156" s="10">
        <v>146</v>
      </c>
      <c r="Q156" s="92" t="s">
        <v>149</v>
      </c>
      <c r="R156" s="13">
        <f>SUMIF(Ent_Dados!$C$269:$C$514,Tabulação_Prod_Municipios!D103,Ent_Dados!$V$269:$V$514)</f>
        <v>1375</v>
      </c>
      <c r="S156" s="16">
        <f>SUMIF(Ent_Dados!$C$269:$C$514,Tabulação_Prod_Municipios!D103,Ent_Dados!$W$269:$W$514)</f>
        <v>1860</v>
      </c>
      <c r="T156" s="9"/>
      <c r="U156" s="10">
        <v>146</v>
      </c>
      <c r="V156" s="92" t="s">
        <v>248</v>
      </c>
      <c r="W156" s="13">
        <f>SUMIF(Ent_Dados!$C$9:$C$254,Tabulação_Prod_Municipios!D215,Ent_Dados!$V$9:$V$254)</f>
        <v>700</v>
      </c>
      <c r="X156" s="16">
        <f>SUMIF(Ent_Dados!$C$9:$C$254,Tabulação_Prod_Municipios!D215,Ent_Dados!$W$9:$W$254)</f>
        <v>700</v>
      </c>
      <c r="Y156" s="2"/>
      <c r="Z156" s="10">
        <v>146</v>
      </c>
      <c r="AA156" s="92" t="s">
        <v>310</v>
      </c>
      <c r="AB156" s="13">
        <f>SUMIF(Ent_Dados!$C$269:$C$514,Tabulação_Prod_Municipios!D17,Ent_Dados!$T$269:$T$514)</f>
        <v>1230</v>
      </c>
      <c r="AC156" s="16">
        <f>SUMIF(Ent_Dados!$C$269:$C$514,Tabulação_Prod_Municipios!D17,Ent_Dados!$U$269:$U$514)</f>
        <v>2065</v>
      </c>
      <c r="AD156" s="9"/>
      <c r="AE156" s="10">
        <v>146</v>
      </c>
      <c r="AF156" s="92" t="s">
        <v>129</v>
      </c>
      <c r="AG156" s="13">
        <f>SUMIF(Ent_Dados!$C$9:$C$254,Tabulação_Prod_Municipios!D83,Ent_Dados!$T$9:$T$254)</f>
        <v>600</v>
      </c>
      <c r="AH156" s="16">
        <f>SUMIF(Ent_Dados!$C$9:$C$254,Tabulação_Prod_Municipios!D83,Ent_Dados!$U$9:$U$254)</f>
        <v>500</v>
      </c>
      <c r="AJ156" s="10">
        <v>146</v>
      </c>
      <c r="AK156" s="92" t="s">
        <v>85</v>
      </c>
      <c r="AL156" s="13">
        <f>SUMIF(Ent_Dados!$C$269:$C$514,Tabulação_Prod_Municipios!D33,Ent_Dados!$X$269:$X$514)</f>
        <v>0</v>
      </c>
      <c r="AM156" s="16">
        <f>SUMIF(Ent_Dados!$C$269:$C$514,Tabulação_Prod_Municipios!D33,Ent_Dados!$Y$269:$Y$514)</f>
        <v>0</v>
      </c>
      <c r="AN156" s="9"/>
      <c r="AO156" s="10">
        <v>146</v>
      </c>
      <c r="AP156" s="92" t="s">
        <v>85</v>
      </c>
      <c r="AQ156" s="13">
        <f>SUMIF(Ent_Dados!$C$9:$C$254,Tabulação_Prod_Municipios!D33,Ent_Dados!$X$9:$X$254)</f>
        <v>0</v>
      </c>
      <c r="AR156" s="16">
        <f>SUMIF(Ent_Dados!$C$9:$C$254,Tabulação_Prod_Municipios!D33,Ent_Dados!$Y$9:$Y$254)</f>
        <v>0</v>
      </c>
      <c r="AT156" s="10">
        <v>146</v>
      </c>
      <c r="AU156" s="92" t="s">
        <v>95</v>
      </c>
      <c r="AV156" s="13">
        <f>SUMIF(Ent_Dados!$C$269:$C$514,Tabulação_Prod_Municipios!D43,Ent_Dados!$J$269:$J$514)</f>
        <v>0</v>
      </c>
      <c r="AW156" s="16">
        <f>SUMIF(Ent_Dados!$C$269:$C$514,Tabulação_Prod_Municipios!D43,Ent_Dados!$K$269:$K$514)</f>
        <v>0</v>
      </c>
      <c r="AX156" s="9"/>
      <c r="AY156" s="10">
        <v>146</v>
      </c>
      <c r="AZ156" s="92" t="s">
        <v>92</v>
      </c>
      <c r="BA156" s="13">
        <f>SUMIF(Ent_Dados!$C$9:$C$254,Tabulação_Prod_Municipios!D40,Ent_Dados!$J$9:$J$254)</f>
        <v>0</v>
      </c>
      <c r="BB156" s="16">
        <f>SUMIF(Ent_Dados!$C$9:$C$254,Tabulação_Prod_Municipios!D40,Ent_Dados!$K$9:$K$254)</f>
        <v>0</v>
      </c>
      <c r="BD156" s="10">
        <v>146</v>
      </c>
      <c r="BE156" s="92" t="s">
        <v>87</v>
      </c>
      <c r="BF156" s="13">
        <f>SUMIF(Ent_Dados!$C$269:$C$514,Tabulação_Prod_Municipios!D35,Ent_Dados!$N$269:$N$514)</f>
        <v>0</v>
      </c>
      <c r="BG156" s="16">
        <f>SUMIF(Ent_Dados!$C$269:$C$514,Tabulação_Prod_Municipios!D35,Ent_Dados!$O$269:$O$514)</f>
        <v>0</v>
      </c>
      <c r="BH156" s="9"/>
      <c r="BI156" s="10">
        <v>146</v>
      </c>
      <c r="BJ156" s="92" t="s">
        <v>87</v>
      </c>
      <c r="BK156" s="13">
        <f>SUMIF(Ent_Dados!$C$9:$C$254,Tabulação_Prod_Municipios!D35,Ent_Dados!$N$9:$N$254)</f>
        <v>0</v>
      </c>
      <c r="BL156" s="16">
        <f>SUMIF(Ent_Dados!$C$9:$C$254,Tabulação_Prod_Municipios!D35,Ent_Dados!$O$9:$O$254)</f>
        <v>0</v>
      </c>
      <c r="BN156" s="10">
        <v>146</v>
      </c>
      <c r="BO156" s="92" t="s">
        <v>176</v>
      </c>
      <c r="BP156" s="13">
        <f>SUMIF(Ent_Dados!$C$269:$C$514,Tabulação_Prod_Municipios!D132,Ent_Dados!$F$269:$F$514)</f>
        <v>0</v>
      </c>
      <c r="BQ156" s="16">
        <f>SUMIF(Ent_Dados!$C$269:$C$514,Tabulação_Prod_Municipios!D132,Ent_Dados!$G$269:$G$514)</f>
        <v>0</v>
      </c>
      <c r="BR156" s="9"/>
      <c r="BS156" s="10">
        <v>146</v>
      </c>
      <c r="BT156" s="92" t="s">
        <v>176</v>
      </c>
      <c r="BU156" s="13">
        <f>SUMIF(Ent_Dados!$C$9:$C$254,Tabulação_Prod_Municipios!D132,Ent_Dados!$F$9:$F$254)</f>
        <v>0</v>
      </c>
      <c r="BV156" s="16">
        <f>SUMIF(Ent_Dados!$C$9:$C$254,Tabulação_Prod_Municipios!D132,Ent_Dados!$G$9:$G$254)</f>
        <v>0</v>
      </c>
      <c r="BX156" s="10">
        <v>146</v>
      </c>
      <c r="BY156" s="92" t="s">
        <v>181</v>
      </c>
      <c r="BZ156" s="13">
        <f>SUMIF(Ent_Dados!$C$269:$C$514,Tabulação_Prod_Municipios!D137,Ent_Dados!$P$269:$P$514)</f>
        <v>0</v>
      </c>
      <c r="CA156" s="16">
        <f>SUMIF(Ent_Dados!$C$269:$C$514,Tabulação_Prod_Municipios!D137,Ent_Dados!$Q$269:$Q$514)</f>
        <v>0</v>
      </c>
      <c r="CB156" s="9"/>
      <c r="CC156" s="10">
        <v>146</v>
      </c>
      <c r="CD156" s="92" t="s">
        <v>181</v>
      </c>
      <c r="CE156" s="13">
        <f>SUMIF(Ent_Dados!$C$9:$C$254,Tabulação_Prod_Municipios!D137,Ent_Dados!$P$9:$P$254)</f>
        <v>0</v>
      </c>
      <c r="CF156" s="16">
        <f>SUMIF(Ent_Dados!$C$9:$C$254,Tabulação_Prod_Municipios!D137,Ent_Dados!$Q$9:$Q$254)</f>
        <v>0</v>
      </c>
      <c r="CH156" s="10">
        <v>146</v>
      </c>
      <c r="CI156" s="92" t="s">
        <v>194</v>
      </c>
      <c r="CJ156" s="13">
        <f>SUMIF(Ent_Dados!$C$269:$C$514,Tabulação_Prod_Municipios!D152,Ent_Dados!$AB$269:$AB$514)</f>
        <v>0</v>
      </c>
      <c r="CK156" s="16">
        <f>SUMIF(Ent_Dados!$C$269:$C$514,Tabulação_Prod_Municipios!D152,Ent_Dados!$AC$269:$AC$514)</f>
        <v>0</v>
      </c>
      <c r="CL156" s="9"/>
      <c r="CM156" s="10">
        <v>146</v>
      </c>
      <c r="CN156" s="92" t="s">
        <v>194</v>
      </c>
      <c r="CO156" s="13">
        <f>SUMIF(Ent_Dados!$C$9:$C$254,Tabulação_Prod_Municipios!D152,Ent_Dados!$AB$9:$AB$254)</f>
        <v>0</v>
      </c>
      <c r="CP156" s="16">
        <f>SUMIF(Ent_Dados!$C$9:$C$254,Tabulação_Prod_Municipios!D152,Ent_Dados!$AC$9:$AC$254)</f>
        <v>0</v>
      </c>
      <c r="CR156" s="10">
        <v>146</v>
      </c>
      <c r="CS156" s="92" t="s">
        <v>152</v>
      </c>
      <c r="CT156" s="13">
        <f>SUMIF(Ent_Dados!$C$269:$C$514,Tabulação_Prod_Municipios!D106,Ent_Dados!$L$269:$L$514)</f>
        <v>0</v>
      </c>
      <c r="CU156" s="16">
        <f>SUMIF(Ent_Dados!$C$269:$C$514,Tabulação_Prod_Municipios!D106,Ent_Dados!$M$269:$M$514)</f>
        <v>0</v>
      </c>
      <c r="CV156" s="9"/>
      <c r="CW156" s="10">
        <v>146</v>
      </c>
      <c r="CX156" s="92" t="s">
        <v>152</v>
      </c>
      <c r="CY156" s="13">
        <f>SUMIF(Ent_Dados!$C$9:$C$254,Tabulação_Prod_Municipios!D106,Ent_Dados!$L$9:$L$254)</f>
        <v>0</v>
      </c>
      <c r="CZ156" s="16">
        <f>SUMIF(Ent_Dados!$C$9:$C$254,Tabulação_Prod_Municipios!D106,Ent_Dados!$M$9:$M$254)</f>
        <v>0</v>
      </c>
      <c r="DB156" s="10">
        <v>146</v>
      </c>
      <c r="DC156" s="92" t="s">
        <v>175</v>
      </c>
      <c r="DD156" s="13">
        <f>SUMIF(Ent_Dados!$C$269:$C$514,Tabulação_Prod_Municipios!D131,Ent_Dados!$R$269:$R$514)</f>
        <v>375</v>
      </c>
      <c r="DE156" s="16">
        <f>SUMIF(Ent_Dados!$C$269:$C$514,Tabulação_Prod_Municipios!D131,Ent_Dados!$S$269:$S$514)</f>
        <v>300</v>
      </c>
      <c r="DF156" s="9"/>
      <c r="DG156" s="10">
        <v>146</v>
      </c>
      <c r="DH156" s="92" t="s">
        <v>168</v>
      </c>
      <c r="DI156" s="13">
        <f>SUMIF(Ent_Dados!$C$9:$C$254,Tabulação_Prod_Municipios!D124,Ent_Dados!$R$9:$R$254)</f>
        <v>20</v>
      </c>
      <c r="DJ156" s="16">
        <f>SUMIF(Ent_Dados!$C$9:$C$254,Tabulação_Prod_Municipios!D124,Ent_Dados!$S$9:$S$254)</f>
        <v>20</v>
      </c>
      <c r="DL156" s="10">
        <v>146</v>
      </c>
      <c r="DM156" s="92" t="s">
        <v>124</v>
      </c>
      <c r="DN156" s="13">
        <f>SUMIF(Ent_Dados!$C$269:$C$514,Tabulação_Prod_Municipios!D77,Ent_Dados!$Z$269:$Z$514)</f>
        <v>0</v>
      </c>
      <c r="DO156" s="16">
        <f>SUMIF(Ent_Dados!$C$269:$C$514,Tabulação_Prod_Municipios!D77,Ent_Dados!$AA$269:$AA$514)</f>
        <v>0</v>
      </c>
      <c r="DP156" s="9"/>
      <c r="DQ156" s="10">
        <v>146</v>
      </c>
      <c r="DR156" s="92" t="s">
        <v>124</v>
      </c>
      <c r="DS156" s="13">
        <f>SUMIF(Ent_Dados!$C$9:$C$254,Tabulação_Prod_Municipios!D77,Ent_Dados!$Z$9:$Z$254)</f>
        <v>0</v>
      </c>
      <c r="DT156" s="16">
        <f>SUMIF(Ent_Dados!$C$9:$C$254,Tabulação_Prod_Municipios!D77,Ent_Dados!$AA$9:$AA$254)</f>
        <v>0</v>
      </c>
      <c r="DV156" s="10">
        <v>146</v>
      </c>
      <c r="DW156" s="92" t="s">
        <v>172</v>
      </c>
      <c r="DX156" s="13">
        <f>SUMIF(Ent_Dados!$C$269:$C$514,Tabulação_Prod_Municipios!D128,Ent_Dados!$D$269:$D$514)</f>
        <v>0</v>
      </c>
      <c r="DY156" s="16">
        <f>SUMIF(Ent_Dados!$C$269:$C$514,Tabulação_Prod_Municipios!D128,Ent_Dados!$E$269:$E$514)</f>
        <v>0</v>
      </c>
      <c r="DZ156" s="9"/>
      <c r="EA156" s="10">
        <v>146</v>
      </c>
      <c r="EB156" s="92" t="s">
        <v>172</v>
      </c>
      <c r="EC156" s="13">
        <f>SUMIF(Ent_Dados!$C$9:$C$254,Tabulação_Prod_Municipios!D128,Ent_Dados!$D$9:$D$254)</f>
        <v>0</v>
      </c>
      <c r="ED156" s="16">
        <f>SUMIF(Ent_Dados!$C$9:$C$254,Tabulação_Prod_Municipios!D128,Ent_Dados!$E$9:$E$254)</f>
        <v>0</v>
      </c>
      <c r="EF156" s="10">
        <v>146</v>
      </c>
      <c r="EG156" s="92" t="s">
        <v>197</v>
      </c>
      <c r="EH156" s="13"/>
      <c r="EI156" s="16"/>
      <c r="EJ156" s="9"/>
      <c r="EK156" s="10">
        <v>146</v>
      </c>
      <c r="EL156" s="92" t="s">
        <v>197</v>
      </c>
      <c r="EM156" s="13"/>
      <c r="EN156" s="16"/>
    </row>
    <row r="157" spans="1:144" ht="13.5" customHeight="1" x14ac:dyDescent="0.2">
      <c r="A157" s="14"/>
      <c r="B157" s="91">
        <v>149</v>
      </c>
      <c r="C157" s="92" t="s">
        <v>198</v>
      </c>
      <c r="D157" s="12" t="s">
        <v>478</v>
      </c>
      <c r="E157" s="14"/>
      <c r="F157" s="10">
        <v>147</v>
      </c>
      <c r="G157" s="92" t="s">
        <v>204</v>
      </c>
      <c r="H157" s="13">
        <f>SUMIF(Ent_Dados!$C$269:$C$514,Tabulação_Prod_Municipios!D164,Ent_Dados!$F$269:$F$514)+SUMIF(Ent_Dados!$C$269:$C$514,Tabulação_Prod_Municipios!D164,Ent_Dados!$H$269:$H$514)+SUMIF(Ent_Dados!$C$269:$C$514,Tabulação_Prod_Municipios!D164,Ent_Dados!$J$269:$J$514)+SUMIF(Ent_Dados!$C$269:$C$514,Tabulação_Prod_Municipios!D164,Ent_Dados!$N$269:$N$514)+SUMIF(Ent_Dados!$C$269:$C$514,Tabulação_Prod_Municipios!D164,Ent_Dados!$P$269:$P$514)+SUMIF(Ent_Dados!$C$269:$C$514,Tabulação_Prod_Municipios!D164,Ent_Dados!$T$269:$T$514)+SUMIF(Ent_Dados!$C$269:$C$514,Tabulação_Prod_Municipios!D164,Ent_Dados!$V$269:$V$514)+SUMIF(Ent_Dados!$C$269:$C$514,Tabulação_Prod_Municipios!D164,Ent_Dados!$X$269:$X$514)+SUMIF(Ent_Dados!$C$269:$C$514,Tabulação_Prod_Municipios!D164,Ent_Dados!$AB$269:$AB$514)</f>
        <v>3037</v>
      </c>
      <c r="I157" s="16">
        <f>SUMIF(Ent_Dados!$C$269:$C$514,Tabulação_Prod_Municipios!D164,Ent_Dados!$G$269:$G$514)+SUMIF(Ent_Dados!$C$269:$C$514,Tabulação_Prod_Municipios!D164,Ent_Dados!$I$269:$I$514)+SUMIF(Ent_Dados!$C$269:$C$514,Tabulação_Prod_Municipios!D164,Ent_Dados!$K$269:$K$514)+SUMIF(Ent_Dados!$C$269:$C$514,Tabulação_Prod_Municipios!D164,Ent_Dados!$O$269:$O$514)+SUMIF(Ent_Dados!$C$269:$C$514,Tabulação_Prod_Municipios!D164,Ent_Dados!$Q$269:$Q$514)+SUMIF(Ent_Dados!$C$269:$C$514,Tabulação_Prod_Municipios!D164,Ent_Dados!$U$269:$U$514)+SUMIF(Ent_Dados!$C$269:$C$514,Tabulação_Prod_Municipios!D164,Ent_Dados!$W$269:$W$514)+SUMIF(Ent_Dados!$C$269:$C$514,Tabulação_Prod_Municipios!D164,Ent_Dados!$Y$269:$Y$514)+SUMIF(Ent_Dados!$C$269:$C$514,Tabulação_Prod_Municipios!D164,Ent_Dados!$AC$269:$AC$514)</f>
        <v>5100</v>
      </c>
      <c r="J157" s="9"/>
      <c r="K157" s="10">
        <v>147</v>
      </c>
      <c r="L157" s="92" t="s">
        <v>173</v>
      </c>
      <c r="M157" s="13">
        <f>SUMIF(Ent_Dados!$C$9:$C$254,Tabulação_Prod_Municipios!D129,Ent_Dados!$F$9:$F$254)+SUMIF(Ent_Dados!$C$9:$C$254,Tabulação_Prod_Municipios!D129,Ent_Dados!$H$9:$H$254)+SUMIF(Ent_Dados!$C$9:$C$254,Tabulação_Prod_Municipios!D129,Ent_Dados!$J$9:$J$254)+SUMIF(Ent_Dados!$C$9:$C$254,Tabulação_Prod_Municipios!D129,Ent_Dados!$N$9:$N$254)+SUMIF(Ent_Dados!$C$9:$C$254,Tabulação_Prod_Municipios!D129,Ent_Dados!$P$9:$P$254)+SUMIF(Ent_Dados!$C$9:$C$254,Tabulação_Prod_Municipios!D129,Ent_Dados!$T$9:$T$254)+SUMIF(Ent_Dados!$C$9:$C$254,Tabulação_Prod_Municipios!D129,Ent_Dados!$V$9:$V$254)+SUMIF(Ent_Dados!$C$9:$C$254,Tabulação_Prod_Municipios!D129,Ent_Dados!$X$9:$X$254)+SUMIF(Ent_Dados!$C$9:$C$254,Tabulação_Prod_Municipios!D129,Ent_Dados!$AB$9:$AB$254)</f>
        <v>1010</v>
      </c>
      <c r="N157" s="16">
        <f>SUMIF(Ent_Dados!$C$9:$C$254,Tabulação_Prod_Municipios!D129,Ent_Dados!$G$9:$G$254)+SUMIF(Ent_Dados!$C$9:$C$254,Tabulação_Prod_Municipios!D129,Ent_Dados!$I$9:$I$254)+SUMIF(Ent_Dados!$C$9:$C$254,Tabulação_Prod_Municipios!D129,Ent_Dados!$K$9:$K$254)+SUMIF(Ent_Dados!$C$9:$C$254,Tabulação_Prod_Municipios!D129,Ent_Dados!$O$9:$O$254)+SUMIF(Ent_Dados!$C$9:$C$254,Tabulação_Prod_Municipios!D129,Ent_Dados!$Q$9:$Q$254)+SUMIF(Ent_Dados!$C$9:$C$254,Tabulação_Prod_Municipios!D129,Ent_Dados!$U$9:$U$254)+SUMIF(Ent_Dados!$C$9:$C$254,Tabulação_Prod_Municipios!D129,Ent_Dados!$W$9:$W$254)+SUMIF(Ent_Dados!$C$9:$C$254,Tabulação_Prod_Municipios!D129,Ent_Dados!$Y$9:$Y$254)+SUMIF(Ent_Dados!$C$9:$C$254,Tabulação_Prod_Municipios!D129,Ent_Dados!$AC$9:$AC$254)</f>
        <v>1520</v>
      </c>
      <c r="O157" s="14"/>
      <c r="P157" s="10">
        <v>147</v>
      </c>
      <c r="Q157" s="92" t="s">
        <v>206</v>
      </c>
      <c r="R157" s="13">
        <f>SUMIF(Ent_Dados!$C$269:$C$514,Tabulação_Prod_Municipios!D166,Ent_Dados!$V$269:$V$514)</f>
        <v>1900</v>
      </c>
      <c r="S157" s="16">
        <f>SUMIF(Ent_Dados!$C$269:$C$514,Tabulação_Prod_Municipios!D166,Ent_Dados!$W$269:$W$514)</f>
        <v>1850</v>
      </c>
      <c r="T157" s="9"/>
      <c r="U157" s="10">
        <v>147</v>
      </c>
      <c r="V157" s="92" t="s">
        <v>173</v>
      </c>
      <c r="W157" s="13">
        <f>SUMIF(Ent_Dados!$C$9:$C$254,Tabulação_Prod_Municipios!D129,Ent_Dados!$V$9:$V$254)</f>
        <v>600</v>
      </c>
      <c r="X157" s="16">
        <f>SUMIF(Ent_Dados!$C$9:$C$254,Tabulação_Prod_Municipios!D129,Ent_Dados!$W$9:$W$254)</f>
        <v>700</v>
      </c>
      <c r="Y157" s="2"/>
      <c r="Z157" s="10">
        <v>147</v>
      </c>
      <c r="AA157" s="92" t="s">
        <v>175</v>
      </c>
      <c r="AB157" s="13">
        <f>SUMIF(Ent_Dados!$C$269:$C$514,Tabulação_Prod_Municipios!D131,Ent_Dados!$T$269:$T$514)</f>
        <v>1980</v>
      </c>
      <c r="AC157" s="16">
        <f>SUMIF(Ent_Dados!$C$269:$C$514,Tabulação_Prod_Municipios!D131,Ent_Dados!$U$269:$U$514)</f>
        <v>1980</v>
      </c>
      <c r="AD157" s="9"/>
      <c r="AE157" s="10">
        <v>147</v>
      </c>
      <c r="AF157" s="92" t="s">
        <v>120</v>
      </c>
      <c r="AG157" s="13">
        <f>SUMIF(Ent_Dados!$C$9:$C$254,Tabulação_Prod_Municipios!D72,Ent_Dados!$T$9:$T$254)</f>
        <v>500</v>
      </c>
      <c r="AH157" s="16">
        <f>SUMIF(Ent_Dados!$C$9:$C$254,Tabulação_Prod_Municipios!D72,Ent_Dados!$U$9:$U$254)</f>
        <v>500</v>
      </c>
      <c r="AJ157" s="10">
        <v>147</v>
      </c>
      <c r="AK157" s="92" t="s">
        <v>86</v>
      </c>
      <c r="AL157" s="13">
        <f>SUMIF(Ent_Dados!$C$269:$C$514,Tabulação_Prod_Municipios!D34,Ent_Dados!$X$269:$X$514)</f>
        <v>0</v>
      </c>
      <c r="AM157" s="16">
        <f>SUMIF(Ent_Dados!$C$269:$C$514,Tabulação_Prod_Municipios!D34,Ent_Dados!$Y$269:$Y$514)</f>
        <v>0</v>
      </c>
      <c r="AN157" s="9"/>
      <c r="AO157" s="10">
        <v>147</v>
      </c>
      <c r="AP157" s="92" t="s">
        <v>86</v>
      </c>
      <c r="AQ157" s="13">
        <f>SUMIF(Ent_Dados!$C$9:$C$254,Tabulação_Prod_Municipios!D34,Ent_Dados!$X$9:$X$254)</f>
        <v>0</v>
      </c>
      <c r="AR157" s="16">
        <f>SUMIF(Ent_Dados!$C$9:$C$254,Tabulação_Prod_Municipios!D34,Ent_Dados!$Y$9:$Y$254)</f>
        <v>0</v>
      </c>
      <c r="AT157" s="10">
        <v>147</v>
      </c>
      <c r="AU157" s="92" t="s">
        <v>92</v>
      </c>
      <c r="AV157" s="13">
        <f>SUMIF(Ent_Dados!$C$269:$C$514,Tabulação_Prod_Municipios!D40,Ent_Dados!$J$269:$J$514)</f>
        <v>0</v>
      </c>
      <c r="AW157" s="16">
        <f>SUMIF(Ent_Dados!$C$269:$C$514,Tabulação_Prod_Municipios!D40,Ent_Dados!$K$269:$K$514)</f>
        <v>0</v>
      </c>
      <c r="AX157" s="9"/>
      <c r="AY157" s="10">
        <v>147</v>
      </c>
      <c r="AZ157" s="92" t="s">
        <v>275</v>
      </c>
      <c r="BA157" s="13">
        <f>SUMIF(Ent_Dados!$C$9:$C$254,Tabulação_Prod_Municipios!D243,Ent_Dados!$J$9:$J$254)</f>
        <v>0</v>
      </c>
      <c r="BB157" s="16">
        <f>SUMIF(Ent_Dados!$C$9:$C$254,Tabulação_Prod_Municipios!D243,Ent_Dados!$K$9:$K$254)</f>
        <v>0</v>
      </c>
      <c r="BD157" s="10">
        <v>147</v>
      </c>
      <c r="BE157" s="92" t="s">
        <v>88</v>
      </c>
      <c r="BF157" s="13">
        <f>SUMIF(Ent_Dados!$C$269:$C$514,Tabulação_Prod_Municipios!D36,Ent_Dados!$N$269:$N$514)</f>
        <v>0</v>
      </c>
      <c r="BG157" s="16">
        <f>SUMIF(Ent_Dados!$C$269:$C$514,Tabulação_Prod_Municipios!D36,Ent_Dados!$O$269:$O$514)</f>
        <v>0</v>
      </c>
      <c r="BH157" s="9"/>
      <c r="BI157" s="10">
        <v>147</v>
      </c>
      <c r="BJ157" s="92" t="s">
        <v>88</v>
      </c>
      <c r="BK157" s="13">
        <f>SUMIF(Ent_Dados!$C$9:$C$254,Tabulação_Prod_Municipios!D36,Ent_Dados!$N$9:$N$254)</f>
        <v>0</v>
      </c>
      <c r="BL157" s="16">
        <f>SUMIF(Ent_Dados!$C$9:$C$254,Tabulação_Prod_Municipios!D36,Ent_Dados!$O$9:$O$254)</f>
        <v>0</v>
      </c>
      <c r="BN157" s="10">
        <v>147</v>
      </c>
      <c r="BO157" s="92" t="s">
        <v>177</v>
      </c>
      <c r="BP157" s="13">
        <f>SUMIF(Ent_Dados!$C$269:$C$514,Tabulação_Prod_Municipios!D133,Ent_Dados!$F$269:$F$514)</f>
        <v>0</v>
      </c>
      <c r="BQ157" s="16">
        <f>SUMIF(Ent_Dados!$C$269:$C$514,Tabulação_Prod_Municipios!D133,Ent_Dados!$G$269:$G$514)</f>
        <v>0</v>
      </c>
      <c r="BR157" s="9"/>
      <c r="BS157" s="10">
        <v>147</v>
      </c>
      <c r="BT157" s="92" t="s">
        <v>177</v>
      </c>
      <c r="BU157" s="13">
        <f>SUMIF(Ent_Dados!$C$9:$C$254,Tabulação_Prod_Municipios!D133,Ent_Dados!$F$9:$F$254)</f>
        <v>0</v>
      </c>
      <c r="BV157" s="16">
        <f>SUMIF(Ent_Dados!$C$9:$C$254,Tabulação_Prod_Municipios!D133,Ent_Dados!$G$9:$G$254)</f>
        <v>0</v>
      </c>
      <c r="BX157" s="10">
        <v>147</v>
      </c>
      <c r="BY157" s="92" t="s">
        <v>182</v>
      </c>
      <c r="BZ157" s="13">
        <f>SUMIF(Ent_Dados!$C$269:$C$514,Tabulação_Prod_Municipios!D139,Ent_Dados!$P$269:$P$514)</f>
        <v>0</v>
      </c>
      <c r="CA157" s="16">
        <f>SUMIF(Ent_Dados!$C$269:$C$514,Tabulação_Prod_Municipios!D139,Ent_Dados!$Q$269:$Q$514)</f>
        <v>0</v>
      </c>
      <c r="CB157" s="9"/>
      <c r="CC157" s="10">
        <v>147</v>
      </c>
      <c r="CD157" s="92" t="s">
        <v>182</v>
      </c>
      <c r="CE157" s="13">
        <f>SUMIF(Ent_Dados!$C$9:$C$254,Tabulação_Prod_Municipios!D139,Ent_Dados!$P$9:$P$254)</f>
        <v>0</v>
      </c>
      <c r="CF157" s="16">
        <f>SUMIF(Ent_Dados!$C$9:$C$254,Tabulação_Prod_Municipios!D139,Ent_Dados!$Q$9:$Q$254)</f>
        <v>0</v>
      </c>
      <c r="CH157" s="10">
        <v>147</v>
      </c>
      <c r="CI157" s="92" t="s">
        <v>195</v>
      </c>
      <c r="CJ157" s="13">
        <f>SUMIF(Ent_Dados!$C$269:$C$514,Tabulação_Prod_Municipios!D153,Ent_Dados!$AB$269:$AB$514)</f>
        <v>0</v>
      </c>
      <c r="CK157" s="16">
        <f>SUMIF(Ent_Dados!$C$269:$C$514,Tabulação_Prod_Municipios!D153,Ent_Dados!$AC$269:$AC$514)</f>
        <v>0</v>
      </c>
      <c r="CL157" s="9"/>
      <c r="CM157" s="10">
        <v>147</v>
      </c>
      <c r="CN157" s="92" t="s">
        <v>195</v>
      </c>
      <c r="CO157" s="13">
        <f>SUMIF(Ent_Dados!$C$9:$C$254,Tabulação_Prod_Municipios!D153,Ent_Dados!$AB$9:$AB$254)</f>
        <v>0</v>
      </c>
      <c r="CP157" s="16">
        <f>SUMIF(Ent_Dados!$C$9:$C$254,Tabulação_Prod_Municipios!D153,Ent_Dados!$AC$9:$AC$254)</f>
        <v>0</v>
      </c>
      <c r="CR157" s="10">
        <v>147</v>
      </c>
      <c r="CS157" s="92" t="s">
        <v>177</v>
      </c>
      <c r="CT157" s="13">
        <f>SUMIF(Ent_Dados!$C$269:$C$514,Tabulação_Prod_Municipios!D133,Ent_Dados!$L$269:$L$514)</f>
        <v>0</v>
      </c>
      <c r="CU157" s="16">
        <f>SUMIF(Ent_Dados!$C$269:$C$514,Tabulação_Prod_Municipios!D133,Ent_Dados!$M$269:$M$514)</f>
        <v>0</v>
      </c>
      <c r="CV157" s="9"/>
      <c r="CW157" s="10">
        <v>147</v>
      </c>
      <c r="CX157" s="92" t="s">
        <v>177</v>
      </c>
      <c r="CY157" s="13">
        <f>SUMIF(Ent_Dados!$C$9:$C$254,Tabulação_Prod_Municipios!D133,Ent_Dados!$L$9:$L$254)</f>
        <v>0</v>
      </c>
      <c r="CZ157" s="16">
        <f>SUMIF(Ent_Dados!$C$9:$C$254,Tabulação_Prod_Municipios!D133,Ent_Dados!$M$9:$M$254)</f>
        <v>0</v>
      </c>
      <c r="DB157" s="10">
        <v>147</v>
      </c>
      <c r="DC157" s="92" t="s">
        <v>284</v>
      </c>
      <c r="DD157" s="13">
        <f>SUMIF(Ent_Dados!$C$269:$C$514,Tabulação_Prod_Municipios!D252,Ent_Dados!$R$269:$R$514)</f>
        <v>300</v>
      </c>
      <c r="DE157" s="16">
        <f>SUMIF(Ent_Dados!$C$269:$C$514,Tabulação_Prod_Municipios!D252,Ent_Dados!$S$269:$S$514)</f>
        <v>300</v>
      </c>
      <c r="DF157" s="9"/>
      <c r="DG157" s="10">
        <v>147</v>
      </c>
      <c r="DH157" s="92" t="s">
        <v>284</v>
      </c>
      <c r="DI157" s="13">
        <f>SUMIF(Ent_Dados!$C$9:$C$254,Tabulação_Prod_Municipios!D252,Ent_Dados!$R$9:$R$254)</f>
        <v>20</v>
      </c>
      <c r="DJ157" s="16">
        <f>SUMIF(Ent_Dados!$C$9:$C$254,Tabulação_Prod_Municipios!D252,Ent_Dados!$S$9:$S$254)</f>
        <v>20</v>
      </c>
      <c r="DL157" s="10">
        <v>147</v>
      </c>
      <c r="DM157" s="92" t="s">
        <v>125</v>
      </c>
      <c r="DN157" s="13">
        <f>SUMIF(Ent_Dados!$C$269:$C$514,Tabulação_Prod_Municipios!D78,Ent_Dados!$Z$269:$Z$514)</f>
        <v>0</v>
      </c>
      <c r="DO157" s="16">
        <f>SUMIF(Ent_Dados!$C$269:$C$514,Tabulação_Prod_Municipios!D78,Ent_Dados!$AA$269:$AA$514)</f>
        <v>0</v>
      </c>
      <c r="DP157" s="9"/>
      <c r="DQ157" s="10">
        <v>147</v>
      </c>
      <c r="DR157" s="92" t="s">
        <v>125</v>
      </c>
      <c r="DS157" s="13">
        <f>SUMIF(Ent_Dados!$C$9:$C$254,Tabulação_Prod_Municipios!D78,Ent_Dados!$Z$9:$Z$254)</f>
        <v>0</v>
      </c>
      <c r="DT157" s="16">
        <f>SUMIF(Ent_Dados!$C$9:$C$254,Tabulação_Prod_Municipios!D78,Ent_Dados!$AA$9:$AA$254)</f>
        <v>0</v>
      </c>
      <c r="DV157" s="10">
        <v>147</v>
      </c>
      <c r="DW157" s="92" t="s">
        <v>174</v>
      </c>
      <c r="DX157" s="13">
        <f>SUMIF(Ent_Dados!$C$269:$C$514,Tabulação_Prod_Municipios!D130,Ent_Dados!$D$269:$D$514)</f>
        <v>0</v>
      </c>
      <c r="DY157" s="16">
        <f>SUMIF(Ent_Dados!$C$269:$C$514,Tabulação_Prod_Municipios!D130,Ent_Dados!$E$269:$E$514)</f>
        <v>0</v>
      </c>
      <c r="DZ157" s="9"/>
      <c r="EA157" s="10">
        <v>147</v>
      </c>
      <c r="EB157" s="92" t="s">
        <v>174</v>
      </c>
      <c r="EC157" s="13">
        <f>SUMIF(Ent_Dados!$C$9:$C$254,Tabulação_Prod_Municipios!D130,Ent_Dados!$D$9:$D$254)</f>
        <v>0</v>
      </c>
      <c r="ED157" s="16">
        <f>SUMIF(Ent_Dados!$C$9:$C$254,Tabulação_Prod_Municipios!D130,Ent_Dados!$E$9:$E$254)</f>
        <v>0</v>
      </c>
      <c r="EF157" s="10">
        <v>147</v>
      </c>
      <c r="EG157" s="92" t="s">
        <v>198</v>
      </c>
      <c r="EH157" s="13"/>
      <c r="EI157" s="16"/>
      <c r="EJ157" s="9"/>
      <c r="EK157" s="10">
        <v>147</v>
      </c>
      <c r="EL157" s="92" t="s">
        <v>198</v>
      </c>
      <c r="EM157" s="13"/>
      <c r="EN157" s="16"/>
    </row>
    <row r="158" spans="1:144" ht="13.5" customHeight="1" x14ac:dyDescent="0.2">
      <c r="A158" s="14"/>
      <c r="B158" s="91">
        <v>150</v>
      </c>
      <c r="C158" s="92" t="s">
        <v>21</v>
      </c>
      <c r="D158" s="12" t="s">
        <v>479</v>
      </c>
      <c r="E158" s="14"/>
      <c r="F158" s="10">
        <v>148</v>
      </c>
      <c r="G158" s="92" t="s">
        <v>113</v>
      </c>
      <c r="H158" s="13">
        <f>SUMIF(Ent_Dados!$C$269:$C$514,Tabulação_Prod_Municipios!D64,Ent_Dados!$F$269:$F$514)+SUMIF(Ent_Dados!$C$269:$C$514,Tabulação_Prod_Municipios!D64,Ent_Dados!$H$269:$H$514)+SUMIF(Ent_Dados!$C$269:$C$514,Tabulação_Prod_Municipios!D64,Ent_Dados!$J$269:$J$514)+SUMIF(Ent_Dados!$C$269:$C$514,Tabulação_Prod_Municipios!D64,Ent_Dados!$N$269:$N$514)+SUMIF(Ent_Dados!$C$269:$C$514,Tabulação_Prod_Municipios!D64,Ent_Dados!$P$269:$P$514)+SUMIF(Ent_Dados!$C$269:$C$514,Tabulação_Prod_Municipios!D64,Ent_Dados!$T$269:$T$514)+SUMIF(Ent_Dados!$C$269:$C$514,Tabulação_Prod_Municipios!D64,Ent_Dados!$V$269:$V$514)+SUMIF(Ent_Dados!$C$269:$C$514,Tabulação_Prod_Municipios!D64,Ent_Dados!$X$269:$X$514)+SUMIF(Ent_Dados!$C$269:$C$514,Tabulação_Prod_Municipios!D64,Ent_Dados!$AB$269:$AB$514)</f>
        <v>4089</v>
      </c>
      <c r="I158" s="16">
        <f>SUMIF(Ent_Dados!$C$269:$C$514,Tabulação_Prod_Municipios!D64,Ent_Dados!$G$269:$G$514)+SUMIF(Ent_Dados!$C$269:$C$514,Tabulação_Prod_Municipios!D64,Ent_Dados!$I$269:$I$514)+SUMIF(Ent_Dados!$C$269:$C$514,Tabulação_Prod_Municipios!D64,Ent_Dados!$K$269:$K$514)+SUMIF(Ent_Dados!$C$269:$C$514,Tabulação_Prod_Municipios!D64,Ent_Dados!$O$269:$O$514)+SUMIF(Ent_Dados!$C$269:$C$514,Tabulação_Prod_Municipios!D64,Ent_Dados!$Q$269:$Q$514)+SUMIF(Ent_Dados!$C$269:$C$514,Tabulação_Prod_Municipios!D64,Ent_Dados!$U$269:$U$514)+SUMIF(Ent_Dados!$C$269:$C$514,Tabulação_Prod_Municipios!D64,Ent_Dados!$W$269:$W$514)+SUMIF(Ent_Dados!$C$269:$C$514,Tabulação_Prod_Municipios!D64,Ent_Dados!$Y$269:$Y$514)+SUMIF(Ent_Dados!$C$269:$C$514,Tabulação_Prod_Municipios!D64,Ent_Dados!$AC$269:$AC$514)</f>
        <v>5070</v>
      </c>
      <c r="J158" s="9"/>
      <c r="K158" s="10">
        <v>148</v>
      </c>
      <c r="L158" s="92" t="s">
        <v>248</v>
      </c>
      <c r="M158" s="13">
        <f>SUMIF(Ent_Dados!$C$9:$C$254,Tabulação_Prod_Municipios!D215,Ent_Dados!$F$9:$F$254)+SUMIF(Ent_Dados!$C$9:$C$254,Tabulação_Prod_Municipios!D215,Ent_Dados!$H$9:$H$254)+SUMIF(Ent_Dados!$C$9:$C$254,Tabulação_Prod_Municipios!D215,Ent_Dados!$J$9:$J$254)+SUMIF(Ent_Dados!$C$9:$C$254,Tabulação_Prod_Municipios!D215,Ent_Dados!$N$9:$N$254)+SUMIF(Ent_Dados!$C$9:$C$254,Tabulação_Prod_Municipios!D215,Ent_Dados!$P$9:$P$254)+SUMIF(Ent_Dados!$C$9:$C$254,Tabulação_Prod_Municipios!D215,Ent_Dados!$T$9:$T$254)+SUMIF(Ent_Dados!$C$9:$C$254,Tabulação_Prod_Municipios!D215,Ent_Dados!$V$9:$V$254)+SUMIF(Ent_Dados!$C$9:$C$254,Tabulação_Prod_Municipios!D215,Ent_Dados!$X$9:$X$254)+SUMIF(Ent_Dados!$C$9:$C$254,Tabulação_Prod_Municipios!D215,Ent_Dados!$AB$9:$AB$254)</f>
        <v>1450</v>
      </c>
      <c r="N158" s="16">
        <f>SUMIF(Ent_Dados!$C$9:$C$254,Tabulação_Prod_Municipios!D215,Ent_Dados!$G$9:$G$254)+SUMIF(Ent_Dados!$C$9:$C$254,Tabulação_Prod_Municipios!D215,Ent_Dados!$I$9:$I$254)+SUMIF(Ent_Dados!$C$9:$C$254,Tabulação_Prod_Municipios!D215,Ent_Dados!$K$9:$K$254)+SUMIF(Ent_Dados!$C$9:$C$254,Tabulação_Prod_Municipios!D215,Ent_Dados!$O$9:$O$254)+SUMIF(Ent_Dados!$C$9:$C$254,Tabulação_Prod_Municipios!D215,Ent_Dados!$Q$9:$Q$254)+SUMIF(Ent_Dados!$C$9:$C$254,Tabulação_Prod_Municipios!D215,Ent_Dados!$U$9:$U$254)+SUMIF(Ent_Dados!$C$9:$C$254,Tabulação_Prod_Municipios!D215,Ent_Dados!$W$9:$W$254)+SUMIF(Ent_Dados!$C$9:$C$254,Tabulação_Prod_Municipios!D215,Ent_Dados!$Y$9:$Y$254)+SUMIF(Ent_Dados!$C$9:$C$254,Tabulação_Prod_Municipios!D215,Ent_Dados!$AC$9:$AC$254)</f>
        <v>1500</v>
      </c>
      <c r="O158" s="14"/>
      <c r="P158" s="10">
        <v>148</v>
      </c>
      <c r="Q158" s="92" t="s">
        <v>91</v>
      </c>
      <c r="R158" s="13">
        <f>SUMIF(Ent_Dados!$C$269:$C$514,Tabulação_Prod_Municipios!D39,Ent_Dados!$V$269:$V$514)</f>
        <v>1600</v>
      </c>
      <c r="S158" s="16">
        <f>SUMIF(Ent_Dados!$C$269:$C$514,Tabulação_Prod_Municipios!D39,Ent_Dados!$W$269:$W$514)</f>
        <v>1800</v>
      </c>
      <c r="T158" s="9"/>
      <c r="U158" s="10">
        <v>148</v>
      </c>
      <c r="V158" s="92" t="s">
        <v>204</v>
      </c>
      <c r="W158" s="13">
        <f>SUMIF(Ent_Dados!$C$9:$C$254,Tabulação_Prod_Municipios!D164,Ent_Dados!$V$9:$V$254)</f>
        <v>324</v>
      </c>
      <c r="X158" s="16">
        <f>SUMIF(Ent_Dados!$C$9:$C$254,Tabulação_Prod_Municipios!D164,Ent_Dados!$W$9:$W$254)</f>
        <v>700</v>
      </c>
      <c r="Y158" s="2"/>
      <c r="Z158" s="10">
        <v>148</v>
      </c>
      <c r="AA158" s="92" t="s">
        <v>100</v>
      </c>
      <c r="AB158" s="13">
        <f>SUMIF(Ent_Dados!$C$269:$C$514,Tabulação_Prod_Municipios!D48,Ent_Dados!$T$269:$T$514)</f>
        <v>1200</v>
      </c>
      <c r="AC158" s="16">
        <f>SUMIF(Ent_Dados!$C$269:$C$514,Tabulação_Prod_Municipios!D48,Ent_Dados!$U$269:$U$514)</f>
        <v>1920</v>
      </c>
      <c r="AD158" s="9"/>
      <c r="AE158" s="10">
        <v>148</v>
      </c>
      <c r="AF158" s="92" t="s">
        <v>155</v>
      </c>
      <c r="AG158" s="13">
        <f>SUMIF(Ent_Dados!$C$9:$C$254,Tabulação_Prod_Municipios!D110,Ent_Dados!$T$9:$T$254)</f>
        <v>300</v>
      </c>
      <c r="AH158" s="16">
        <f>SUMIF(Ent_Dados!$C$9:$C$254,Tabulação_Prod_Municipios!D110,Ent_Dados!$U$9:$U$254)</f>
        <v>500</v>
      </c>
      <c r="AJ158" s="10">
        <v>148</v>
      </c>
      <c r="AK158" s="92" t="s">
        <v>87</v>
      </c>
      <c r="AL158" s="13">
        <f>SUMIF(Ent_Dados!$C$269:$C$514,Tabulação_Prod_Municipios!D35,Ent_Dados!$X$269:$X$514)</f>
        <v>0</v>
      </c>
      <c r="AM158" s="16">
        <f>SUMIF(Ent_Dados!$C$269:$C$514,Tabulação_Prod_Municipios!D35,Ent_Dados!$Y$269:$Y$514)</f>
        <v>0</v>
      </c>
      <c r="AN158" s="9"/>
      <c r="AO158" s="10">
        <v>148</v>
      </c>
      <c r="AP158" s="92" t="s">
        <v>87</v>
      </c>
      <c r="AQ158" s="13">
        <f>SUMIF(Ent_Dados!$C$9:$C$254,Tabulação_Prod_Municipios!D35,Ent_Dados!$X$9:$X$254)</f>
        <v>0</v>
      </c>
      <c r="AR158" s="16">
        <f>SUMIF(Ent_Dados!$C$9:$C$254,Tabulação_Prod_Municipios!D35,Ent_Dados!$Y$9:$Y$254)</f>
        <v>0</v>
      </c>
      <c r="AT158" s="10">
        <v>148</v>
      </c>
      <c r="AU158" s="92" t="s">
        <v>206</v>
      </c>
      <c r="AV158" s="13">
        <f>SUMIF(Ent_Dados!$C$269:$C$514,Tabulação_Prod_Municipios!D166,Ent_Dados!$J$269:$J$514)</f>
        <v>0</v>
      </c>
      <c r="AW158" s="16">
        <f>SUMIF(Ent_Dados!$C$269:$C$514,Tabulação_Prod_Municipios!D166,Ent_Dados!$K$269:$K$514)</f>
        <v>0</v>
      </c>
      <c r="AX158" s="9"/>
      <c r="AY158" s="10">
        <v>148</v>
      </c>
      <c r="AZ158" s="92" t="s">
        <v>206</v>
      </c>
      <c r="BA158" s="13">
        <f>SUMIF(Ent_Dados!$C$9:$C$254,Tabulação_Prod_Municipios!D166,Ent_Dados!$J$9:$J$254)</f>
        <v>0</v>
      </c>
      <c r="BB158" s="16">
        <f>SUMIF(Ent_Dados!$C$9:$C$254,Tabulação_Prod_Municipios!D166,Ent_Dados!$K$9:$K$254)</f>
        <v>0</v>
      </c>
      <c r="BD158" s="10">
        <v>148</v>
      </c>
      <c r="BE158" s="92" t="s">
        <v>89</v>
      </c>
      <c r="BF158" s="13">
        <f>SUMIF(Ent_Dados!$C$269:$C$514,Tabulação_Prod_Municipios!D37,Ent_Dados!$N$269:$N$514)</f>
        <v>0</v>
      </c>
      <c r="BG158" s="16">
        <f>SUMIF(Ent_Dados!$C$269:$C$514,Tabulação_Prod_Municipios!D37,Ent_Dados!$O$269:$O$514)</f>
        <v>0</v>
      </c>
      <c r="BH158" s="9"/>
      <c r="BI158" s="10">
        <v>148</v>
      </c>
      <c r="BJ158" s="92" t="s">
        <v>89</v>
      </c>
      <c r="BK158" s="13">
        <f>SUMIF(Ent_Dados!$C$9:$C$254,Tabulação_Prod_Municipios!D37,Ent_Dados!$N$9:$N$254)</f>
        <v>0</v>
      </c>
      <c r="BL158" s="16">
        <f>SUMIF(Ent_Dados!$C$9:$C$254,Tabulação_Prod_Municipios!D37,Ent_Dados!$O$9:$O$254)</f>
        <v>0</v>
      </c>
      <c r="BN158" s="10">
        <v>148</v>
      </c>
      <c r="BO158" s="92" t="s">
        <v>179</v>
      </c>
      <c r="BP158" s="13">
        <f>SUMIF(Ent_Dados!$C$269:$C$514,Tabulação_Prod_Municipios!D135,Ent_Dados!$F$269:$F$514)</f>
        <v>0</v>
      </c>
      <c r="BQ158" s="16">
        <f>SUMIF(Ent_Dados!$C$269:$C$514,Tabulação_Prod_Municipios!D135,Ent_Dados!$G$269:$G$514)</f>
        <v>0</v>
      </c>
      <c r="BR158" s="9"/>
      <c r="BS158" s="10">
        <v>148</v>
      </c>
      <c r="BT158" s="92" t="s">
        <v>179</v>
      </c>
      <c r="BU158" s="13">
        <f>SUMIF(Ent_Dados!$C$9:$C$254,Tabulação_Prod_Municipios!D135,Ent_Dados!$F$9:$F$254)</f>
        <v>0</v>
      </c>
      <c r="BV158" s="16">
        <f>SUMIF(Ent_Dados!$C$9:$C$254,Tabulação_Prod_Municipios!D135,Ent_Dados!$G$9:$G$254)</f>
        <v>0</v>
      </c>
      <c r="BX158" s="10">
        <v>148</v>
      </c>
      <c r="BY158" s="92" t="s">
        <v>183</v>
      </c>
      <c r="BZ158" s="13">
        <f>SUMIF(Ent_Dados!$C$269:$C$514,Tabulação_Prod_Municipios!D140,Ent_Dados!$P$269:$P$514)</f>
        <v>0</v>
      </c>
      <c r="CA158" s="16">
        <f>SUMIF(Ent_Dados!$C$269:$C$514,Tabulação_Prod_Municipios!D140,Ent_Dados!$Q$269:$Q$514)</f>
        <v>0</v>
      </c>
      <c r="CB158" s="9"/>
      <c r="CC158" s="10">
        <v>148</v>
      </c>
      <c r="CD158" s="92" t="s">
        <v>183</v>
      </c>
      <c r="CE158" s="13">
        <f>SUMIF(Ent_Dados!$C$9:$C$254,Tabulação_Prod_Municipios!D140,Ent_Dados!$P$9:$P$254)</f>
        <v>0</v>
      </c>
      <c r="CF158" s="16">
        <f>SUMIF(Ent_Dados!$C$9:$C$254,Tabulação_Prod_Municipios!D140,Ent_Dados!$Q$9:$Q$254)</f>
        <v>0</v>
      </c>
      <c r="CH158" s="10">
        <v>148</v>
      </c>
      <c r="CI158" s="92" t="s">
        <v>44</v>
      </c>
      <c r="CJ158" s="13">
        <f>SUMIF(Ent_Dados!$C$269:$C$514,Tabulação_Prod_Municipios!D154,Ent_Dados!$AB$269:$AB$514)</f>
        <v>0</v>
      </c>
      <c r="CK158" s="16">
        <f>SUMIF(Ent_Dados!$C$269:$C$514,Tabulação_Prod_Municipios!D154,Ent_Dados!$AC$269:$AC$514)</f>
        <v>0</v>
      </c>
      <c r="CL158" s="9"/>
      <c r="CM158" s="10">
        <v>148</v>
      </c>
      <c r="CN158" s="92" t="s">
        <v>44</v>
      </c>
      <c r="CO158" s="13">
        <f>SUMIF(Ent_Dados!$C$9:$C$254,Tabulação_Prod_Municipios!D154,Ent_Dados!$AB$9:$AB$254)</f>
        <v>0</v>
      </c>
      <c r="CP158" s="16">
        <f>SUMIF(Ent_Dados!$C$9:$C$254,Tabulação_Prod_Municipios!D154,Ent_Dados!$AC$9:$AC$254)</f>
        <v>0</v>
      </c>
      <c r="CR158" s="10">
        <v>148</v>
      </c>
      <c r="CS158" s="92" t="s">
        <v>137</v>
      </c>
      <c r="CT158" s="13">
        <f>SUMIF(Ent_Dados!$C$269:$C$514,Tabulação_Prod_Municipios!D91,Ent_Dados!$L$269:$L$514)</f>
        <v>0</v>
      </c>
      <c r="CU158" s="16">
        <f>SUMIF(Ent_Dados!$C$269:$C$514,Tabulação_Prod_Municipios!D91,Ent_Dados!$M$269:$M$514)</f>
        <v>0</v>
      </c>
      <c r="CV158" s="9"/>
      <c r="CW158" s="10">
        <v>148</v>
      </c>
      <c r="CX158" s="92" t="s">
        <v>137</v>
      </c>
      <c r="CY158" s="13">
        <f>SUMIF(Ent_Dados!$C$9:$C$254,Tabulação_Prod_Municipios!D91,Ent_Dados!$L$9:$L$254)</f>
        <v>0</v>
      </c>
      <c r="CZ158" s="16">
        <f>SUMIF(Ent_Dados!$C$9:$C$254,Tabulação_Prod_Municipios!D91,Ent_Dados!$M$9:$M$254)</f>
        <v>0</v>
      </c>
      <c r="DB158" s="10">
        <v>148</v>
      </c>
      <c r="DC158" s="92" t="s">
        <v>121</v>
      </c>
      <c r="DD158" s="13">
        <f>SUMIF(Ent_Dados!$C$269:$C$514,Tabulação_Prod_Municipios!D73,Ent_Dados!$R$269:$R$514)</f>
        <v>300</v>
      </c>
      <c r="DE158" s="16">
        <f>SUMIF(Ent_Dados!$C$269:$C$514,Tabulação_Prod_Municipios!D73,Ent_Dados!$S$269:$S$514)</f>
        <v>300</v>
      </c>
      <c r="DF158" s="9"/>
      <c r="DG158" s="10">
        <v>148</v>
      </c>
      <c r="DH158" s="92" t="s">
        <v>121</v>
      </c>
      <c r="DI158" s="13">
        <f>SUMIF(Ent_Dados!$C$9:$C$254,Tabulação_Prod_Municipios!D73,Ent_Dados!$R$9:$R$254)</f>
        <v>20</v>
      </c>
      <c r="DJ158" s="16">
        <f>SUMIF(Ent_Dados!$C$9:$C$254,Tabulação_Prod_Municipios!D73,Ent_Dados!$S$9:$S$254)</f>
        <v>20</v>
      </c>
      <c r="DL158" s="10">
        <v>148</v>
      </c>
      <c r="DM158" s="92" t="s">
        <v>127</v>
      </c>
      <c r="DN158" s="13">
        <f>SUMIF(Ent_Dados!$C$269:$C$514,Tabulação_Prod_Municipios!D80,Ent_Dados!$Z$269:$Z$514)</f>
        <v>0</v>
      </c>
      <c r="DO158" s="16">
        <f>SUMIF(Ent_Dados!$C$269:$C$514,Tabulação_Prod_Municipios!D80,Ent_Dados!$AA$269:$AA$514)</f>
        <v>0</v>
      </c>
      <c r="DP158" s="9"/>
      <c r="DQ158" s="10">
        <v>148</v>
      </c>
      <c r="DR158" s="92" t="s">
        <v>127</v>
      </c>
      <c r="DS158" s="13">
        <f>SUMIF(Ent_Dados!$C$9:$C$254,Tabulação_Prod_Municipios!D80,Ent_Dados!$Z$9:$Z$254)</f>
        <v>0</v>
      </c>
      <c r="DT158" s="16">
        <f>SUMIF(Ent_Dados!$C$9:$C$254,Tabulação_Prod_Municipios!D80,Ent_Dados!$AA$9:$AA$254)</f>
        <v>0</v>
      </c>
      <c r="DV158" s="10">
        <v>148</v>
      </c>
      <c r="DW158" s="92" t="s">
        <v>176</v>
      </c>
      <c r="DX158" s="13">
        <f>SUMIF(Ent_Dados!$C$269:$C$514,Tabulação_Prod_Municipios!D132,Ent_Dados!$D$269:$D$514)</f>
        <v>0</v>
      </c>
      <c r="DY158" s="16">
        <f>SUMIF(Ent_Dados!$C$269:$C$514,Tabulação_Prod_Municipios!D132,Ent_Dados!$E$269:$E$514)</f>
        <v>0</v>
      </c>
      <c r="DZ158" s="9"/>
      <c r="EA158" s="10">
        <v>148</v>
      </c>
      <c r="EB158" s="92" t="s">
        <v>176</v>
      </c>
      <c r="EC158" s="13">
        <f>SUMIF(Ent_Dados!$C$9:$C$254,Tabulação_Prod_Municipios!D132,Ent_Dados!$D$9:$D$254)</f>
        <v>0</v>
      </c>
      <c r="ED158" s="16">
        <f>SUMIF(Ent_Dados!$C$9:$C$254,Tabulação_Prod_Municipios!D132,Ent_Dados!$E$9:$E$254)</f>
        <v>0</v>
      </c>
      <c r="EF158" s="10">
        <v>148</v>
      </c>
      <c r="EG158" s="92" t="s">
        <v>21</v>
      </c>
      <c r="EH158" s="13"/>
      <c r="EI158" s="16"/>
      <c r="EJ158" s="9"/>
      <c r="EK158" s="10">
        <v>148</v>
      </c>
      <c r="EL158" s="92" t="s">
        <v>21</v>
      </c>
      <c r="EM158" s="13"/>
      <c r="EN158" s="16"/>
    </row>
    <row r="159" spans="1:144" ht="13.5" customHeight="1" x14ac:dyDescent="0.2">
      <c r="A159" s="14"/>
      <c r="B159" s="91">
        <v>151</v>
      </c>
      <c r="C159" s="92" t="s">
        <v>199</v>
      </c>
      <c r="D159" s="12" t="s">
        <v>480</v>
      </c>
      <c r="E159" s="14"/>
      <c r="F159" s="10">
        <v>149</v>
      </c>
      <c r="G159" s="92" t="s">
        <v>159</v>
      </c>
      <c r="H159" s="13">
        <f>SUMIF(Ent_Dados!$C$269:$C$514,Tabulação_Prod_Municipios!D114,Ent_Dados!$F$269:$F$514)+SUMIF(Ent_Dados!$C$269:$C$514,Tabulação_Prod_Municipios!D114,Ent_Dados!$H$269:$H$514)+SUMIF(Ent_Dados!$C$269:$C$514,Tabulação_Prod_Municipios!D114,Ent_Dados!$J$269:$J$514)+SUMIF(Ent_Dados!$C$269:$C$514,Tabulação_Prod_Municipios!D114,Ent_Dados!$N$269:$N$514)+SUMIF(Ent_Dados!$C$269:$C$514,Tabulação_Prod_Municipios!D114,Ent_Dados!$P$269:$P$514)+SUMIF(Ent_Dados!$C$269:$C$514,Tabulação_Prod_Municipios!D114,Ent_Dados!$T$269:$T$514)+SUMIF(Ent_Dados!$C$269:$C$514,Tabulação_Prod_Municipios!D114,Ent_Dados!$V$269:$V$514)+SUMIF(Ent_Dados!$C$269:$C$514,Tabulação_Prod_Municipios!D114,Ent_Dados!$X$269:$X$514)+SUMIF(Ent_Dados!$C$269:$C$514,Tabulação_Prod_Municipios!D114,Ent_Dados!$AB$269:$AB$514)</f>
        <v>4800</v>
      </c>
      <c r="I159" s="16">
        <f>SUMIF(Ent_Dados!$C$269:$C$514,Tabulação_Prod_Municipios!D114,Ent_Dados!$G$269:$G$514)+SUMIF(Ent_Dados!$C$269:$C$514,Tabulação_Prod_Municipios!D114,Ent_Dados!$I$269:$I$514)+SUMIF(Ent_Dados!$C$269:$C$514,Tabulação_Prod_Municipios!D114,Ent_Dados!$K$269:$K$514)+SUMIF(Ent_Dados!$C$269:$C$514,Tabulação_Prod_Municipios!D114,Ent_Dados!$O$269:$O$514)+SUMIF(Ent_Dados!$C$269:$C$514,Tabulação_Prod_Municipios!D114,Ent_Dados!$Q$269:$Q$514)+SUMIF(Ent_Dados!$C$269:$C$514,Tabulação_Prod_Municipios!D114,Ent_Dados!$U$269:$U$514)+SUMIF(Ent_Dados!$C$269:$C$514,Tabulação_Prod_Municipios!D114,Ent_Dados!$W$269:$W$514)+SUMIF(Ent_Dados!$C$269:$C$514,Tabulação_Prod_Municipios!D114,Ent_Dados!$Y$269:$Y$514)+SUMIF(Ent_Dados!$C$269:$C$514,Tabulação_Prod_Municipios!D114,Ent_Dados!$AC$269:$AC$514)</f>
        <v>5020</v>
      </c>
      <c r="J159" s="9"/>
      <c r="K159" s="10">
        <v>149</v>
      </c>
      <c r="L159" s="92" t="s">
        <v>206</v>
      </c>
      <c r="M159" s="13">
        <f>SUMIF(Ent_Dados!$C$9:$C$254,Tabulação_Prod_Municipios!D166,Ent_Dados!$F$9:$F$254)+SUMIF(Ent_Dados!$C$9:$C$254,Tabulação_Prod_Municipios!D166,Ent_Dados!$H$9:$H$254)+SUMIF(Ent_Dados!$C$9:$C$254,Tabulação_Prod_Municipios!D166,Ent_Dados!$J$9:$J$254)+SUMIF(Ent_Dados!$C$9:$C$254,Tabulação_Prod_Municipios!D166,Ent_Dados!$N$9:$N$254)+SUMIF(Ent_Dados!$C$9:$C$254,Tabulação_Prod_Municipios!D166,Ent_Dados!$P$9:$P$254)+SUMIF(Ent_Dados!$C$9:$C$254,Tabulação_Prod_Municipios!D166,Ent_Dados!$T$9:$T$254)+SUMIF(Ent_Dados!$C$9:$C$254,Tabulação_Prod_Municipios!D166,Ent_Dados!$V$9:$V$254)+SUMIF(Ent_Dados!$C$9:$C$254,Tabulação_Prod_Municipios!D166,Ent_Dados!$X$9:$X$254)+SUMIF(Ent_Dados!$C$9:$C$254,Tabulação_Prod_Municipios!D166,Ent_Dados!$AB$9:$AB$254)</f>
        <v>1500</v>
      </c>
      <c r="N159" s="16">
        <f>SUMIF(Ent_Dados!$C$9:$C$254,Tabulação_Prod_Municipios!D166,Ent_Dados!$G$9:$G$254)+SUMIF(Ent_Dados!$C$9:$C$254,Tabulação_Prod_Municipios!D166,Ent_Dados!$I$9:$I$254)+SUMIF(Ent_Dados!$C$9:$C$254,Tabulação_Prod_Municipios!D166,Ent_Dados!$K$9:$K$254)+SUMIF(Ent_Dados!$C$9:$C$254,Tabulação_Prod_Municipios!D166,Ent_Dados!$O$9:$O$254)+SUMIF(Ent_Dados!$C$9:$C$254,Tabulação_Prod_Municipios!D166,Ent_Dados!$Q$9:$Q$254)+SUMIF(Ent_Dados!$C$9:$C$254,Tabulação_Prod_Municipios!D166,Ent_Dados!$U$9:$U$254)+SUMIF(Ent_Dados!$C$9:$C$254,Tabulação_Prod_Municipios!D166,Ent_Dados!$W$9:$W$254)+SUMIF(Ent_Dados!$C$9:$C$254,Tabulação_Prod_Municipios!D166,Ent_Dados!$Y$9:$Y$254)+SUMIF(Ent_Dados!$C$9:$C$254,Tabulação_Prod_Municipios!D166,Ent_Dados!$AC$9:$AC$254)</f>
        <v>1470</v>
      </c>
      <c r="O159" s="14"/>
      <c r="P159" s="10">
        <v>149</v>
      </c>
      <c r="Q159" s="92" t="s">
        <v>203</v>
      </c>
      <c r="R159" s="13">
        <f>SUMIF(Ent_Dados!$C$269:$C$514,Tabulação_Prod_Municipios!D163,Ent_Dados!$V$269:$V$514)</f>
        <v>1610</v>
      </c>
      <c r="S159" s="16">
        <f>SUMIF(Ent_Dados!$C$269:$C$514,Tabulação_Prod_Municipios!D163,Ent_Dados!$W$269:$W$514)</f>
        <v>1739</v>
      </c>
      <c r="T159" s="9"/>
      <c r="U159" s="10">
        <v>149</v>
      </c>
      <c r="V159" s="92" t="s">
        <v>205</v>
      </c>
      <c r="W159" s="13">
        <f>SUMIF(Ent_Dados!$C$9:$C$254,Tabulação_Prod_Municipios!D165,Ent_Dados!$V$9:$V$254)</f>
        <v>600</v>
      </c>
      <c r="X159" s="16">
        <f>SUMIF(Ent_Dados!$C$9:$C$254,Tabulação_Prod_Municipios!D165,Ent_Dados!$W$9:$W$254)</f>
        <v>675</v>
      </c>
      <c r="Y159" s="2"/>
      <c r="Z159" s="10">
        <v>149</v>
      </c>
      <c r="AA159" s="92" t="s">
        <v>64</v>
      </c>
      <c r="AB159" s="13">
        <f>SUMIF(Ent_Dados!$C$269:$C$514,Tabulação_Prod_Municipios!D11,Ent_Dados!$T$269:$T$514)</f>
        <v>1300</v>
      </c>
      <c r="AC159" s="16">
        <f>SUMIF(Ent_Dados!$C$269:$C$514,Tabulação_Prod_Municipios!D11,Ent_Dados!$U$269:$U$514)</f>
        <v>1900</v>
      </c>
      <c r="AD159" s="9"/>
      <c r="AE159" s="10">
        <v>149</v>
      </c>
      <c r="AF159" s="92" t="s">
        <v>64</v>
      </c>
      <c r="AG159" s="13">
        <f>SUMIF(Ent_Dados!$C$9:$C$254,Tabulação_Prod_Municipios!D11,Ent_Dados!$T$9:$T$254)</f>
        <v>200</v>
      </c>
      <c r="AH159" s="16">
        <f>SUMIF(Ent_Dados!$C$9:$C$254,Tabulação_Prod_Municipios!D11,Ent_Dados!$U$9:$U$254)</f>
        <v>500</v>
      </c>
      <c r="AJ159" s="10">
        <v>149</v>
      </c>
      <c r="AK159" s="92" t="s">
        <v>89</v>
      </c>
      <c r="AL159" s="13">
        <f>SUMIF(Ent_Dados!$C$269:$C$514,Tabulação_Prod_Municipios!D37,Ent_Dados!$X$269:$X$514)</f>
        <v>0</v>
      </c>
      <c r="AM159" s="16">
        <f>SUMIF(Ent_Dados!$C$269:$C$514,Tabulação_Prod_Municipios!D37,Ent_Dados!$Y$269:$Y$514)</f>
        <v>0</v>
      </c>
      <c r="AN159" s="9"/>
      <c r="AO159" s="10">
        <v>149</v>
      </c>
      <c r="AP159" s="92" t="s">
        <v>89</v>
      </c>
      <c r="AQ159" s="13">
        <f>SUMIF(Ent_Dados!$C$9:$C$254,Tabulação_Prod_Municipios!D37,Ent_Dados!$X$9:$X$254)</f>
        <v>0</v>
      </c>
      <c r="AR159" s="16">
        <f>SUMIF(Ent_Dados!$C$9:$C$254,Tabulação_Prod_Municipios!D37,Ent_Dados!$Y$9:$Y$254)</f>
        <v>0</v>
      </c>
      <c r="AT159" s="10">
        <v>149</v>
      </c>
      <c r="AU159" s="92" t="s">
        <v>261</v>
      </c>
      <c r="AV159" s="13">
        <f>SUMIF(Ent_Dados!$C$269:$C$514,Tabulação_Prod_Municipios!D228,Ent_Dados!$J$269:$J$514)</f>
        <v>0</v>
      </c>
      <c r="AW159" s="16">
        <f>SUMIF(Ent_Dados!$C$269:$C$514,Tabulação_Prod_Municipios!D228,Ent_Dados!$K$269:$K$514)</f>
        <v>0</v>
      </c>
      <c r="AX159" s="9"/>
      <c r="AY159" s="10">
        <v>149</v>
      </c>
      <c r="AZ159" s="92" t="s">
        <v>261</v>
      </c>
      <c r="BA159" s="13">
        <f>SUMIF(Ent_Dados!$C$9:$C$254,Tabulação_Prod_Municipios!D228,Ent_Dados!$J$9:$J$254)</f>
        <v>0</v>
      </c>
      <c r="BB159" s="16">
        <f>SUMIF(Ent_Dados!$C$9:$C$254,Tabulação_Prod_Municipios!D228,Ent_Dados!$K$9:$K$254)</f>
        <v>0</v>
      </c>
      <c r="BD159" s="10">
        <v>149</v>
      </c>
      <c r="BE159" s="92" t="s">
        <v>90</v>
      </c>
      <c r="BF159" s="13">
        <f>SUMIF(Ent_Dados!$C$269:$C$514,Tabulação_Prod_Municipios!D38,Ent_Dados!$N$269:$N$514)</f>
        <v>0</v>
      </c>
      <c r="BG159" s="16">
        <f>SUMIF(Ent_Dados!$C$269:$C$514,Tabulação_Prod_Municipios!D38,Ent_Dados!$O$269:$O$514)</f>
        <v>0</v>
      </c>
      <c r="BH159" s="9"/>
      <c r="BI159" s="10">
        <v>149</v>
      </c>
      <c r="BJ159" s="92" t="s">
        <v>90</v>
      </c>
      <c r="BK159" s="13">
        <f>SUMIF(Ent_Dados!$C$9:$C$254,Tabulação_Prod_Municipios!D38,Ent_Dados!$N$9:$N$254)</f>
        <v>0</v>
      </c>
      <c r="BL159" s="16">
        <f>SUMIF(Ent_Dados!$C$9:$C$254,Tabulação_Prod_Municipios!D38,Ent_Dados!$O$9:$O$254)</f>
        <v>0</v>
      </c>
      <c r="BN159" s="10">
        <v>149</v>
      </c>
      <c r="BO159" s="92" t="s">
        <v>180</v>
      </c>
      <c r="BP159" s="13">
        <f>SUMIF(Ent_Dados!$C$269:$C$514,Tabulação_Prod_Municipios!D136,Ent_Dados!$F$269:$F$514)</f>
        <v>0</v>
      </c>
      <c r="BQ159" s="16">
        <f>SUMIF(Ent_Dados!$C$269:$C$514,Tabulação_Prod_Municipios!D136,Ent_Dados!$G$269:$G$514)</f>
        <v>0</v>
      </c>
      <c r="BR159" s="9"/>
      <c r="BS159" s="10">
        <v>149</v>
      </c>
      <c r="BT159" s="92" t="s">
        <v>180</v>
      </c>
      <c r="BU159" s="13">
        <f>SUMIF(Ent_Dados!$C$9:$C$254,Tabulação_Prod_Municipios!D136,Ent_Dados!$F$9:$F$254)</f>
        <v>0</v>
      </c>
      <c r="BV159" s="16">
        <f>SUMIF(Ent_Dados!$C$9:$C$254,Tabulação_Prod_Municipios!D136,Ent_Dados!$G$9:$G$254)</f>
        <v>0</v>
      </c>
      <c r="BX159" s="10">
        <v>149</v>
      </c>
      <c r="BY159" s="92" t="s">
        <v>184</v>
      </c>
      <c r="BZ159" s="13">
        <f>SUMIF(Ent_Dados!$C$269:$C$514,Tabulação_Prod_Municipios!D141,Ent_Dados!$P$269:$P$514)</f>
        <v>0</v>
      </c>
      <c r="CA159" s="16">
        <f>SUMIF(Ent_Dados!$C$269:$C$514,Tabulação_Prod_Municipios!D141,Ent_Dados!$Q$269:$Q$514)</f>
        <v>0</v>
      </c>
      <c r="CB159" s="9"/>
      <c r="CC159" s="10">
        <v>149</v>
      </c>
      <c r="CD159" s="92" t="s">
        <v>184</v>
      </c>
      <c r="CE159" s="13">
        <f>SUMIF(Ent_Dados!$C$9:$C$254,Tabulação_Prod_Municipios!D141,Ent_Dados!$P$9:$P$254)</f>
        <v>0</v>
      </c>
      <c r="CF159" s="16">
        <f>SUMIF(Ent_Dados!$C$9:$C$254,Tabulação_Prod_Municipios!D141,Ent_Dados!$Q$9:$Q$254)</f>
        <v>0</v>
      </c>
      <c r="CH159" s="10">
        <v>149</v>
      </c>
      <c r="CI159" s="92" t="s">
        <v>196</v>
      </c>
      <c r="CJ159" s="13">
        <f>SUMIF(Ent_Dados!$C$269:$C$514,Tabulação_Prod_Municipios!D155,Ent_Dados!$AB$269:$AB$514)</f>
        <v>0</v>
      </c>
      <c r="CK159" s="16">
        <f>SUMIF(Ent_Dados!$C$269:$C$514,Tabulação_Prod_Municipios!D155,Ent_Dados!$AC$269:$AC$514)</f>
        <v>0</v>
      </c>
      <c r="CL159" s="9"/>
      <c r="CM159" s="10">
        <v>149</v>
      </c>
      <c r="CN159" s="92" t="s">
        <v>196</v>
      </c>
      <c r="CO159" s="13">
        <f>SUMIF(Ent_Dados!$C$9:$C$254,Tabulação_Prod_Municipios!D155,Ent_Dados!$AB$9:$AB$254)</f>
        <v>0</v>
      </c>
      <c r="CP159" s="16">
        <f>SUMIF(Ent_Dados!$C$9:$C$254,Tabulação_Prod_Municipios!D155,Ent_Dados!$AC$9:$AC$254)</f>
        <v>0</v>
      </c>
      <c r="CR159" s="10">
        <v>149</v>
      </c>
      <c r="CS159" s="92" t="s">
        <v>215</v>
      </c>
      <c r="CT159" s="13">
        <f>SUMIF(Ent_Dados!$C$269:$C$514,Tabulação_Prod_Municipios!D175,Ent_Dados!$L$269:$L$514)</f>
        <v>0</v>
      </c>
      <c r="CU159" s="16">
        <f>SUMIF(Ent_Dados!$C$269:$C$514,Tabulação_Prod_Municipios!D175,Ent_Dados!$M$269:$M$514)</f>
        <v>0</v>
      </c>
      <c r="CV159" s="9"/>
      <c r="CW159" s="10">
        <v>149</v>
      </c>
      <c r="CX159" s="92" t="s">
        <v>215</v>
      </c>
      <c r="CY159" s="13">
        <f>SUMIF(Ent_Dados!$C$9:$C$254,Tabulação_Prod_Municipios!D175,Ent_Dados!$L$9:$L$254)</f>
        <v>0</v>
      </c>
      <c r="CZ159" s="16">
        <f>SUMIF(Ent_Dados!$C$9:$C$254,Tabulação_Prod_Municipios!D175,Ent_Dados!$M$9:$M$254)</f>
        <v>0</v>
      </c>
      <c r="DB159" s="10">
        <v>149</v>
      </c>
      <c r="DC159" s="92" t="s">
        <v>269</v>
      </c>
      <c r="DD159" s="13">
        <f>SUMIF(Ent_Dados!$C$269:$C$514,Tabulação_Prod_Municipios!D237,Ent_Dados!$R$269:$R$514)</f>
        <v>300</v>
      </c>
      <c r="DE159" s="16">
        <f>SUMIF(Ent_Dados!$C$269:$C$514,Tabulação_Prod_Municipios!D237,Ent_Dados!$S$269:$S$514)</f>
        <v>300</v>
      </c>
      <c r="DF159" s="9"/>
      <c r="DG159" s="10">
        <v>149</v>
      </c>
      <c r="DH159" s="92" t="s">
        <v>71</v>
      </c>
      <c r="DI159" s="13">
        <f>SUMIF(Ent_Dados!$C$9:$C$254,Tabulação_Prod_Municipios!D19,Ent_Dados!$R$9:$R$254)</f>
        <v>20</v>
      </c>
      <c r="DJ159" s="16">
        <f>SUMIF(Ent_Dados!$C$9:$C$254,Tabulação_Prod_Municipios!D19,Ent_Dados!$S$9:$S$254)</f>
        <v>20</v>
      </c>
      <c r="DL159" s="10">
        <v>149</v>
      </c>
      <c r="DM159" s="92" t="s">
        <v>129</v>
      </c>
      <c r="DN159" s="13">
        <f>SUMIF(Ent_Dados!$C$269:$C$514,Tabulação_Prod_Municipios!D83,Ent_Dados!$Z$269:$Z$514)</f>
        <v>0</v>
      </c>
      <c r="DO159" s="16">
        <f>SUMIF(Ent_Dados!$C$269:$C$514,Tabulação_Prod_Municipios!D83,Ent_Dados!$AA$269:$AA$514)</f>
        <v>0</v>
      </c>
      <c r="DP159" s="9"/>
      <c r="DQ159" s="10">
        <v>149</v>
      </c>
      <c r="DR159" s="92" t="s">
        <v>129</v>
      </c>
      <c r="DS159" s="13">
        <f>SUMIF(Ent_Dados!$C$9:$C$254,Tabulação_Prod_Municipios!D83,Ent_Dados!$Z$9:$Z$254)</f>
        <v>0</v>
      </c>
      <c r="DT159" s="16">
        <f>SUMIF(Ent_Dados!$C$9:$C$254,Tabulação_Prod_Municipios!D83,Ent_Dados!$AA$9:$AA$254)</f>
        <v>0</v>
      </c>
      <c r="DV159" s="10">
        <v>149</v>
      </c>
      <c r="DW159" s="92" t="s">
        <v>177</v>
      </c>
      <c r="DX159" s="13">
        <f>SUMIF(Ent_Dados!$C$269:$C$514,Tabulação_Prod_Municipios!D133,Ent_Dados!$D$269:$D$514)</f>
        <v>0</v>
      </c>
      <c r="DY159" s="16">
        <f>SUMIF(Ent_Dados!$C$269:$C$514,Tabulação_Prod_Municipios!D133,Ent_Dados!$E$269:$E$514)</f>
        <v>0</v>
      </c>
      <c r="DZ159" s="9"/>
      <c r="EA159" s="10">
        <v>149</v>
      </c>
      <c r="EB159" s="92" t="s">
        <v>177</v>
      </c>
      <c r="EC159" s="13">
        <f>SUMIF(Ent_Dados!$C$9:$C$254,Tabulação_Prod_Municipios!D133,Ent_Dados!$D$9:$D$254)</f>
        <v>0</v>
      </c>
      <c r="ED159" s="16">
        <f>SUMIF(Ent_Dados!$C$9:$C$254,Tabulação_Prod_Municipios!D133,Ent_Dados!$E$9:$E$254)</f>
        <v>0</v>
      </c>
      <c r="EF159" s="10">
        <v>149</v>
      </c>
      <c r="EG159" s="92" t="s">
        <v>199</v>
      </c>
      <c r="EH159" s="13"/>
      <c r="EI159" s="16"/>
      <c r="EJ159" s="9"/>
      <c r="EK159" s="10">
        <v>149</v>
      </c>
      <c r="EL159" s="92" t="s">
        <v>199</v>
      </c>
      <c r="EM159" s="13"/>
      <c r="EN159" s="16"/>
    </row>
    <row r="160" spans="1:144" ht="13.5" customHeight="1" x14ac:dyDescent="0.2">
      <c r="A160" s="14"/>
      <c r="B160" s="91">
        <v>152</v>
      </c>
      <c r="C160" s="92" t="s">
        <v>200</v>
      </c>
      <c r="D160" s="12" t="s">
        <v>481</v>
      </c>
      <c r="E160" s="14"/>
      <c r="F160" s="10">
        <v>150</v>
      </c>
      <c r="G160" s="92" t="s">
        <v>267</v>
      </c>
      <c r="H160" s="13">
        <f>SUMIF(Ent_Dados!$C$269:$C$514,Tabulação_Prod_Municipios!D234,Ent_Dados!$F$269:$F$514)+SUMIF(Ent_Dados!$C$269:$C$514,Tabulação_Prod_Municipios!D234,Ent_Dados!$H$269:$H$514)+SUMIF(Ent_Dados!$C$269:$C$514,Tabulação_Prod_Municipios!D234,Ent_Dados!$J$269:$J$514)+SUMIF(Ent_Dados!$C$269:$C$514,Tabulação_Prod_Municipios!D234,Ent_Dados!$N$269:$N$514)+SUMIF(Ent_Dados!$C$269:$C$514,Tabulação_Prod_Municipios!D234,Ent_Dados!$P$269:$P$514)+SUMIF(Ent_Dados!$C$269:$C$514,Tabulação_Prod_Municipios!D234,Ent_Dados!$T$269:$T$514)+SUMIF(Ent_Dados!$C$269:$C$514,Tabulação_Prod_Municipios!D234,Ent_Dados!$V$269:$V$514)+SUMIF(Ent_Dados!$C$269:$C$514,Tabulação_Prod_Municipios!D234,Ent_Dados!$X$269:$X$514)+SUMIF(Ent_Dados!$C$269:$C$514,Tabulação_Prod_Municipios!D234,Ent_Dados!$AB$269:$AB$514)</f>
        <v>5205</v>
      </c>
      <c r="I160" s="16">
        <f>SUMIF(Ent_Dados!$C$269:$C$514,Tabulação_Prod_Municipios!D234,Ent_Dados!$G$269:$G$514)+SUMIF(Ent_Dados!$C$269:$C$514,Tabulação_Prod_Municipios!D234,Ent_Dados!$I$269:$I$514)+SUMIF(Ent_Dados!$C$269:$C$514,Tabulação_Prod_Municipios!D234,Ent_Dados!$K$269:$K$514)+SUMIF(Ent_Dados!$C$269:$C$514,Tabulação_Prod_Municipios!D234,Ent_Dados!$O$269:$O$514)+SUMIF(Ent_Dados!$C$269:$C$514,Tabulação_Prod_Municipios!D234,Ent_Dados!$Q$269:$Q$514)+SUMIF(Ent_Dados!$C$269:$C$514,Tabulação_Prod_Municipios!D234,Ent_Dados!$U$269:$U$514)+SUMIF(Ent_Dados!$C$269:$C$514,Tabulação_Prod_Municipios!D234,Ent_Dados!$W$269:$W$514)+SUMIF(Ent_Dados!$C$269:$C$514,Tabulação_Prod_Municipios!D234,Ent_Dados!$Y$269:$Y$514)+SUMIF(Ent_Dados!$C$269:$C$514,Tabulação_Prod_Municipios!D234,Ent_Dados!$AC$269:$AC$514)</f>
        <v>4952</v>
      </c>
      <c r="J160" s="9"/>
      <c r="K160" s="10">
        <v>150</v>
      </c>
      <c r="L160" s="92" t="s">
        <v>191</v>
      </c>
      <c r="M160" s="13">
        <f>SUMIF(Ent_Dados!$C$9:$C$254,Tabulação_Prod_Municipios!D149,Ent_Dados!$F$9:$F$254)+SUMIF(Ent_Dados!$C$9:$C$254,Tabulação_Prod_Municipios!D149,Ent_Dados!$H$9:$H$254)+SUMIF(Ent_Dados!$C$9:$C$254,Tabulação_Prod_Municipios!D149,Ent_Dados!$J$9:$J$254)+SUMIF(Ent_Dados!$C$9:$C$254,Tabulação_Prod_Municipios!D149,Ent_Dados!$N$9:$N$254)+SUMIF(Ent_Dados!$C$9:$C$254,Tabulação_Prod_Municipios!D149,Ent_Dados!$P$9:$P$254)+SUMIF(Ent_Dados!$C$9:$C$254,Tabulação_Prod_Municipios!D149,Ent_Dados!$T$9:$T$254)+SUMIF(Ent_Dados!$C$9:$C$254,Tabulação_Prod_Municipios!D149,Ent_Dados!$V$9:$V$254)+SUMIF(Ent_Dados!$C$9:$C$254,Tabulação_Prod_Municipios!D149,Ent_Dados!$X$9:$X$254)+SUMIF(Ent_Dados!$C$9:$C$254,Tabulação_Prod_Municipios!D149,Ent_Dados!$AB$9:$AB$254)</f>
        <v>1578</v>
      </c>
      <c r="N160" s="16">
        <f>SUMIF(Ent_Dados!$C$9:$C$254,Tabulação_Prod_Municipios!D149,Ent_Dados!$G$9:$G$254)+SUMIF(Ent_Dados!$C$9:$C$254,Tabulação_Prod_Municipios!D149,Ent_Dados!$I$9:$I$254)+SUMIF(Ent_Dados!$C$9:$C$254,Tabulação_Prod_Municipios!D149,Ent_Dados!$K$9:$K$254)+SUMIF(Ent_Dados!$C$9:$C$254,Tabulação_Prod_Municipios!D149,Ent_Dados!$O$9:$O$254)+SUMIF(Ent_Dados!$C$9:$C$254,Tabulação_Prod_Municipios!D149,Ent_Dados!$Q$9:$Q$254)+SUMIF(Ent_Dados!$C$9:$C$254,Tabulação_Prod_Municipios!D149,Ent_Dados!$U$9:$U$254)+SUMIF(Ent_Dados!$C$9:$C$254,Tabulação_Prod_Municipios!D149,Ent_Dados!$W$9:$W$254)+SUMIF(Ent_Dados!$C$9:$C$254,Tabulação_Prod_Municipios!D149,Ent_Dados!$Y$9:$Y$254)+SUMIF(Ent_Dados!$C$9:$C$254,Tabulação_Prod_Municipios!D149,Ent_Dados!$AC$9:$AC$254)</f>
        <v>1347</v>
      </c>
      <c r="O160" s="14"/>
      <c r="P160" s="10">
        <v>150</v>
      </c>
      <c r="Q160" s="92" t="s">
        <v>165</v>
      </c>
      <c r="R160" s="13">
        <f>SUMIF(Ent_Dados!$C$269:$C$514,Tabulação_Prod_Municipios!D120,Ent_Dados!$V$269:$V$514)</f>
        <v>1800</v>
      </c>
      <c r="S160" s="16">
        <f>SUMIF(Ent_Dados!$C$269:$C$514,Tabulação_Prod_Municipios!D120,Ent_Dados!$W$269:$W$514)</f>
        <v>1700</v>
      </c>
      <c r="T160" s="9"/>
      <c r="U160" s="10">
        <v>150</v>
      </c>
      <c r="V160" s="92" t="s">
        <v>203</v>
      </c>
      <c r="W160" s="13">
        <f>SUMIF(Ent_Dados!$C$9:$C$254,Tabulação_Prod_Municipios!D163,Ent_Dados!$V$9:$V$254)</f>
        <v>555</v>
      </c>
      <c r="X160" s="16">
        <f>SUMIF(Ent_Dados!$C$9:$C$254,Tabulação_Prod_Municipios!D163,Ent_Dados!$W$9:$W$254)</f>
        <v>669</v>
      </c>
      <c r="Y160" s="2"/>
      <c r="Z160" s="10">
        <v>150</v>
      </c>
      <c r="AA160" s="92" t="s">
        <v>235</v>
      </c>
      <c r="AB160" s="13">
        <f>SUMIF(Ent_Dados!$C$269:$C$514,Tabulação_Prod_Municipios!D199,Ent_Dados!$T$269:$T$514)</f>
        <v>3150</v>
      </c>
      <c r="AC160" s="16">
        <f>SUMIF(Ent_Dados!$C$269:$C$514,Tabulação_Prod_Municipios!D199,Ent_Dados!$U$269:$U$514)</f>
        <v>1890</v>
      </c>
      <c r="AD160" s="9"/>
      <c r="AE160" s="10">
        <v>150</v>
      </c>
      <c r="AF160" s="92" t="s">
        <v>215</v>
      </c>
      <c r="AG160" s="13">
        <f>SUMIF(Ent_Dados!$C$9:$C$254,Tabulação_Prod_Municipios!D175,Ent_Dados!$T$9:$T$254)</f>
        <v>480</v>
      </c>
      <c r="AH160" s="16">
        <f>SUMIF(Ent_Dados!$C$9:$C$254,Tabulação_Prod_Municipios!D175,Ent_Dados!$U$9:$U$254)</f>
        <v>480</v>
      </c>
      <c r="AJ160" s="10">
        <v>150</v>
      </c>
      <c r="AK160" s="92" t="s">
        <v>90</v>
      </c>
      <c r="AL160" s="13">
        <f>SUMIF(Ent_Dados!$C$269:$C$514,Tabulação_Prod_Municipios!D38,Ent_Dados!$X$269:$X$514)</f>
        <v>0</v>
      </c>
      <c r="AM160" s="16">
        <f>SUMIF(Ent_Dados!$C$269:$C$514,Tabulação_Prod_Municipios!D38,Ent_Dados!$Y$269:$Y$514)</f>
        <v>0</v>
      </c>
      <c r="AN160" s="9"/>
      <c r="AO160" s="10">
        <v>150</v>
      </c>
      <c r="AP160" s="92" t="s">
        <v>90</v>
      </c>
      <c r="AQ160" s="13">
        <f>SUMIF(Ent_Dados!$C$9:$C$254,Tabulação_Prod_Municipios!D38,Ent_Dados!$X$9:$X$254)</f>
        <v>0</v>
      </c>
      <c r="AR160" s="16">
        <f>SUMIF(Ent_Dados!$C$9:$C$254,Tabulação_Prod_Municipios!D38,Ent_Dados!$Y$9:$Y$254)</f>
        <v>0</v>
      </c>
      <c r="AT160" s="10">
        <v>150</v>
      </c>
      <c r="AU160" s="92" t="s">
        <v>245</v>
      </c>
      <c r="AV160" s="13">
        <f>SUMIF(Ent_Dados!$C$269:$C$514,Tabulação_Prod_Municipios!D211,Ent_Dados!$J$269:$J$514)</f>
        <v>0</v>
      </c>
      <c r="AW160" s="16">
        <f>SUMIF(Ent_Dados!$C$269:$C$514,Tabulação_Prod_Municipios!D211,Ent_Dados!$K$269:$K$514)</f>
        <v>0</v>
      </c>
      <c r="AX160" s="9"/>
      <c r="AY160" s="10">
        <v>150</v>
      </c>
      <c r="AZ160" s="92" t="s">
        <v>77</v>
      </c>
      <c r="BA160" s="13">
        <f>SUMIF(Ent_Dados!$C$9:$C$254,Tabulação_Prod_Municipios!D25,Ent_Dados!$J$9:$J$254)</f>
        <v>0</v>
      </c>
      <c r="BB160" s="16">
        <f>SUMIF(Ent_Dados!$C$9:$C$254,Tabulação_Prod_Municipios!D25,Ent_Dados!$K$9:$K$254)</f>
        <v>0</v>
      </c>
      <c r="BD160" s="10">
        <v>150</v>
      </c>
      <c r="BE160" s="92" t="s">
        <v>92</v>
      </c>
      <c r="BF160" s="13">
        <f>SUMIF(Ent_Dados!$C$269:$C$514,Tabulação_Prod_Municipios!D40,Ent_Dados!$N$269:$N$514)</f>
        <v>0</v>
      </c>
      <c r="BG160" s="16">
        <f>SUMIF(Ent_Dados!$C$269:$C$514,Tabulação_Prod_Municipios!D40,Ent_Dados!$O$269:$O$514)</f>
        <v>0</v>
      </c>
      <c r="BH160" s="9"/>
      <c r="BI160" s="10">
        <v>150</v>
      </c>
      <c r="BJ160" s="92" t="s">
        <v>92</v>
      </c>
      <c r="BK160" s="13">
        <f>SUMIF(Ent_Dados!$C$9:$C$254,Tabulação_Prod_Municipios!D40,Ent_Dados!$N$9:$N$254)</f>
        <v>0</v>
      </c>
      <c r="BL160" s="16">
        <f>SUMIF(Ent_Dados!$C$9:$C$254,Tabulação_Prod_Municipios!D40,Ent_Dados!$O$9:$O$254)</f>
        <v>0</v>
      </c>
      <c r="BN160" s="10">
        <v>150</v>
      </c>
      <c r="BO160" s="92" t="s">
        <v>181</v>
      </c>
      <c r="BP160" s="13">
        <f>SUMIF(Ent_Dados!$C$269:$C$514,Tabulação_Prod_Municipios!D137,Ent_Dados!$F$269:$F$514)</f>
        <v>0</v>
      </c>
      <c r="BQ160" s="16">
        <f>SUMIF(Ent_Dados!$C$269:$C$514,Tabulação_Prod_Municipios!D137,Ent_Dados!$G$269:$G$514)</f>
        <v>0</v>
      </c>
      <c r="BR160" s="9"/>
      <c r="BS160" s="10">
        <v>150</v>
      </c>
      <c r="BT160" s="92" t="s">
        <v>181</v>
      </c>
      <c r="BU160" s="13">
        <f>SUMIF(Ent_Dados!$C$9:$C$254,Tabulação_Prod_Municipios!D137,Ent_Dados!$F$9:$F$254)</f>
        <v>0</v>
      </c>
      <c r="BV160" s="16">
        <f>SUMIF(Ent_Dados!$C$9:$C$254,Tabulação_Prod_Municipios!D137,Ent_Dados!$G$9:$G$254)</f>
        <v>0</v>
      </c>
      <c r="BX160" s="10">
        <v>150</v>
      </c>
      <c r="BY160" s="92" t="s">
        <v>185</v>
      </c>
      <c r="BZ160" s="13">
        <f>SUMIF(Ent_Dados!$C$269:$C$514,Tabulação_Prod_Municipios!D142,Ent_Dados!$P$269:$P$514)</f>
        <v>0</v>
      </c>
      <c r="CA160" s="16">
        <f>SUMIF(Ent_Dados!$C$269:$C$514,Tabulação_Prod_Municipios!D142,Ent_Dados!$Q$269:$Q$514)</f>
        <v>0</v>
      </c>
      <c r="CB160" s="9"/>
      <c r="CC160" s="10">
        <v>150</v>
      </c>
      <c r="CD160" s="92" t="s">
        <v>185</v>
      </c>
      <c r="CE160" s="13">
        <f>SUMIF(Ent_Dados!$C$9:$C$254,Tabulação_Prod_Municipios!D142,Ent_Dados!$P$9:$P$254)</f>
        <v>0</v>
      </c>
      <c r="CF160" s="16">
        <f>SUMIF(Ent_Dados!$C$9:$C$254,Tabulação_Prod_Municipios!D142,Ent_Dados!$Q$9:$Q$254)</f>
        <v>0</v>
      </c>
      <c r="CH160" s="10">
        <v>150</v>
      </c>
      <c r="CI160" s="92" t="s">
        <v>197</v>
      </c>
      <c r="CJ160" s="13">
        <f>SUMIF(Ent_Dados!$C$269:$C$514,Tabulação_Prod_Municipios!D156,Ent_Dados!$AB$269:$AB$514)</f>
        <v>0</v>
      </c>
      <c r="CK160" s="16">
        <f>SUMIF(Ent_Dados!$C$269:$C$514,Tabulação_Prod_Municipios!D156,Ent_Dados!$AC$269:$AC$514)</f>
        <v>0</v>
      </c>
      <c r="CL160" s="9"/>
      <c r="CM160" s="10">
        <v>150</v>
      </c>
      <c r="CN160" s="92" t="s">
        <v>197</v>
      </c>
      <c r="CO160" s="13">
        <f>SUMIF(Ent_Dados!$C$9:$C$254,Tabulação_Prod_Municipios!D156,Ent_Dados!$AB$9:$AB$254)</f>
        <v>0</v>
      </c>
      <c r="CP160" s="16">
        <f>SUMIF(Ent_Dados!$C$9:$C$254,Tabulação_Prod_Municipios!D156,Ent_Dados!$AC$9:$AC$254)</f>
        <v>0</v>
      </c>
      <c r="CR160" s="10">
        <v>150</v>
      </c>
      <c r="CS160" s="92" t="s">
        <v>271</v>
      </c>
      <c r="CT160" s="13">
        <f>SUMIF(Ent_Dados!$C$269:$C$514,Tabulação_Prod_Municipios!D239,Ent_Dados!$L$269:$L$514)</f>
        <v>0</v>
      </c>
      <c r="CU160" s="16">
        <f>SUMIF(Ent_Dados!$C$269:$C$514,Tabulação_Prod_Municipios!D239,Ent_Dados!$M$269:$M$514)</f>
        <v>0</v>
      </c>
      <c r="CV160" s="9"/>
      <c r="CW160" s="10">
        <v>150</v>
      </c>
      <c r="CX160" s="92" t="s">
        <v>45</v>
      </c>
      <c r="CY160" s="13">
        <f>SUMIF(Ent_Dados!$C$9:$C$254,Tabulação_Prod_Municipios!D57,Ent_Dados!$L$9:$L$254)</f>
        <v>0</v>
      </c>
      <c r="CZ160" s="16">
        <f>SUMIF(Ent_Dados!$C$9:$C$254,Tabulação_Prod_Municipios!D57,Ent_Dados!$M$9:$M$254)</f>
        <v>0</v>
      </c>
      <c r="DB160" s="10">
        <v>150</v>
      </c>
      <c r="DC160" s="92" t="s">
        <v>128</v>
      </c>
      <c r="DD160" s="13">
        <f>SUMIF(Ent_Dados!$C$269:$C$514,Tabulação_Prod_Municipios!D82,Ent_Dados!$R$269:$R$514)</f>
        <v>270</v>
      </c>
      <c r="DE160" s="16">
        <f>SUMIF(Ent_Dados!$C$269:$C$514,Tabulação_Prod_Municipios!D82,Ent_Dados!$S$269:$S$514)</f>
        <v>300</v>
      </c>
      <c r="DF160" s="9"/>
      <c r="DG160" s="10">
        <v>150</v>
      </c>
      <c r="DH160" s="92" t="s">
        <v>269</v>
      </c>
      <c r="DI160" s="13">
        <f>SUMIF(Ent_Dados!$C$9:$C$254,Tabulação_Prod_Municipios!D237,Ent_Dados!$R$9:$R$254)</f>
        <v>20</v>
      </c>
      <c r="DJ160" s="16">
        <f>SUMIF(Ent_Dados!$C$9:$C$254,Tabulação_Prod_Municipios!D237,Ent_Dados!$S$9:$S$254)</f>
        <v>20</v>
      </c>
      <c r="DL160" s="10">
        <v>150</v>
      </c>
      <c r="DM160" s="92" t="s">
        <v>132</v>
      </c>
      <c r="DN160" s="13">
        <f>SUMIF(Ent_Dados!$C$269:$C$514,Tabulação_Prod_Municipios!D86,Ent_Dados!$Z$269:$Z$514)</f>
        <v>0</v>
      </c>
      <c r="DO160" s="16">
        <f>SUMIF(Ent_Dados!$C$269:$C$514,Tabulação_Prod_Municipios!D86,Ent_Dados!$AA$269:$AA$514)</f>
        <v>0</v>
      </c>
      <c r="DP160" s="9"/>
      <c r="DQ160" s="10">
        <v>150</v>
      </c>
      <c r="DR160" s="92" t="s">
        <v>132</v>
      </c>
      <c r="DS160" s="13">
        <f>SUMIF(Ent_Dados!$C$9:$C$254,Tabulação_Prod_Municipios!D86,Ent_Dados!$Z$9:$Z$254)</f>
        <v>0</v>
      </c>
      <c r="DT160" s="16">
        <f>SUMIF(Ent_Dados!$C$9:$C$254,Tabulação_Prod_Municipios!D86,Ent_Dados!$AA$9:$AA$254)</f>
        <v>0</v>
      </c>
      <c r="DV160" s="10">
        <v>150</v>
      </c>
      <c r="DW160" s="92" t="s">
        <v>178</v>
      </c>
      <c r="DX160" s="13">
        <f>SUMIF(Ent_Dados!$C$269:$C$514,Tabulação_Prod_Municipios!D134,Ent_Dados!$D$269:$D$514)</f>
        <v>0</v>
      </c>
      <c r="DY160" s="16">
        <f>SUMIF(Ent_Dados!$C$269:$C$514,Tabulação_Prod_Municipios!D134,Ent_Dados!$E$269:$E$514)</f>
        <v>0</v>
      </c>
      <c r="DZ160" s="9"/>
      <c r="EA160" s="10">
        <v>150</v>
      </c>
      <c r="EB160" s="92" t="s">
        <v>178</v>
      </c>
      <c r="EC160" s="13">
        <f>SUMIF(Ent_Dados!$C$9:$C$254,Tabulação_Prod_Municipios!D134,Ent_Dados!$D$9:$D$254)</f>
        <v>0</v>
      </c>
      <c r="ED160" s="16">
        <f>SUMIF(Ent_Dados!$C$9:$C$254,Tabulação_Prod_Municipios!D134,Ent_Dados!$E$9:$E$254)</f>
        <v>0</v>
      </c>
      <c r="EF160" s="10">
        <v>150</v>
      </c>
      <c r="EG160" s="92" t="s">
        <v>200</v>
      </c>
      <c r="EH160" s="13"/>
      <c r="EI160" s="16"/>
      <c r="EJ160" s="9"/>
      <c r="EK160" s="10">
        <v>150</v>
      </c>
      <c r="EL160" s="92" t="s">
        <v>200</v>
      </c>
      <c r="EM160" s="13"/>
      <c r="EN160" s="16"/>
    </row>
    <row r="161" spans="1:144" ht="13.5" customHeight="1" x14ac:dyDescent="0.2">
      <c r="A161" s="14"/>
      <c r="B161" s="91">
        <v>153</v>
      </c>
      <c r="C161" s="92" t="s">
        <v>201</v>
      </c>
      <c r="D161" s="12" t="s">
        <v>482</v>
      </c>
      <c r="E161" s="14"/>
      <c r="F161" s="10">
        <v>151</v>
      </c>
      <c r="G161" s="92" t="s">
        <v>182</v>
      </c>
      <c r="H161" s="13">
        <f>SUMIF(Ent_Dados!$C$269:$C$514,Tabulação_Prod_Municipios!D139,Ent_Dados!$F$269:$F$514)+SUMIF(Ent_Dados!$C$269:$C$514,Tabulação_Prod_Municipios!D139,Ent_Dados!$H$269:$H$514)+SUMIF(Ent_Dados!$C$269:$C$514,Tabulação_Prod_Municipios!D139,Ent_Dados!$J$269:$J$514)+SUMIF(Ent_Dados!$C$269:$C$514,Tabulação_Prod_Municipios!D139,Ent_Dados!$N$269:$N$514)+SUMIF(Ent_Dados!$C$269:$C$514,Tabulação_Prod_Municipios!D139,Ent_Dados!$P$269:$P$514)+SUMIF(Ent_Dados!$C$269:$C$514,Tabulação_Prod_Municipios!D139,Ent_Dados!$T$269:$T$514)+SUMIF(Ent_Dados!$C$269:$C$514,Tabulação_Prod_Municipios!D139,Ent_Dados!$V$269:$V$514)+SUMIF(Ent_Dados!$C$269:$C$514,Tabulação_Prod_Municipios!D139,Ent_Dados!$X$269:$X$514)+SUMIF(Ent_Dados!$C$269:$C$514,Tabulação_Prod_Municipios!D139,Ent_Dados!$AB$269:$AB$514)</f>
        <v>4680</v>
      </c>
      <c r="I161" s="16">
        <f>SUMIF(Ent_Dados!$C$269:$C$514,Tabulação_Prod_Municipios!D139,Ent_Dados!$G$269:$G$514)+SUMIF(Ent_Dados!$C$269:$C$514,Tabulação_Prod_Municipios!D139,Ent_Dados!$I$269:$I$514)+SUMIF(Ent_Dados!$C$269:$C$514,Tabulação_Prod_Municipios!D139,Ent_Dados!$K$269:$K$514)+SUMIF(Ent_Dados!$C$269:$C$514,Tabulação_Prod_Municipios!D139,Ent_Dados!$O$269:$O$514)+SUMIF(Ent_Dados!$C$269:$C$514,Tabulação_Prod_Municipios!D139,Ent_Dados!$Q$269:$Q$514)+SUMIF(Ent_Dados!$C$269:$C$514,Tabulação_Prod_Municipios!D139,Ent_Dados!$U$269:$U$514)+SUMIF(Ent_Dados!$C$269:$C$514,Tabulação_Prod_Municipios!D139,Ent_Dados!$W$269:$W$514)+SUMIF(Ent_Dados!$C$269:$C$514,Tabulação_Prod_Municipios!D139,Ent_Dados!$Y$269:$Y$514)+SUMIF(Ent_Dados!$C$269:$C$514,Tabulação_Prod_Municipios!D139,Ent_Dados!$AC$269:$AC$514)</f>
        <v>4950</v>
      </c>
      <c r="J161" s="9"/>
      <c r="K161" s="10">
        <v>151</v>
      </c>
      <c r="L161" s="92" t="s">
        <v>131</v>
      </c>
      <c r="M161" s="13">
        <f>SUMIF(Ent_Dados!$C$9:$C$254,Tabulação_Prod_Municipios!D85,Ent_Dados!$F$9:$F$254)+SUMIF(Ent_Dados!$C$9:$C$254,Tabulação_Prod_Municipios!D85,Ent_Dados!$H$9:$H$254)+SUMIF(Ent_Dados!$C$9:$C$254,Tabulação_Prod_Municipios!D85,Ent_Dados!$J$9:$J$254)+SUMIF(Ent_Dados!$C$9:$C$254,Tabulação_Prod_Municipios!D85,Ent_Dados!$N$9:$N$254)+SUMIF(Ent_Dados!$C$9:$C$254,Tabulação_Prod_Municipios!D85,Ent_Dados!$P$9:$P$254)+SUMIF(Ent_Dados!$C$9:$C$254,Tabulação_Prod_Municipios!D85,Ent_Dados!$T$9:$T$254)+SUMIF(Ent_Dados!$C$9:$C$254,Tabulação_Prod_Municipios!D85,Ent_Dados!$V$9:$V$254)+SUMIF(Ent_Dados!$C$9:$C$254,Tabulação_Prod_Municipios!D85,Ent_Dados!$X$9:$X$254)+SUMIF(Ent_Dados!$C$9:$C$254,Tabulação_Prod_Municipios!D85,Ent_Dados!$AB$9:$AB$254)</f>
        <v>990</v>
      </c>
      <c r="N161" s="16">
        <f>SUMIF(Ent_Dados!$C$9:$C$254,Tabulação_Prod_Municipios!D85,Ent_Dados!$G$9:$G$254)+SUMIF(Ent_Dados!$C$9:$C$254,Tabulação_Prod_Municipios!D85,Ent_Dados!$I$9:$I$254)+SUMIF(Ent_Dados!$C$9:$C$254,Tabulação_Prod_Municipios!D85,Ent_Dados!$K$9:$K$254)+SUMIF(Ent_Dados!$C$9:$C$254,Tabulação_Prod_Municipios!D85,Ent_Dados!$O$9:$O$254)+SUMIF(Ent_Dados!$C$9:$C$254,Tabulação_Prod_Municipios!D85,Ent_Dados!$Q$9:$Q$254)+SUMIF(Ent_Dados!$C$9:$C$254,Tabulação_Prod_Municipios!D85,Ent_Dados!$U$9:$U$254)+SUMIF(Ent_Dados!$C$9:$C$254,Tabulação_Prod_Municipios!D85,Ent_Dados!$W$9:$W$254)+SUMIF(Ent_Dados!$C$9:$C$254,Tabulação_Prod_Municipios!D85,Ent_Dados!$Y$9:$Y$254)+SUMIF(Ent_Dados!$C$9:$C$254,Tabulação_Prod_Municipios!D85,Ent_Dados!$AC$9:$AC$254)</f>
        <v>1340</v>
      </c>
      <c r="O161" s="14"/>
      <c r="P161" s="10">
        <v>151</v>
      </c>
      <c r="Q161" s="92" t="s">
        <v>177</v>
      </c>
      <c r="R161" s="13">
        <f>SUMIF(Ent_Dados!$C$269:$C$514,Tabulação_Prod_Municipios!D133,Ent_Dados!$V$269:$V$514)</f>
        <v>1450</v>
      </c>
      <c r="S161" s="16">
        <f>SUMIF(Ent_Dados!$C$269:$C$514,Tabulação_Prod_Municipios!D133,Ent_Dados!$W$269:$W$514)</f>
        <v>1652</v>
      </c>
      <c r="T161" s="9"/>
      <c r="U161" s="10">
        <v>151</v>
      </c>
      <c r="V161" s="92" t="s">
        <v>206</v>
      </c>
      <c r="W161" s="13">
        <f>SUMIF(Ent_Dados!$C$9:$C$254,Tabulação_Prod_Municipios!D166,Ent_Dados!$V$9:$V$254)</f>
        <v>700</v>
      </c>
      <c r="X161" s="16">
        <f>SUMIF(Ent_Dados!$C$9:$C$254,Tabulação_Prod_Municipios!D166,Ent_Dados!$W$9:$W$254)</f>
        <v>650</v>
      </c>
      <c r="Y161" s="2"/>
      <c r="Z161" s="10">
        <v>151</v>
      </c>
      <c r="AA161" s="92" t="s">
        <v>224</v>
      </c>
      <c r="AB161" s="13">
        <f>SUMIF(Ent_Dados!$C$269:$C$514,Tabulação_Prod_Municipios!D185,Ent_Dados!$T$269:$T$514)</f>
        <v>1440</v>
      </c>
      <c r="AC161" s="16">
        <f>SUMIF(Ent_Dados!$C$269:$C$514,Tabulação_Prod_Municipios!D185,Ent_Dados!$U$269:$U$514)</f>
        <v>1875</v>
      </c>
      <c r="AD161" s="9"/>
      <c r="AE161" s="10">
        <v>151</v>
      </c>
      <c r="AF161" s="92" t="s">
        <v>227</v>
      </c>
      <c r="AG161" s="13">
        <f>SUMIF(Ent_Dados!$C$9:$C$254,Tabulação_Prod_Municipios!D188,Ent_Dados!$T$9:$T$254)</f>
        <v>470</v>
      </c>
      <c r="AH161" s="16">
        <f>SUMIF(Ent_Dados!$C$9:$C$254,Tabulação_Prod_Municipios!D188,Ent_Dados!$U$9:$U$254)</f>
        <v>480</v>
      </c>
      <c r="AJ161" s="10">
        <v>151</v>
      </c>
      <c r="AK161" s="92" t="s">
        <v>91</v>
      </c>
      <c r="AL161" s="13">
        <f>SUMIF(Ent_Dados!$C$269:$C$514,Tabulação_Prod_Municipios!D39,Ent_Dados!$X$269:$X$514)</f>
        <v>0</v>
      </c>
      <c r="AM161" s="16">
        <f>SUMIF(Ent_Dados!$C$269:$C$514,Tabulação_Prod_Municipios!D39,Ent_Dados!$Y$269:$Y$514)</f>
        <v>0</v>
      </c>
      <c r="AN161" s="9"/>
      <c r="AO161" s="10">
        <v>151</v>
      </c>
      <c r="AP161" s="92" t="s">
        <v>91</v>
      </c>
      <c r="AQ161" s="13">
        <f>SUMIF(Ent_Dados!$C$9:$C$254,Tabulação_Prod_Municipios!D39,Ent_Dados!$X$9:$X$254)</f>
        <v>0</v>
      </c>
      <c r="AR161" s="16">
        <f>SUMIF(Ent_Dados!$C$9:$C$254,Tabulação_Prod_Municipios!D39,Ent_Dados!$Y$9:$Y$254)</f>
        <v>0</v>
      </c>
      <c r="AT161" s="10">
        <v>151</v>
      </c>
      <c r="AU161" s="92" t="s">
        <v>234</v>
      </c>
      <c r="AV161" s="13">
        <f>SUMIF(Ent_Dados!$C$269:$C$514,Tabulação_Prod_Municipios!D198,Ent_Dados!$J$269:$J$514)</f>
        <v>0</v>
      </c>
      <c r="AW161" s="16">
        <f>SUMIF(Ent_Dados!$C$269:$C$514,Tabulação_Prod_Municipios!D198,Ent_Dados!$K$269:$K$514)</f>
        <v>0</v>
      </c>
      <c r="AX161" s="9"/>
      <c r="AY161" s="10">
        <v>151</v>
      </c>
      <c r="AZ161" s="92" t="s">
        <v>198</v>
      </c>
      <c r="BA161" s="13">
        <f>SUMIF(Ent_Dados!$C$9:$C$254,Tabulação_Prod_Municipios!D157,Ent_Dados!$J$9:$J$254)</f>
        <v>0</v>
      </c>
      <c r="BB161" s="16">
        <f>SUMIF(Ent_Dados!$C$9:$C$254,Tabulação_Prod_Municipios!D157,Ent_Dados!$K$9:$K$254)</f>
        <v>0</v>
      </c>
      <c r="BD161" s="10">
        <v>151</v>
      </c>
      <c r="BE161" s="92" t="s">
        <v>93</v>
      </c>
      <c r="BF161" s="13">
        <f>SUMIF(Ent_Dados!$C$269:$C$514,Tabulação_Prod_Municipios!D41,Ent_Dados!$N$269:$N$514)</f>
        <v>0</v>
      </c>
      <c r="BG161" s="16">
        <f>SUMIF(Ent_Dados!$C$269:$C$514,Tabulação_Prod_Municipios!D41,Ent_Dados!$O$269:$O$514)</f>
        <v>0</v>
      </c>
      <c r="BH161" s="9"/>
      <c r="BI161" s="10">
        <v>151</v>
      </c>
      <c r="BJ161" s="92" t="s">
        <v>93</v>
      </c>
      <c r="BK161" s="13">
        <f>SUMIF(Ent_Dados!$C$9:$C$254,Tabulação_Prod_Municipios!D41,Ent_Dados!$N$9:$N$254)</f>
        <v>0</v>
      </c>
      <c r="BL161" s="16">
        <f>SUMIF(Ent_Dados!$C$9:$C$254,Tabulação_Prod_Municipios!D41,Ent_Dados!$O$9:$O$254)</f>
        <v>0</v>
      </c>
      <c r="BN161" s="10">
        <v>151</v>
      </c>
      <c r="BO161" s="92" t="s">
        <v>182</v>
      </c>
      <c r="BP161" s="13">
        <f>SUMIF(Ent_Dados!$C$269:$C$514,Tabulação_Prod_Municipios!D139,Ent_Dados!$F$269:$F$514)</f>
        <v>0</v>
      </c>
      <c r="BQ161" s="16">
        <f>SUMIF(Ent_Dados!$C$269:$C$514,Tabulação_Prod_Municipios!D139,Ent_Dados!$G$269:$G$514)</f>
        <v>0</v>
      </c>
      <c r="BR161" s="9"/>
      <c r="BS161" s="10">
        <v>151</v>
      </c>
      <c r="BT161" s="92" t="s">
        <v>182</v>
      </c>
      <c r="BU161" s="13">
        <f>SUMIF(Ent_Dados!$C$9:$C$254,Tabulação_Prod_Municipios!D139,Ent_Dados!$F$9:$F$254)</f>
        <v>0</v>
      </c>
      <c r="BV161" s="16">
        <f>SUMIF(Ent_Dados!$C$9:$C$254,Tabulação_Prod_Municipios!D139,Ent_Dados!$G$9:$G$254)</f>
        <v>0</v>
      </c>
      <c r="BX161" s="10">
        <v>151</v>
      </c>
      <c r="BY161" s="92" t="s">
        <v>186</v>
      </c>
      <c r="BZ161" s="13">
        <f>SUMIF(Ent_Dados!$C$269:$C$514,Tabulação_Prod_Municipios!D143,Ent_Dados!$P$269:$P$514)</f>
        <v>0</v>
      </c>
      <c r="CA161" s="16">
        <f>SUMIF(Ent_Dados!$C$269:$C$514,Tabulação_Prod_Municipios!D143,Ent_Dados!$Q$269:$Q$514)</f>
        <v>0</v>
      </c>
      <c r="CB161" s="9"/>
      <c r="CC161" s="10">
        <v>151</v>
      </c>
      <c r="CD161" s="92" t="s">
        <v>186</v>
      </c>
      <c r="CE161" s="13">
        <f>SUMIF(Ent_Dados!$C$9:$C$254,Tabulação_Prod_Municipios!D143,Ent_Dados!$P$9:$P$254)</f>
        <v>0</v>
      </c>
      <c r="CF161" s="16">
        <f>SUMIF(Ent_Dados!$C$9:$C$254,Tabulação_Prod_Municipios!D143,Ent_Dados!$Q$9:$Q$254)</f>
        <v>0</v>
      </c>
      <c r="CH161" s="10">
        <v>151</v>
      </c>
      <c r="CI161" s="92" t="s">
        <v>198</v>
      </c>
      <c r="CJ161" s="13">
        <f>SUMIF(Ent_Dados!$C$269:$C$514,Tabulação_Prod_Municipios!D157,Ent_Dados!$AB$269:$AB$514)</f>
        <v>0</v>
      </c>
      <c r="CK161" s="16">
        <f>SUMIF(Ent_Dados!$C$269:$C$514,Tabulação_Prod_Municipios!D157,Ent_Dados!$AC$269:$AC$514)</f>
        <v>0</v>
      </c>
      <c r="CL161" s="9"/>
      <c r="CM161" s="10">
        <v>151</v>
      </c>
      <c r="CN161" s="92" t="s">
        <v>198</v>
      </c>
      <c r="CO161" s="13">
        <f>SUMIF(Ent_Dados!$C$9:$C$254,Tabulação_Prod_Municipios!D157,Ent_Dados!$AB$9:$AB$254)</f>
        <v>0</v>
      </c>
      <c r="CP161" s="16">
        <f>SUMIF(Ent_Dados!$C$9:$C$254,Tabulação_Prod_Municipios!D157,Ent_Dados!$AC$9:$AC$254)</f>
        <v>0</v>
      </c>
      <c r="CR161" s="10">
        <v>151</v>
      </c>
      <c r="CS161" s="92" t="s">
        <v>45</v>
      </c>
      <c r="CT161" s="13">
        <f>SUMIF(Ent_Dados!$C$269:$C$514,Tabulação_Prod_Municipios!D57,Ent_Dados!$L$269:$L$514)</f>
        <v>0</v>
      </c>
      <c r="CU161" s="16">
        <f>SUMIF(Ent_Dados!$C$269:$C$514,Tabulação_Prod_Municipios!D57,Ent_Dados!$M$269:$M$514)</f>
        <v>0</v>
      </c>
      <c r="CV161" s="9"/>
      <c r="CW161" s="10">
        <v>151</v>
      </c>
      <c r="CX161" s="92" t="s">
        <v>271</v>
      </c>
      <c r="CY161" s="13">
        <f>SUMIF(Ent_Dados!$C$9:$C$254,Tabulação_Prod_Municipios!D239,Ent_Dados!$L$9:$L$254)</f>
        <v>0</v>
      </c>
      <c r="CZ161" s="16">
        <f>SUMIF(Ent_Dados!$C$9:$C$254,Tabulação_Prod_Municipios!D239,Ent_Dados!$M$9:$M$254)</f>
        <v>0</v>
      </c>
      <c r="DB161" s="10">
        <v>151</v>
      </c>
      <c r="DC161" s="92" t="s">
        <v>264</v>
      </c>
      <c r="DD161" s="13">
        <f>SUMIF(Ent_Dados!$C$269:$C$514,Tabulação_Prod_Municipios!D231,Ent_Dados!$R$269:$R$514)</f>
        <v>700</v>
      </c>
      <c r="DE161" s="16">
        <f>SUMIF(Ent_Dados!$C$269:$C$514,Tabulação_Prod_Municipios!D231,Ent_Dados!$S$269:$S$514)</f>
        <v>293</v>
      </c>
      <c r="DF161" s="9"/>
      <c r="DG161" s="10">
        <v>151</v>
      </c>
      <c r="DH161" s="92" t="s">
        <v>176</v>
      </c>
      <c r="DI161" s="13">
        <f>SUMIF(Ent_Dados!$C$9:$C$254,Tabulação_Prod_Municipios!D132,Ent_Dados!$R$9:$R$254)</f>
        <v>20</v>
      </c>
      <c r="DJ161" s="16">
        <f>SUMIF(Ent_Dados!$C$9:$C$254,Tabulação_Prod_Municipios!D132,Ent_Dados!$S$9:$S$254)</f>
        <v>20</v>
      </c>
      <c r="DL161" s="10">
        <v>151</v>
      </c>
      <c r="DM161" s="92" t="s">
        <v>134</v>
      </c>
      <c r="DN161" s="13">
        <f>SUMIF(Ent_Dados!$C$269:$C$514,Tabulação_Prod_Municipios!D88,Ent_Dados!$Z$269:$Z$514)</f>
        <v>0</v>
      </c>
      <c r="DO161" s="16">
        <f>SUMIF(Ent_Dados!$C$269:$C$514,Tabulação_Prod_Municipios!D88,Ent_Dados!$AA$269:$AA$514)</f>
        <v>0</v>
      </c>
      <c r="DP161" s="9"/>
      <c r="DQ161" s="10">
        <v>151</v>
      </c>
      <c r="DR161" s="92" t="s">
        <v>134</v>
      </c>
      <c r="DS161" s="13">
        <f>SUMIF(Ent_Dados!$C$9:$C$254,Tabulação_Prod_Municipios!D88,Ent_Dados!$Z$9:$Z$254)</f>
        <v>0</v>
      </c>
      <c r="DT161" s="16">
        <f>SUMIF(Ent_Dados!$C$9:$C$254,Tabulação_Prod_Municipios!D88,Ent_Dados!$AA$9:$AA$254)</f>
        <v>0</v>
      </c>
      <c r="DV161" s="10">
        <v>151</v>
      </c>
      <c r="DW161" s="92" t="s">
        <v>179</v>
      </c>
      <c r="DX161" s="13">
        <f>SUMIF(Ent_Dados!$C$269:$C$514,Tabulação_Prod_Municipios!D135,Ent_Dados!$D$269:$D$514)</f>
        <v>0</v>
      </c>
      <c r="DY161" s="16">
        <f>SUMIF(Ent_Dados!$C$269:$C$514,Tabulação_Prod_Municipios!D135,Ent_Dados!$E$269:$E$514)</f>
        <v>0</v>
      </c>
      <c r="DZ161" s="9"/>
      <c r="EA161" s="10">
        <v>151</v>
      </c>
      <c r="EB161" s="92" t="s">
        <v>179</v>
      </c>
      <c r="EC161" s="13">
        <f>SUMIF(Ent_Dados!$C$9:$C$254,Tabulação_Prod_Municipios!D135,Ent_Dados!$D$9:$D$254)</f>
        <v>0</v>
      </c>
      <c r="ED161" s="16">
        <f>SUMIF(Ent_Dados!$C$9:$C$254,Tabulação_Prod_Municipios!D135,Ent_Dados!$E$9:$E$254)</f>
        <v>0</v>
      </c>
      <c r="EF161" s="10">
        <v>151</v>
      </c>
      <c r="EG161" s="92" t="s">
        <v>201</v>
      </c>
      <c r="EH161" s="13"/>
      <c r="EI161" s="16"/>
      <c r="EJ161" s="9"/>
      <c r="EK161" s="10">
        <v>151</v>
      </c>
      <c r="EL161" s="92" t="s">
        <v>201</v>
      </c>
      <c r="EM161" s="13"/>
      <c r="EN161" s="16"/>
    </row>
    <row r="162" spans="1:144" ht="13.5" customHeight="1" x14ac:dyDescent="0.2">
      <c r="A162" s="14"/>
      <c r="B162" s="91">
        <v>154</v>
      </c>
      <c r="C162" s="92" t="s">
        <v>202</v>
      </c>
      <c r="D162" s="12" t="s">
        <v>483</v>
      </c>
      <c r="E162" s="14"/>
      <c r="F162" s="10">
        <v>152</v>
      </c>
      <c r="G162" s="92" t="s">
        <v>91</v>
      </c>
      <c r="H162" s="13">
        <f>SUMIF(Ent_Dados!$C$269:$C$514,Tabulação_Prod_Municipios!D39,Ent_Dados!$F$269:$F$514)+SUMIF(Ent_Dados!$C$269:$C$514,Tabulação_Prod_Municipios!D39,Ent_Dados!$H$269:$H$514)+SUMIF(Ent_Dados!$C$269:$C$514,Tabulação_Prod_Municipios!D39,Ent_Dados!$J$269:$J$514)+SUMIF(Ent_Dados!$C$269:$C$514,Tabulação_Prod_Municipios!D39,Ent_Dados!$N$269:$N$514)+SUMIF(Ent_Dados!$C$269:$C$514,Tabulação_Prod_Municipios!D39,Ent_Dados!$P$269:$P$514)+SUMIF(Ent_Dados!$C$269:$C$514,Tabulação_Prod_Municipios!D39,Ent_Dados!$T$269:$T$514)+SUMIF(Ent_Dados!$C$269:$C$514,Tabulação_Prod_Municipios!D39,Ent_Dados!$V$269:$V$514)+SUMIF(Ent_Dados!$C$269:$C$514,Tabulação_Prod_Municipios!D39,Ent_Dados!$X$269:$X$514)+SUMIF(Ent_Dados!$C$269:$C$514,Tabulação_Prod_Municipios!D39,Ent_Dados!$AB$269:$AB$514)</f>
        <v>4520</v>
      </c>
      <c r="I162" s="16">
        <f>SUMIF(Ent_Dados!$C$269:$C$514,Tabulação_Prod_Municipios!D39,Ent_Dados!$G$269:$G$514)+SUMIF(Ent_Dados!$C$269:$C$514,Tabulação_Prod_Municipios!D39,Ent_Dados!$I$269:$I$514)+SUMIF(Ent_Dados!$C$269:$C$514,Tabulação_Prod_Municipios!D39,Ent_Dados!$K$269:$K$514)+SUMIF(Ent_Dados!$C$269:$C$514,Tabulação_Prod_Municipios!D39,Ent_Dados!$O$269:$O$514)+SUMIF(Ent_Dados!$C$269:$C$514,Tabulação_Prod_Municipios!D39,Ent_Dados!$Q$269:$Q$514)+SUMIF(Ent_Dados!$C$269:$C$514,Tabulação_Prod_Municipios!D39,Ent_Dados!$U$269:$U$514)+SUMIF(Ent_Dados!$C$269:$C$514,Tabulação_Prod_Municipios!D39,Ent_Dados!$W$269:$W$514)+SUMIF(Ent_Dados!$C$269:$C$514,Tabulação_Prod_Municipios!D39,Ent_Dados!$Y$269:$Y$514)+SUMIF(Ent_Dados!$C$269:$C$514,Tabulação_Prod_Municipios!D39,Ent_Dados!$AC$269:$AC$514)</f>
        <v>4950</v>
      </c>
      <c r="J162" s="9"/>
      <c r="K162" s="10">
        <v>152</v>
      </c>
      <c r="L162" s="92" t="s">
        <v>245</v>
      </c>
      <c r="M162" s="13">
        <f>SUMIF(Ent_Dados!$C$9:$C$254,Tabulação_Prod_Municipios!D211,Ent_Dados!$F$9:$F$254)+SUMIF(Ent_Dados!$C$9:$C$254,Tabulação_Prod_Municipios!D211,Ent_Dados!$H$9:$H$254)+SUMIF(Ent_Dados!$C$9:$C$254,Tabulação_Prod_Municipios!D211,Ent_Dados!$J$9:$J$254)+SUMIF(Ent_Dados!$C$9:$C$254,Tabulação_Prod_Municipios!D211,Ent_Dados!$N$9:$N$254)+SUMIF(Ent_Dados!$C$9:$C$254,Tabulação_Prod_Municipios!D211,Ent_Dados!$P$9:$P$254)+SUMIF(Ent_Dados!$C$9:$C$254,Tabulação_Prod_Municipios!D211,Ent_Dados!$T$9:$T$254)+SUMIF(Ent_Dados!$C$9:$C$254,Tabulação_Prod_Municipios!D211,Ent_Dados!$V$9:$V$254)+SUMIF(Ent_Dados!$C$9:$C$254,Tabulação_Prod_Municipios!D211,Ent_Dados!$X$9:$X$254)+SUMIF(Ent_Dados!$C$9:$C$254,Tabulação_Prod_Municipios!D211,Ent_Dados!$AB$9:$AB$254)</f>
        <v>1000</v>
      </c>
      <c r="N162" s="16">
        <f>SUMIF(Ent_Dados!$C$9:$C$254,Tabulação_Prod_Municipios!D211,Ent_Dados!$G$9:$G$254)+SUMIF(Ent_Dados!$C$9:$C$254,Tabulação_Prod_Municipios!D211,Ent_Dados!$I$9:$I$254)+SUMIF(Ent_Dados!$C$9:$C$254,Tabulação_Prod_Municipios!D211,Ent_Dados!$K$9:$K$254)+SUMIF(Ent_Dados!$C$9:$C$254,Tabulação_Prod_Municipios!D211,Ent_Dados!$O$9:$O$254)+SUMIF(Ent_Dados!$C$9:$C$254,Tabulação_Prod_Municipios!D211,Ent_Dados!$Q$9:$Q$254)+SUMIF(Ent_Dados!$C$9:$C$254,Tabulação_Prod_Municipios!D211,Ent_Dados!$U$9:$U$254)+SUMIF(Ent_Dados!$C$9:$C$254,Tabulação_Prod_Municipios!D211,Ent_Dados!$W$9:$W$254)+SUMIF(Ent_Dados!$C$9:$C$254,Tabulação_Prod_Municipios!D211,Ent_Dados!$Y$9:$Y$254)+SUMIF(Ent_Dados!$C$9:$C$254,Tabulação_Prod_Municipios!D211,Ent_Dados!$AC$9:$AC$254)</f>
        <v>1310</v>
      </c>
      <c r="O162" s="14"/>
      <c r="P162" s="10">
        <v>152</v>
      </c>
      <c r="Q162" s="92" t="s">
        <v>251</v>
      </c>
      <c r="R162" s="13">
        <f>SUMIF(Ent_Dados!$C$269:$C$514,Tabulação_Prod_Municipios!D218,Ent_Dados!$V$269:$V$514)</f>
        <v>1513</v>
      </c>
      <c r="S162" s="16">
        <f>SUMIF(Ent_Dados!$C$269:$C$514,Tabulação_Prod_Municipios!D218,Ent_Dados!$W$269:$W$514)</f>
        <v>1650</v>
      </c>
      <c r="T162" s="9"/>
      <c r="U162" s="10">
        <v>152</v>
      </c>
      <c r="V162" s="92" t="s">
        <v>177</v>
      </c>
      <c r="W162" s="13">
        <f>SUMIF(Ent_Dados!$C$9:$C$254,Tabulação_Prod_Municipios!D133,Ent_Dados!$V$9:$V$254)</f>
        <v>500</v>
      </c>
      <c r="X162" s="16">
        <f>SUMIF(Ent_Dados!$C$9:$C$254,Tabulação_Prod_Municipios!D133,Ent_Dados!$W$9:$W$254)</f>
        <v>609</v>
      </c>
      <c r="Y162" s="2"/>
      <c r="Z162" s="10">
        <v>152</v>
      </c>
      <c r="AA162" s="92" t="s">
        <v>143</v>
      </c>
      <c r="AB162" s="13">
        <f>SUMIF(Ent_Dados!$C$269:$C$514,Tabulação_Prod_Municipios!D97,Ent_Dados!$T$269:$T$514)</f>
        <v>1800</v>
      </c>
      <c r="AC162" s="16">
        <f>SUMIF(Ent_Dados!$C$269:$C$514,Tabulação_Prod_Municipios!D97,Ent_Dados!$U$269:$U$514)</f>
        <v>1800</v>
      </c>
      <c r="AD162" s="9"/>
      <c r="AE162" s="10">
        <v>152</v>
      </c>
      <c r="AF162" s="92" t="s">
        <v>189</v>
      </c>
      <c r="AG162" s="13">
        <f>SUMIF(Ent_Dados!$C$9:$C$254,Tabulação_Prod_Municipios!D147,Ent_Dados!$T$9:$T$254)</f>
        <v>300</v>
      </c>
      <c r="AH162" s="16">
        <f>SUMIF(Ent_Dados!$C$9:$C$254,Tabulação_Prod_Municipios!D147,Ent_Dados!$U$9:$U$254)</f>
        <v>472</v>
      </c>
      <c r="AJ162" s="10">
        <v>152</v>
      </c>
      <c r="AK162" s="92" t="s">
        <v>92</v>
      </c>
      <c r="AL162" s="13">
        <f>SUMIF(Ent_Dados!$C$269:$C$514,Tabulação_Prod_Municipios!D40,Ent_Dados!$X$269:$X$514)</f>
        <v>0</v>
      </c>
      <c r="AM162" s="16">
        <f>SUMIF(Ent_Dados!$C$269:$C$514,Tabulação_Prod_Municipios!D40,Ent_Dados!$Y$269:$Y$514)</f>
        <v>0</v>
      </c>
      <c r="AN162" s="9"/>
      <c r="AO162" s="10">
        <v>152</v>
      </c>
      <c r="AP162" s="92" t="s">
        <v>92</v>
      </c>
      <c r="AQ162" s="13">
        <f>SUMIF(Ent_Dados!$C$9:$C$254,Tabulação_Prod_Municipios!D40,Ent_Dados!$X$9:$X$254)</f>
        <v>0</v>
      </c>
      <c r="AR162" s="16">
        <f>SUMIF(Ent_Dados!$C$9:$C$254,Tabulação_Prod_Municipios!D40,Ent_Dados!$Y$9:$Y$254)</f>
        <v>0</v>
      </c>
      <c r="AT162" s="10">
        <v>152</v>
      </c>
      <c r="AU162" s="92" t="s">
        <v>77</v>
      </c>
      <c r="AV162" s="13">
        <f>SUMIF(Ent_Dados!$C$269:$C$514,Tabulação_Prod_Municipios!D25,Ent_Dados!$J$269:$J$514)</f>
        <v>0</v>
      </c>
      <c r="AW162" s="16">
        <f>SUMIF(Ent_Dados!$C$269:$C$514,Tabulação_Prod_Municipios!D25,Ent_Dados!$K$269:$K$514)</f>
        <v>0</v>
      </c>
      <c r="AX162" s="9"/>
      <c r="AY162" s="10">
        <v>152</v>
      </c>
      <c r="AZ162" s="92" t="s">
        <v>234</v>
      </c>
      <c r="BA162" s="13">
        <f>SUMIF(Ent_Dados!$C$9:$C$254,Tabulação_Prod_Municipios!D198,Ent_Dados!$J$9:$J$254)</f>
        <v>0</v>
      </c>
      <c r="BB162" s="16">
        <f>SUMIF(Ent_Dados!$C$9:$C$254,Tabulação_Prod_Municipios!D198,Ent_Dados!$K$9:$K$254)</f>
        <v>0</v>
      </c>
      <c r="BD162" s="10">
        <v>152</v>
      </c>
      <c r="BE162" s="92" t="s">
        <v>101</v>
      </c>
      <c r="BF162" s="13">
        <f>SUMIF(Ent_Dados!$C$269:$C$514,Tabulação_Prod_Municipios!D49,Ent_Dados!$N$269:$N$514)</f>
        <v>0</v>
      </c>
      <c r="BG162" s="16">
        <f>SUMIF(Ent_Dados!$C$269:$C$514,Tabulação_Prod_Municipios!D49,Ent_Dados!$O$269:$O$514)</f>
        <v>0</v>
      </c>
      <c r="BH162" s="9"/>
      <c r="BI162" s="10">
        <v>152</v>
      </c>
      <c r="BJ162" s="92" t="s">
        <v>101</v>
      </c>
      <c r="BK162" s="13">
        <f>SUMIF(Ent_Dados!$C$9:$C$254,Tabulação_Prod_Municipios!D49,Ent_Dados!$N$9:$N$254)</f>
        <v>0</v>
      </c>
      <c r="BL162" s="16">
        <f>SUMIF(Ent_Dados!$C$9:$C$254,Tabulação_Prod_Municipios!D49,Ent_Dados!$O$9:$O$254)</f>
        <v>0</v>
      </c>
      <c r="BN162" s="10">
        <v>152</v>
      </c>
      <c r="BO162" s="92" t="s">
        <v>183</v>
      </c>
      <c r="BP162" s="13">
        <f>SUMIF(Ent_Dados!$C$269:$C$514,Tabulação_Prod_Municipios!D140,Ent_Dados!$F$269:$F$514)</f>
        <v>0</v>
      </c>
      <c r="BQ162" s="16">
        <f>SUMIF(Ent_Dados!$C$269:$C$514,Tabulação_Prod_Municipios!D140,Ent_Dados!$G$269:$G$514)</f>
        <v>0</v>
      </c>
      <c r="BR162" s="9"/>
      <c r="BS162" s="10">
        <v>152</v>
      </c>
      <c r="BT162" s="92" t="s">
        <v>183</v>
      </c>
      <c r="BU162" s="13">
        <f>SUMIF(Ent_Dados!$C$9:$C$254,Tabulação_Prod_Municipios!D140,Ent_Dados!$F$9:$F$254)</f>
        <v>0</v>
      </c>
      <c r="BV162" s="16">
        <f>SUMIF(Ent_Dados!$C$9:$C$254,Tabulação_Prod_Municipios!D140,Ent_Dados!$G$9:$G$254)</f>
        <v>0</v>
      </c>
      <c r="BX162" s="10">
        <v>152</v>
      </c>
      <c r="BY162" s="92" t="s">
        <v>187</v>
      </c>
      <c r="BZ162" s="13">
        <f>SUMIF(Ent_Dados!$C$269:$C$514,Tabulação_Prod_Municipios!D144,Ent_Dados!$P$269:$P$514)</f>
        <v>0</v>
      </c>
      <c r="CA162" s="16">
        <f>SUMIF(Ent_Dados!$C$269:$C$514,Tabulação_Prod_Municipios!D144,Ent_Dados!$Q$269:$Q$514)</f>
        <v>0</v>
      </c>
      <c r="CB162" s="9"/>
      <c r="CC162" s="10">
        <v>152</v>
      </c>
      <c r="CD162" s="92" t="s">
        <v>187</v>
      </c>
      <c r="CE162" s="13">
        <f>SUMIF(Ent_Dados!$C$9:$C$254,Tabulação_Prod_Municipios!D144,Ent_Dados!$P$9:$P$254)</f>
        <v>0</v>
      </c>
      <c r="CF162" s="16">
        <f>SUMIF(Ent_Dados!$C$9:$C$254,Tabulação_Prod_Municipios!D144,Ent_Dados!$Q$9:$Q$254)</f>
        <v>0</v>
      </c>
      <c r="CH162" s="10">
        <v>152</v>
      </c>
      <c r="CI162" s="92" t="s">
        <v>21</v>
      </c>
      <c r="CJ162" s="13">
        <f>SUMIF(Ent_Dados!$C$269:$C$514,Tabulação_Prod_Municipios!D158,Ent_Dados!$AB$269:$AB$514)</f>
        <v>0</v>
      </c>
      <c r="CK162" s="16">
        <f>SUMIF(Ent_Dados!$C$269:$C$514,Tabulação_Prod_Municipios!D158,Ent_Dados!$AC$269:$AC$514)</f>
        <v>0</v>
      </c>
      <c r="CL162" s="9"/>
      <c r="CM162" s="10">
        <v>152</v>
      </c>
      <c r="CN162" s="92" t="s">
        <v>21</v>
      </c>
      <c r="CO162" s="13">
        <f>SUMIF(Ent_Dados!$C$9:$C$254,Tabulação_Prod_Municipios!D158,Ent_Dados!$AB$9:$AB$254)</f>
        <v>0</v>
      </c>
      <c r="CP162" s="16">
        <f>SUMIF(Ent_Dados!$C$9:$C$254,Tabulação_Prod_Municipios!D158,Ent_Dados!$AC$9:$AC$254)</f>
        <v>0</v>
      </c>
      <c r="CR162" s="10">
        <v>152</v>
      </c>
      <c r="CS162" s="92" t="s">
        <v>244</v>
      </c>
      <c r="CT162" s="13">
        <f>SUMIF(Ent_Dados!$C$269:$C$514,Tabulação_Prod_Municipios!D210,Ent_Dados!$L$269:$L$514)</f>
        <v>0</v>
      </c>
      <c r="CU162" s="16">
        <f>SUMIF(Ent_Dados!$C$269:$C$514,Tabulação_Prod_Municipios!D210,Ent_Dados!$M$269:$M$514)</f>
        <v>0</v>
      </c>
      <c r="CV162" s="9"/>
      <c r="CW162" s="10">
        <v>152</v>
      </c>
      <c r="CX162" s="92" t="s">
        <v>244</v>
      </c>
      <c r="CY162" s="13">
        <f>SUMIF(Ent_Dados!$C$9:$C$254,Tabulação_Prod_Municipios!D210,Ent_Dados!$L$9:$L$254)</f>
        <v>0</v>
      </c>
      <c r="CZ162" s="16">
        <f>SUMIF(Ent_Dados!$C$9:$C$254,Tabulação_Prod_Municipios!D210,Ent_Dados!$M$9:$M$254)</f>
        <v>0</v>
      </c>
      <c r="DB162" s="10">
        <v>152</v>
      </c>
      <c r="DC162" s="92" t="s">
        <v>75</v>
      </c>
      <c r="DD162" s="13">
        <f>SUMIF(Ent_Dados!$C$269:$C$514,Tabulação_Prod_Municipios!D23,Ent_Dados!$R$269:$R$514)</f>
        <v>285</v>
      </c>
      <c r="DE162" s="16">
        <f>SUMIF(Ent_Dados!$C$269:$C$514,Tabulação_Prod_Municipios!D23,Ent_Dados!$S$269:$S$514)</f>
        <v>285</v>
      </c>
      <c r="DF162" s="9"/>
      <c r="DG162" s="10">
        <v>152</v>
      </c>
      <c r="DH162" s="92" t="s">
        <v>106</v>
      </c>
      <c r="DI162" s="13">
        <f>SUMIF(Ent_Dados!$C$9:$C$254,Tabulação_Prod_Municipios!D55,Ent_Dados!$R$9:$R$254)</f>
        <v>18</v>
      </c>
      <c r="DJ162" s="16">
        <f>SUMIF(Ent_Dados!$C$9:$C$254,Tabulação_Prod_Municipios!D55,Ent_Dados!$S$9:$S$254)</f>
        <v>18</v>
      </c>
      <c r="DL162" s="10">
        <v>152</v>
      </c>
      <c r="DM162" s="92" t="s">
        <v>135</v>
      </c>
      <c r="DN162" s="13">
        <f>SUMIF(Ent_Dados!$C$269:$C$514,Tabulação_Prod_Municipios!D89,Ent_Dados!$Z$269:$Z$514)</f>
        <v>0</v>
      </c>
      <c r="DO162" s="16">
        <f>SUMIF(Ent_Dados!$C$269:$C$514,Tabulação_Prod_Municipios!D89,Ent_Dados!$AA$269:$AA$514)</f>
        <v>0</v>
      </c>
      <c r="DP162" s="9"/>
      <c r="DQ162" s="10">
        <v>152</v>
      </c>
      <c r="DR162" s="92" t="s">
        <v>135</v>
      </c>
      <c r="DS162" s="13">
        <f>SUMIF(Ent_Dados!$C$9:$C$254,Tabulação_Prod_Municipios!D89,Ent_Dados!$Z$9:$Z$254)</f>
        <v>0</v>
      </c>
      <c r="DT162" s="16">
        <f>SUMIF(Ent_Dados!$C$9:$C$254,Tabulação_Prod_Municipios!D89,Ent_Dados!$AA$9:$AA$254)</f>
        <v>0</v>
      </c>
      <c r="DV162" s="10">
        <v>152</v>
      </c>
      <c r="DW162" s="92" t="s">
        <v>5</v>
      </c>
      <c r="DX162" s="13">
        <f>SUMIF(Ent_Dados!$C$269:$C$514,Tabulação_Prod_Municipios!D138,Ent_Dados!$D$269:$D$514)</f>
        <v>0</v>
      </c>
      <c r="DY162" s="16">
        <f>SUMIF(Ent_Dados!$C$269:$C$514,Tabulação_Prod_Municipios!D138,Ent_Dados!$E$269:$E$514)</f>
        <v>0</v>
      </c>
      <c r="DZ162" s="9"/>
      <c r="EA162" s="10">
        <v>152</v>
      </c>
      <c r="EB162" s="92" t="s">
        <v>5</v>
      </c>
      <c r="EC162" s="13">
        <f>SUMIF(Ent_Dados!$C$9:$C$254,Tabulação_Prod_Municipios!D138,Ent_Dados!$D$9:$D$254)</f>
        <v>0</v>
      </c>
      <c r="ED162" s="16">
        <f>SUMIF(Ent_Dados!$C$9:$C$254,Tabulação_Prod_Municipios!D138,Ent_Dados!$E$9:$E$254)</f>
        <v>0</v>
      </c>
      <c r="EF162" s="10">
        <v>152</v>
      </c>
      <c r="EG162" s="92" t="s">
        <v>202</v>
      </c>
      <c r="EH162" s="13"/>
      <c r="EI162" s="16"/>
      <c r="EJ162" s="9"/>
      <c r="EK162" s="10">
        <v>152</v>
      </c>
      <c r="EL162" s="92" t="s">
        <v>202</v>
      </c>
      <c r="EM162" s="13"/>
      <c r="EN162" s="16"/>
    </row>
    <row r="163" spans="1:144" ht="13.5" customHeight="1" x14ac:dyDescent="0.2">
      <c r="A163" s="14"/>
      <c r="B163" s="91">
        <v>155</v>
      </c>
      <c r="C163" s="92" t="s">
        <v>203</v>
      </c>
      <c r="D163" s="12" t="s">
        <v>484</v>
      </c>
      <c r="E163" s="14"/>
      <c r="F163" s="10">
        <v>153</v>
      </c>
      <c r="G163" s="92" t="s">
        <v>177</v>
      </c>
      <c r="H163" s="13">
        <f>SUMIF(Ent_Dados!$C$269:$C$514,Tabulação_Prod_Municipios!D133,Ent_Dados!$F$269:$F$514)+SUMIF(Ent_Dados!$C$269:$C$514,Tabulação_Prod_Municipios!D133,Ent_Dados!$H$269:$H$514)+SUMIF(Ent_Dados!$C$269:$C$514,Tabulação_Prod_Municipios!D133,Ent_Dados!$J$269:$J$514)+SUMIF(Ent_Dados!$C$269:$C$514,Tabulação_Prod_Municipios!D133,Ent_Dados!$N$269:$N$514)+SUMIF(Ent_Dados!$C$269:$C$514,Tabulação_Prod_Municipios!D133,Ent_Dados!$P$269:$P$514)+SUMIF(Ent_Dados!$C$269:$C$514,Tabulação_Prod_Municipios!D133,Ent_Dados!$T$269:$T$514)+SUMIF(Ent_Dados!$C$269:$C$514,Tabulação_Prod_Municipios!D133,Ent_Dados!$V$269:$V$514)+SUMIF(Ent_Dados!$C$269:$C$514,Tabulação_Prod_Municipios!D133,Ent_Dados!$X$269:$X$514)+SUMIF(Ent_Dados!$C$269:$C$514,Tabulação_Prod_Municipios!D133,Ent_Dados!$AB$269:$AB$514)</f>
        <v>4910</v>
      </c>
      <c r="I163" s="16">
        <f>SUMIF(Ent_Dados!$C$269:$C$514,Tabulação_Prod_Municipios!D133,Ent_Dados!$G$269:$G$514)+SUMIF(Ent_Dados!$C$269:$C$514,Tabulação_Prod_Municipios!D133,Ent_Dados!$I$269:$I$514)+SUMIF(Ent_Dados!$C$269:$C$514,Tabulação_Prod_Municipios!D133,Ent_Dados!$K$269:$K$514)+SUMIF(Ent_Dados!$C$269:$C$514,Tabulação_Prod_Municipios!D133,Ent_Dados!$O$269:$O$514)+SUMIF(Ent_Dados!$C$269:$C$514,Tabulação_Prod_Municipios!D133,Ent_Dados!$Q$269:$Q$514)+SUMIF(Ent_Dados!$C$269:$C$514,Tabulação_Prod_Municipios!D133,Ent_Dados!$U$269:$U$514)+SUMIF(Ent_Dados!$C$269:$C$514,Tabulação_Prod_Municipios!D133,Ent_Dados!$W$269:$W$514)+SUMIF(Ent_Dados!$C$269:$C$514,Tabulação_Prod_Municipios!D133,Ent_Dados!$Y$269:$Y$514)+SUMIF(Ent_Dados!$C$269:$C$514,Tabulação_Prod_Municipios!D133,Ent_Dados!$AC$269:$AC$514)</f>
        <v>4929</v>
      </c>
      <c r="J163" s="9"/>
      <c r="K163" s="10">
        <v>153</v>
      </c>
      <c r="L163" s="92" t="s">
        <v>204</v>
      </c>
      <c r="M163" s="13">
        <f>SUMIF(Ent_Dados!$C$9:$C$254,Tabulação_Prod_Municipios!D164,Ent_Dados!$F$9:$F$254)+SUMIF(Ent_Dados!$C$9:$C$254,Tabulação_Prod_Municipios!D164,Ent_Dados!$H$9:$H$254)+SUMIF(Ent_Dados!$C$9:$C$254,Tabulação_Prod_Municipios!D164,Ent_Dados!$J$9:$J$254)+SUMIF(Ent_Dados!$C$9:$C$254,Tabulação_Prod_Municipios!D164,Ent_Dados!$N$9:$N$254)+SUMIF(Ent_Dados!$C$9:$C$254,Tabulação_Prod_Municipios!D164,Ent_Dados!$P$9:$P$254)+SUMIF(Ent_Dados!$C$9:$C$254,Tabulação_Prod_Municipios!D164,Ent_Dados!$T$9:$T$254)+SUMIF(Ent_Dados!$C$9:$C$254,Tabulação_Prod_Municipios!D164,Ent_Dados!$V$9:$V$254)+SUMIF(Ent_Dados!$C$9:$C$254,Tabulação_Prod_Municipios!D164,Ent_Dados!$X$9:$X$254)+SUMIF(Ent_Dados!$C$9:$C$254,Tabulação_Prod_Municipios!D164,Ent_Dados!$AB$9:$AB$254)</f>
        <v>724</v>
      </c>
      <c r="N163" s="16">
        <f>SUMIF(Ent_Dados!$C$9:$C$254,Tabulação_Prod_Municipios!D164,Ent_Dados!$G$9:$G$254)+SUMIF(Ent_Dados!$C$9:$C$254,Tabulação_Prod_Municipios!D164,Ent_Dados!$I$9:$I$254)+SUMIF(Ent_Dados!$C$9:$C$254,Tabulação_Prod_Municipios!D164,Ent_Dados!$K$9:$K$254)+SUMIF(Ent_Dados!$C$9:$C$254,Tabulação_Prod_Municipios!D164,Ent_Dados!$O$9:$O$254)+SUMIF(Ent_Dados!$C$9:$C$254,Tabulação_Prod_Municipios!D164,Ent_Dados!$Q$9:$Q$254)+SUMIF(Ent_Dados!$C$9:$C$254,Tabulação_Prod_Municipios!D164,Ent_Dados!$U$9:$U$254)+SUMIF(Ent_Dados!$C$9:$C$254,Tabulação_Prod_Municipios!D164,Ent_Dados!$W$9:$W$254)+SUMIF(Ent_Dados!$C$9:$C$254,Tabulação_Prod_Municipios!D164,Ent_Dados!$Y$9:$Y$254)+SUMIF(Ent_Dados!$C$9:$C$254,Tabulação_Prod_Municipios!D164,Ent_Dados!$AC$9:$AC$254)</f>
        <v>1300</v>
      </c>
      <c r="O163" s="14"/>
      <c r="P163" s="10">
        <v>153</v>
      </c>
      <c r="Q163" s="92" t="s">
        <v>140</v>
      </c>
      <c r="R163" s="13">
        <f>SUMIF(Ent_Dados!$C$269:$C$514,Tabulação_Prod_Municipios!D94,Ent_Dados!$V$269:$V$514)</f>
        <v>2800</v>
      </c>
      <c r="S163" s="16">
        <f>SUMIF(Ent_Dados!$C$269:$C$514,Tabulação_Prod_Municipios!D94,Ent_Dados!$W$269:$W$514)</f>
        <v>1647</v>
      </c>
      <c r="T163" s="9"/>
      <c r="U163" s="10">
        <v>153</v>
      </c>
      <c r="V163" s="92" t="s">
        <v>165</v>
      </c>
      <c r="W163" s="13">
        <f>SUMIF(Ent_Dados!$C$9:$C$254,Tabulação_Prod_Municipios!D120,Ent_Dados!$V$9:$V$254)</f>
        <v>650</v>
      </c>
      <c r="X163" s="16">
        <f>SUMIF(Ent_Dados!$C$9:$C$254,Tabulação_Prod_Municipios!D120,Ent_Dados!$W$9:$W$254)</f>
        <v>600</v>
      </c>
      <c r="Y163" s="2"/>
      <c r="Z163" s="10">
        <v>153</v>
      </c>
      <c r="AA163" s="92" t="s">
        <v>227</v>
      </c>
      <c r="AB163" s="13">
        <f>SUMIF(Ent_Dados!$C$269:$C$514,Tabulação_Prod_Municipios!D188,Ent_Dados!$T$269:$T$514)</f>
        <v>1974</v>
      </c>
      <c r="AC163" s="16">
        <f>SUMIF(Ent_Dados!$C$269:$C$514,Tabulação_Prod_Municipios!D188,Ent_Dados!$U$269:$U$514)</f>
        <v>1680</v>
      </c>
      <c r="AD163" s="9"/>
      <c r="AE163" s="10">
        <v>153</v>
      </c>
      <c r="AF163" s="92" t="s">
        <v>113</v>
      </c>
      <c r="AG163" s="13">
        <f>SUMIF(Ent_Dados!$C$9:$C$254,Tabulação_Prod_Municipios!D64,Ent_Dados!$T$9:$T$254)</f>
        <v>500</v>
      </c>
      <c r="AH163" s="16">
        <f>SUMIF(Ent_Dados!$C$9:$C$254,Tabulação_Prod_Municipios!D64,Ent_Dados!$U$9:$U$254)</f>
        <v>450</v>
      </c>
      <c r="AJ163" s="10">
        <v>153</v>
      </c>
      <c r="AK163" s="92" t="s">
        <v>95</v>
      </c>
      <c r="AL163" s="13">
        <f>SUMIF(Ent_Dados!$C$269:$C$514,Tabulação_Prod_Municipios!D43,Ent_Dados!$X$269:$X$514)</f>
        <v>0</v>
      </c>
      <c r="AM163" s="16">
        <f>SUMIF(Ent_Dados!$C$269:$C$514,Tabulação_Prod_Municipios!D43,Ent_Dados!$Y$269:$Y$514)</f>
        <v>0</v>
      </c>
      <c r="AN163" s="9"/>
      <c r="AO163" s="10">
        <v>153</v>
      </c>
      <c r="AP163" s="92" t="s">
        <v>95</v>
      </c>
      <c r="AQ163" s="13">
        <f>SUMIF(Ent_Dados!$C$9:$C$254,Tabulação_Prod_Municipios!D43,Ent_Dados!$X$9:$X$254)</f>
        <v>0</v>
      </c>
      <c r="AR163" s="16">
        <f>SUMIF(Ent_Dados!$C$9:$C$254,Tabulação_Prod_Municipios!D43,Ent_Dados!$Y$9:$Y$254)</f>
        <v>0</v>
      </c>
      <c r="AT163" s="10">
        <v>153</v>
      </c>
      <c r="AU163" s="92" t="s">
        <v>198</v>
      </c>
      <c r="AV163" s="13">
        <f>SUMIF(Ent_Dados!$C$269:$C$514,Tabulação_Prod_Municipios!D157,Ent_Dados!$J$269:$J$514)</f>
        <v>0</v>
      </c>
      <c r="AW163" s="16">
        <f>SUMIF(Ent_Dados!$C$269:$C$514,Tabulação_Prod_Municipios!D157,Ent_Dados!$K$269:$K$514)</f>
        <v>0</v>
      </c>
      <c r="AX163" s="9"/>
      <c r="AY163" s="10">
        <v>153</v>
      </c>
      <c r="AZ163" s="92" t="s">
        <v>245</v>
      </c>
      <c r="BA163" s="13">
        <f>SUMIF(Ent_Dados!$C$9:$C$254,Tabulação_Prod_Municipios!D211,Ent_Dados!$J$9:$J$254)</f>
        <v>0</v>
      </c>
      <c r="BB163" s="16">
        <f>SUMIF(Ent_Dados!$C$9:$C$254,Tabulação_Prod_Municipios!D211,Ent_Dados!$K$9:$K$254)</f>
        <v>0</v>
      </c>
      <c r="BD163" s="10">
        <v>153</v>
      </c>
      <c r="BE163" s="92" t="s">
        <v>102</v>
      </c>
      <c r="BF163" s="13">
        <f>SUMIF(Ent_Dados!$C$269:$C$514,Tabulação_Prod_Municipios!D50,Ent_Dados!$N$269:$N$514)</f>
        <v>0</v>
      </c>
      <c r="BG163" s="16">
        <f>SUMIF(Ent_Dados!$C$269:$C$514,Tabulação_Prod_Municipios!D50,Ent_Dados!$O$269:$O$514)</f>
        <v>0</v>
      </c>
      <c r="BH163" s="9"/>
      <c r="BI163" s="10">
        <v>153</v>
      </c>
      <c r="BJ163" s="92" t="s">
        <v>102</v>
      </c>
      <c r="BK163" s="13">
        <f>SUMIF(Ent_Dados!$C$9:$C$254,Tabulação_Prod_Municipios!D50,Ent_Dados!$N$9:$N$254)</f>
        <v>0</v>
      </c>
      <c r="BL163" s="16">
        <f>SUMIF(Ent_Dados!$C$9:$C$254,Tabulação_Prod_Municipios!D50,Ent_Dados!$O$9:$O$254)</f>
        <v>0</v>
      </c>
      <c r="BN163" s="10">
        <v>153</v>
      </c>
      <c r="BO163" s="92" t="s">
        <v>184</v>
      </c>
      <c r="BP163" s="13">
        <f>SUMIF(Ent_Dados!$C$269:$C$514,Tabulação_Prod_Municipios!D141,Ent_Dados!$F$269:$F$514)</f>
        <v>0</v>
      </c>
      <c r="BQ163" s="16">
        <f>SUMIF(Ent_Dados!$C$269:$C$514,Tabulação_Prod_Municipios!D141,Ent_Dados!$G$269:$G$514)</f>
        <v>0</v>
      </c>
      <c r="BR163" s="9"/>
      <c r="BS163" s="10">
        <v>153</v>
      </c>
      <c r="BT163" s="92" t="s">
        <v>184</v>
      </c>
      <c r="BU163" s="13">
        <f>SUMIF(Ent_Dados!$C$9:$C$254,Tabulação_Prod_Municipios!D141,Ent_Dados!$F$9:$F$254)</f>
        <v>0</v>
      </c>
      <c r="BV163" s="16">
        <f>SUMIF(Ent_Dados!$C$9:$C$254,Tabulação_Prod_Municipios!D141,Ent_Dados!$G$9:$G$254)</f>
        <v>0</v>
      </c>
      <c r="BX163" s="10">
        <v>153</v>
      </c>
      <c r="BY163" s="92" t="s">
        <v>188</v>
      </c>
      <c r="BZ163" s="13">
        <f>SUMIF(Ent_Dados!$C$269:$C$514,Tabulação_Prod_Municipios!D146,Ent_Dados!$P$269:$P$514)</f>
        <v>0</v>
      </c>
      <c r="CA163" s="16">
        <f>SUMIF(Ent_Dados!$C$269:$C$514,Tabulação_Prod_Municipios!D146,Ent_Dados!$Q$269:$Q$514)</f>
        <v>0</v>
      </c>
      <c r="CB163" s="9"/>
      <c r="CC163" s="10">
        <v>153</v>
      </c>
      <c r="CD163" s="92" t="s">
        <v>188</v>
      </c>
      <c r="CE163" s="13">
        <f>SUMIF(Ent_Dados!$C$9:$C$254,Tabulação_Prod_Municipios!D146,Ent_Dados!$P$9:$P$254)</f>
        <v>0</v>
      </c>
      <c r="CF163" s="16">
        <f>SUMIF(Ent_Dados!$C$9:$C$254,Tabulação_Prod_Municipios!D146,Ent_Dados!$Q$9:$Q$254)</f>
        <v>0</v>
      </c>
      <c r="CH163" s="10">
        <v>153</v>
      </c>
      <c r="CI163" s="92" t="s">
        <v>199</v>
      </c>
      <c r="CJ163" s="13">
        <f>SUMIF(Ent_Dados!$C$269:$C$514,Tabulação_Prod_Municipios!D159,Ent_Dados!$AB$269:$AB$514)</f>
        <v>0</v>
      </c>
      <c r="CK163" s="16">
        <f>SUMIF(Ent_Dados!$C$269:$C$514,Tabulação_Prod_Municipios!D159,Ent_Dados!$AC$269:$AC$514)</f>
        <v>0</v>
      </c>
      <c r="CL163" s="9"/>
      <c r="CM163" s="10">
        <v>153</v>
      </c>
      <c r="CN163" s="92" t="s">
        <v>199</v>
      </c>
      <c r="CO163" s="13">
        <f>SUMIF(Ent_Dados!$C$9:$C$254,Tabulação_Prod_Municipios!D159,Ent_Dados!$AB$9:$AB$254)</f>
        <v>0</v>
      </c>
      <c r="CP163" s="16">
        <f>SUMIF(Ent_Dados!$C$9:$C$254,Tabulação_Prod_Municipios!D159,Ent_Dados!$AC$9:$AC$254)</f>
        <v>0</v>
      </c>
      <c r="CR163" s="10">
        <v>153</v>
      </c>
      <c r="CS163" s="92" t="s">
        <v>267</v>
      </c>
      <c r="CT163" s="13">
        <f>SUMIF(Ent_Dados!$C$269:$C$514,Tabulação_Prod_Municipios!D234,Ent_Dados!$L$269:$L$514)</f>
        <v>0</v>
      </c>
      <c r="CU163" s="16">
        <f>SUMIF(Ent_Dados!$C$269:$C$514,Tabulação_Prod_Municipios!D234,Ent_Dados!$M$269:$M$514)</f>
        <v>0</v>
      </c>
      <c r="CV163" s="9"/>
      <c r="CW163" s="10">
        <v>153</v>
      </c>
      <c r="CX163" s="92" t="s">
        <v>123</v>
      </c>
      <c r="CY163" s="13">
        <f>SUMIF(Ent_Dados!$C$9:$C$254,Tabulação_Prod_Municipios!D76,Ent_Dados!$L$9:$L$254)</f>
        <v>0</v>
      </c>
      <c r="CZ163" s="16">
        <f>SUMIF(Ent_Dados!$C$9:$C$254,Tabulação_Prod_Municipios!D76,Ent_Dados!$M$9:$M$254)</f>
        <v>0</v>
      </c>
      <c r="DB163" s="10">
        <v>153</v>
      </c>
      <c r="DC163" s="92" t="s">
        <v>184</v>
      </c>
      <c r="DD163" s="13">
        <f>SUMIF(Ent_Dados!$C$269:$C$514,Tabulação_Prod_Municipios!D141,Ent_Dados!$R$269:$R$514)</f>
        <v>280</v>
      </c>
      <c r="DE163" s="16">
        <f>SUMIF(Ent_Dados!$C$269:$C$514,Tabulação_Prod_Municipios!D141,Ent_Dados!$S$269:$S$514)</f>
        <v>284</v>
      </c>
      <c r="DF163" s="9"/>
      <c r="DG163" s="10">
        <v>153</v>
      </c>
      <c r="DH163" s="92" t="s">
        <v>112</v>
      </c>
      <c r="DI163" s="13">
        <f>SUMIF(Ent_Dados!$C$9:$C$254,Tabulação_Prod_Municipios!D62,Ent_Dados!$R$9:$R$254)</f>
        <v>16</v>
      </c>
      <c r="DJ163" s="16">
        <f>SUMIF(Ent_Dados!$C$9:$C$254,Tabulação_Prod_Municipios!D62,Ent_Dados!$S$9:$S$254)</f>
        <v>16</v>
      </c>
      <c r="DL163" s="10">
        <v>153</v>
      </c>
      <c r="DM163" s="92" t="s">
        <v>136</v>
      </c>
      <c r="DN163" s="13">
        <f>SUMIF(Ent_Dados!$C$269:$C$514,Tabulação_Prod_Municipios!D90,Ent_Dados!$Z$269:$Z$514)</f>
        <v>0</v>
      </c>
      <c r="DO163" s="16">
        <f>SUMIF(Ent_Dados!$C$269:$C$514,Tabulação_Prod_Municipios!D90,Ent_Dados!$AA$269:$AA$514)</f>
        <v>0</v>
      </c>
      <c r="DP163" s="9"/>
      <c r="DQ163" s="10">
        <v>153</v>
      </c>
      <c r="DR163" s="92" t="s">
        <v>136</v>
      </c>
      <c r="DS163" s="13">
        <f>SUMIF(Ent_Dados!$C$9:$C$254,Tabulação_Prod_Municipios!D90,Ent_Dados!$Z$9:$Z$254)</f>
        <v>0</v>
      </c>
      <c r="DT163" s="16">
        <f>SUMIF(Ent_Dados!$C$9:$C$254,Tabulação_Prod_Municipios!D90,Ent_Dados!$AA$9:$AA$254)</f>
        <v>0</v>
      </c>
      <c r="DV163" s="10">
        <v>153</v>
      </c>
      <c r="DW163" s="92" t="s">
        <v>182</v>
      </c>
      <c r="DX163" s="13">
        <f>SUMIF(Ent_Dados!$C$269:$C$514,Tabulação_Prod_Municipios!D139,Ent_Dados!$D$269:$D$514)</f>
        <v>0</v>
      </c>
      <c r="DY163" s="16">
        <f>SUMIF(Ent_Dados!$C$269:$C$514,Tabulação_Prod_Municipios!D139,Ent_Dados!$E$269:$E$514)</f>
        <v>0</v>
      </c>
      <c r="DZ163" s="9"/>
      <c r="EA163" s="10">
        <v>153</v>
      </c>
      <c r="EB163" s="92" t="s">
        <v>182</v>
      </c>
      <c r="EC163" s="13">
        <f>SUMIF(Ent_Dados!$C$9:$C$254,Tabulação_Prod_Municipios!D139,Ent_Dados!$D$9:$D$254)</f>
        <v>0</v>
      </c>
      <c r="ED163" s="16">
        <f>SUMIF(Ent_Dados!$C$9:$C$254,Tabulação_Prod_Municipios!D139,Ent_Dados!$E$9:$E$254)</f>
        <v>0</v>
      </c>
      <c r="EF163" s="10">
        <v>153</v>
      </c>
      <c r="EG163" s="92" t="s">
        <v>203</v>
      </c>
      <c r="EH163" s="13"/>
      <c r="EI163" s="16"/>
      <c r="EJ163" s="9"/>
      <c r="EK163" s="10">
        <v>153</v>
      </c>
      <c r="EL163" s="92" t="s">
        <v>203</v>
      </c>
      <c r="EM163" s="13"/>
      <c r="EN163" s="16"/>
    </row>
    <row r="164" spans="1:144" ht="13.5" customHeight="1" x14ac:dyDescent="0.2">
      <c r="A164" s="14"/>
      <c r="B164" s="91">
        <v>156</v>
      </c>
      <c r="C164" s="92" t="s">
        <v>204</v>
      </c>
      <c r="D164" s="12" t="s">
        <v>485</v>
      </c>
      <c r="E164" s="14"/>
      <c r="F164" s="10">
        <v>154</v>
      </c>
      <c r="G164" s="92" t="s">
        <v>118</v>
      </c>
      <c r="H164" s="13">
        <f>SUMIF(Ent_Dados!$C$269:$C$514,Tabulação_Prod_Municipios!D70,Ent_Dados!$F$269:$F$514)+SUMIF(Ent_Dados!$C$269:$C$514,Tabulação_Prod_Municipios!D70,Ent_Dados!$H$269:$H$514)+SUMIF(Ent_Dados!$C$269:$C$514,Tabulação_Prod_Municipios!D70,Ent_Dados!$J$269:$J$514)+SUMIF(Ent_Dados!$C$269:$C$514,Tabulação_Prod_Municipios!D70,Ent_Dados!$N$269:$N$514)+SUMIF(Ent_Dados!$C$269:$C$514,Tabulação_Prod_Municipios!D70,Ent_Dados!$P$269:$P$514)+SUMIF(Ent_Dados!$C$269:$C$514,Tabulação_Prod_Municipios!D70,Ent_Dados!$T$269:$T$514)+SUMIF(Ent_Dados!$C$269:$C$514,Tabulação_Prod_Municipios!D70,Ent_Dados!$V$269:$V$514)+SUMIF(Ent_Dados!$C$269:$C$514,Tabulação_Prod_Municipios!D70,Ent_Dados!$X$269:$X$514)+SUMIF(Ent_Dados!$C$269:$C$514,Tabulação_Prod_Municipios!D70,Ent_Dados!$AB$269:$AB$514)</f>
        <v>4610</v>
      </c>
      <c r="I164" s="16">
        <f>SUMIF(Ent_Dados!$C$269:$C$514,Tabulação_Prod_Municipios!D70,Ent_Dados!$G$269:$G$514)+SUMIF(Ent_Dados!$C$269:$C$514,Tabulação_Prod_Municipios!D70,Ent_Dados!$I$269:$I$514)+SUMIF(Ent_Dados!$C$269:$C$514,Tabulação_Prod_Municipios!D70,Ent_Dados!$K$269:$K$514)+SUMIF(Ent_Dados!$C$269:$C$514,Tabulação_Prod_Municipios!D70,Ent_Dados!$O$269:$O$514)+SUMIF(Ent_Dados!$C$269:$C$514,Tabulação_Prod_Municipios!D70,Ent_Dados!$Q$269:$Q$514)+SUMIF(Ent_Dados!$C$269:$C$514,Tabulação_Prod_Municipios!D70,Ent_Dados!$U$269:$U$514)+SUMIF(Ent_Dados!$C$269:$C$514,Tabulação_Prod_Municipios!D70,Ent_Dados!$W$269:$W$514)+SUMIF(Ent_Dados!$C$269:$C$514,Tabulação_Prod_Municipios!D70,Ent_Dados!$Y$269:$Y$514)+SUMIF(Ent_Dados!$C$269:$C$514,Tabulação_Prod_Municipios!D70,Ent_Dados!$AC$269:$AC$514)</f>
        <v>4920</v>
      </c>
      <c r="J164" s="9"/>
      <c r="K164" s="10">
        <v>154</v>
      </c>
      <c r="L164" s="92" t="s">
        <v>255</v>
      </c>
      <c r="M164" s="13">
        <f>SUMIF(Ent_Dados!$C$9:$C$254,Tabulação_Prod_Municipios!D222,Ent_Dados!$F$9:$F$254)+SUMIF(Ent_Dados!$C$9:$C$254,Tabulação_Prod_Municipios!D222,Ent_Dados!$H$9:$H$254)+SUMIF(Ent_Dados!$C$9:$C$254,Tabulação_Prod_Municipios!D222,Ent_Dados!$J$9:$J$254)+SUMIF(Ent_Dados!$C$9:$C$254,Tabulação_Prod_Municipios!D222,Ent_Dados!$N$9:$N$254)+SUMIF(Ent_Dados!$C$9:$C$254,Tabulação_Prod_Municipios!D222,Ent_Dados!$P$9:$P$254)+SUMIF(Ent_Dados!$C$9:$C$254,Tabulação_Prod_Municipios!D222,Ent_Dados!$T$9:$T$254)+SUMIF(Ent_Dados!$C$9:$C$254,Tabulação_Prod_Municipios!D222,Ent_Dados!$V$9:$V$254)+SUMIF(Ent_Dados!$C$9:$C$254,Tabulação_Prod_Municipios!D222,Ent_Dados!$X$9:$X$254)+SUMIF(Ent_Dados!$C$9:$C$254,Tabulação_Prod_Municipios!D222,Ent_Dados!$AB$9:$AB$254)</f>
        <v>1730</v>
      </c>
      <c r="N164" s="16">
        <f>SUMIF(Ent_Dados!$C$9:$C$254,Tabulação_Prod_Municipios!D222,Ent_Dados!$G$9:$G$254)+SUMIF(Ent_Dados!$C$9:$C$254,Tabulação_Prod_Municipios!D222,Ent_Dados!$I$9:$I$254)+SUMIF(Ent_Dados!$C$9:$C$254,Tabulação_Prod_Municipios!D222,Ent_Dados!$K$9:$K$254)+SUMIF(Ent_Dados!$C$9:$C$254,Tabulação_Prod_Municipios!D222,Ent_Dados!$O$9:$O$254)+SUMIF(Ent_Dados!$C$9:$C$254,Tabulação_Prod_Municipios!D222,Ent_Dados!$Q$9:$Q$254)+SUMIF(Ent_Dados!$C$9:$C$254,Tabulação_Prod_Municipios!D222,Ent_Dados!$U$9:$U$254)+SUMIF(Ent_Dados!$C$9:$C$254,Tabulação_Prod_Municipios!D222,Ent_Dados!$W$9:$W$254)+SUMIF(Ent_Dados!$C$9:$C$254,Tabulação_Prod_Municipios!D222,Ent_Dados!$Y$9:$Y$254)+SUMIF(Ent_Dados!$C$9:$C$254,Tabulação_Prod_Municipios!D222,Ent_Dados!$AC$9:$AC$254)</f>
        <v>1280</v>
      </c>
      <c r="O164" s="14"/>
      <c r="P164" s="10">
        <v>154</v>
      </c>
      <c r="Q164" s="92" t="s">
        <v>210</v>
      </c>
      <c r="R164" s="13">
        <f>SUMIF(Ent_Dados!$C$269:$C$514,Tabulação_Prod_Municipios!D170,Ent_Dados!$V$269:$V$514)</f>
        <v>1900</v>
      </c>
      <c r="S164" s="16">
        <f>SUMIF(Ent_Dados!$C$269:$C$514,Tabulação_Prod_Municipios!D170,Ent_Dados!$W$269:$W$514)</f>
        <v>1584</v>
      </c>
      <c r="T164" s="9"/>
      <c r="U164" s="10">
        <v>154</v>
      </c>
      <c r="V164" s="92" t="s">
        <v>251</v>
      </c>
      <c r="W164" s="13">
        <f>SUMIF(Ent_Dados!$C$9:$C$254,Tabulação_Prod_Municipios!D218,Ent_Dados!$V$9:$V$254)</f>
        <v>550</v>
      </c>
      <c r="X164" s="16">
        <f>SUMIF(Ent_Dados!$C$9:$C$254,Tabulação_Prod_Municipios!D218,Ent_Dados!$W$9:$W$254)</f>
        <v>600</v>
      </c>
      <c r="Y164" s="2"/>
      <c r="Z164" s="10">
        <v>154</v>
      </c>
      <c r="AA164" s="92" t="s">
        <v>258</v>
      </c>
      <c r="AB164" s="13">
        <f>SUMIF(Ent_Dados!$C$269:$C$514,Tabulação_Prod_Municipios!D225,Ent_Dados!$T$269:$T$514)</f>
        <v>1444</v>
      </c>
      <c r="AC164" s="16">
        <f>SUMIF(Ent_Dados!$C$269:$C$514,Tabulação_Prod_Municipios!D225,Ent_Dados!$U$269:$U$514)</f>
        <v>1520</v>
      </c>
      <c r="AD164" s="9"/>
      <c r="AE164" s="10">
        <v>154</v>
      </c>
      <c r="AF164" s="92" t="s">
        <v>143</v>
      </c>
      <c r="AG164" s="13">
        <f>SUMIF(Ent_Dados!$C$9:$C$254,Tabulação_Prod_Municipios!D97,Ent_Dados!$T$9:$T$254)</f>
        <v>450</v>
      </c>
      <c r="AH164" s="16">
        <f>SUMIF(Ent_Dados!$C$9:$C$254,Tabulação_Prod_Municipios!D97,Ent_Dados!$U$9:$U$254)</f>
        <v>450</v>
      </c>
      <c r="AJ164" s="10">
        <v>154</v>
      </c>
      <c r="AK164" s="92" t="s">
        <v>97</v>
      </c>
      <c r="AL164" s="13">
        <f>SUMIF(Ent_Dados!$C$269:$C$514,Tabulação_Prod_Municipios!D45,Ent_Dados!$X$269:$X$514)</f>
        <v>0</v>
      </c>
      <c r="AM164" s="16">
        <f>SUMIF(Ent_Dados!$C$269:$C$514,Tabulação_Prod_Municipios!D45,Ent_Dados!$Y$269:$Y$514)</f>
        <v>0</v>
      </c>
      <c r="AN164" s="9"/>
      <c r="AO164" s="10">
        <v>154</v>
      </c>
      <c r="AP164" s="92" t="s">
        <v>97</v>
      </c>
      <c r="AQ164" s="13">
        <f>SUMIF(Ent_Dados!$C$9:$C$254,Tabulação_Prod_Municipios!D45,Ent_Dados!$X$9:$X$254)</f>
        <v>0</v>
      </c>
      <c r="AR164" s="16">
        <f>SUMIF(Ent_Dados!$C$9:$C$254,Tabulação_Prod_Municipios!D45,Ent_Dados!$Y$9:$Y$254)</f>
        <v>0</v>
      </c>
      <c r="AT164" s="10">
        <v>154</v>
      </c>
      <c r="AU164" s="92" t="s">
        <v>165</v>
      </c>
      <c r="AV164" s="13">
        <f>SUMIF(Ent_Dados!$C$269:$C$514,Tabulação_Prod_Municipios!D120,Ent_Dados!$J$269:$J$514)</f>
        <v>0</v>
      </c>
      <c r="AW164" s="16">
        <f>SUMIF(Ent_Dados!$C$269:$C$514,Tabulação_Prod_Municipios!D120,Ent_Dados!$K$269:$K$514)</f>
        <v>0</v>
      </c>
      <c r="AX164" s="9"/>
      <c r="AY164" s="10">
        <v>154</v>
      </c>
      <c r="AZ164" s="92" t="s">
        <v>165</v>
      </c>
      <c r="BA164" s="13">
        <f>SUMIF(Ent_Dados!$C$9:$C$254,Tabulação_Prod_Municipios!D120,Ent_Dados!$J$9:$J$254)</f>
        <v>0</v>
      </c>
      <c r="BB164" s="16">
        <f>SUMIF(Ent_Dados!$C$9:$C$254,Tabulação_Prod_Municipios!D120,Ent_Dados!$K$9:$K$254)</f>
        <v>0</v>
      </c>
      <c r="BD164" s="10">
        <v>154</v>
      </c>
      <c r="BE164" s="92" t="s">
        <v>104</v>
      </c>
      <c r="BF164" s="13">
        <f>SUMIF(Ent_Dados!$C$269:$C$514,Tabulação_Prod_Municipios!D53,Ent_Dados!$N$269:$N$514)</f>
        <v>0</v>
      </c>
      <c r="BG164" s="16">
        <f>SUMIF(Ent_Dados!$C$269:$C$514,Tabulação_Prod_Municipios!D53,Ent_Dados!$O$269:$O$514)</f>
        <v>0</v>
      </c>
      <c r="BH164" s="9"/>
      <c r="BI164" s="10">
        <v>154</v>
      </c>
      <c r="BJ164" s="92" t="s">
        <v>104</v>
      </c>
      <c r="BK164" s="13">
        <f>SUMIF(Ent_Dados!$C$9:$C$254,Tabulação_Prod_Municipios!D53,Ent_Dados!$N$9:$N$254)</f>
        <v>0</v>
      </c>
      <c r="BL164" s="16">
        <f>SUMIF(Ent_Dados!$C$9:$C$254,Tabulação_Prod_Municipios!D53,Ent_Dados!$O$9:$O$254)</f>
        <v>0</v>
      </c>
      <c r="BN164" s="10">
        <v>154</v>
      </c>
      <c r="BO164" s="92" t="s">
        <v>186</v>
      </c>
      <c r="BP164" s="13">
        <f>SUMIF(Ent_Dados!$C$269:$C$514,Tabulação_Prod_Municipios!D143,Ent_Dados!$F$269:$F$514)</f>
        <v>0</v>
      </c>
      <c r="BQ164" s="16">
        <f>SUMIF(Ent_Dados!$C$269:$C$514,Tabulação_Prod_Municipios!D143,Ent_Dados!$G$269:$G$514)</f>
        <v>0</v>
      </c>
      <c r="BR164" s="9"/>
      <c r="BS164" s="10">
        <v>154</v>
      </c>
      <c r="BT164" s="92" t="s">
        <v>186</v>
      </c>
      <c r="BU164" s="13">
        <f>SUMIF(Ent_Dados!$C$9:$C$254,Tabulação_Prod_Municipios!D143,Ent_Dados!$F$9:$F$254)</f>
        <v>0</v>
      </c>
      <c r="BV164" s="16">
        <f>SUMIF(Ent_Dados!$C$9:$C$254,Tabulação_Prod_Municipios!D143,Ent_Dados!$G$9:$G$254)</f>
        <v>0</v>
      </c>
      <c r="BX164" s="10">
        <v>154</v>
      </c>
      <c r="BY164" s="92" t="s">
        <v>189</v>
      </c>
      <c r="BZ164" s="13">
        <f>SUMIF(Ent_Dados!$C$269:$C$514,Tabulação_Prod_Municipios!D147,Ent_Dados!$P$269:$P$514)</f>
        <v>0</v>
      </c>
      <c r="CA164" s="16">
        <f>SUMIF(Ent_Dados!$C$269:$C$514,Tabulação_Prod_Municipios!D147,Ent_Dados!$Q$269:$Q$514)</f>
        <v>0</v>
      </c>
      <c r="CB164" s="9"/>
      <c r="CC164" s="10">
        <v>154</v>
      </c>
      <c r="CD164" s="92" t="s">
        <v>189</v>
      </c>
      <c r="CE164" s="13">
        <f>SUMIF(Ent_Dados!$C$9:$C$254,Tabulação_Prod_Municipios!D147,Ent_Dados!$P$9:$P$254)</f>
        <v>0</v>
      </c>
      <c r="CF164" s="16">
        <f>SUMIF(Ent_Dados!$C$9:$C$254,Tabulação_Prod_Municipios!D147,Ent_Dados!$Q$9:$Q$254)</f>
        <v>0</v>
      </c>
      <c r="CH164" s="10">
        <v>154</v>
      </c>
      <c r="CI164" s="92" t="s">
        <v>200</v>
      </c>
      <c r="CJ164" s="13">
        <f>SUMIF(Ent_Dados!$C$269:$C$514,Tabulação_Prod_Municipios!D160,Ent_Dados!$AB$269:$AB$514)</f>
        <v>0</v>
      </c>
      <c r="CK164" s="16">
        <f>SUMIF(Ent_Dados!$C$269:$C$514,Tabulação_Prod_Municipios!D160,Ent_Dados!$AC$269:$AC$514)</f>
        <v>0</v>
      </c>
      <c r="CL164" s="9"/>
      <c r="CM164" s="10">
        <v>154</v>
      </c>
      <c r="CN164" s="92" t="s">
        <v>200</v>
      </c>
      <c r="CO164" s="13">
        <f>SUMIF(Ent_Dados!$C$9:$C$254,Tabulação_Prod_Municipios!D160,Ent_Dados!$AB$9:$AB$254)</f>
        <v>0</v>
      </c>
      <c r="CP164" s="16">
        <f>SUMIF(Ent_Dados!$C$9:$C$254,Tabulação_Prod_Municipios!D160,Ent_Dados!$AC$9:$AC$254)</f>
        <v>0</v>
      </c>
      <c r="CR164" s="10">
        <v>154</v>
      </c>
      <c r="CS164" s="92" t="s">
        <v>123</v>
      </c>
      <c r="CT164" s="13">
        <f>SUMIF(Ent_Dados!$C$269:$C$514,Tabulação_Prod_Municipios!D76,Ent_Dados!$L$269:$L$514)</f>
        <v>0</v>
      </c>
      <c r="CU164" s="16">
        <f>SUMIF(Ent_Dados!$C$269:$C$514,Tabulação_Prod_Municipios!D76,Ent_Dados!$M$269:$M$514)</f>
        <v>0</v>
      </c>
      <c r="CV164" s="9"/>
      <c r="CW164" s="10">
        <v>154</v>
      </c>
      <c r="CX164" s="92" t="s">
        <v>267</v>
      </c>
      <c r="CY164" s="13">
        <f>SUMIF(Ent_Dados!$C$9:$C$254,Tabulação_Prod_Municipios!D234,Ent_Dados!$L$9:$L$254)</f>
        <v>0</v>
      </c>
      <c r="CZ164" s="16">
        <f>SUMIF(Ent_Dados!$C$9:$C$254,Tabulação_Prod_Municipios!D234,Ent_Dados!$M$9:$M$254)</f>
        <v>0</v>
      </c>
      <c r="DB164" s="10">
        <v>154</v>
      </c>
      <c r="DC164" s="92" t="s">
        <v>71</v>
      </c>
      <c r="DD164" s="13">
        <f>SUMIF(Ent_Dados!$C$269:$C$514,Tabulação_Prod_Municipios!D19,Ent_Dados!$R$269:$R$514)</f>
        <v>270</v>
      </c>
      <c r="DE164" s="16">
        <f>SUMIF(Ent_Dados!$C$269:$C$514,Tabulação_Prod_Municipios!D19,Ent_Dados!$S$269:$S$514)</f>
        <v>284</v>
      </c>
      <c r="DF164" s="9"/>
      <c r="DG164" s="10">
        <v>154</v>
      </c>
      <c r="DH164" s="92" t="s">
        <v>264</v>
      </c>
      <c r="DI164" s="13">
        <f>SUMIF(Ent_Dados!$C$9:$C$254,Tabulação_Prod_Municipios!D231,Ent_Dados!$R$9:$R$254)</f>
        <v>35</v>
      </c>
      <c r="DJ164" s="16">
        <f>SUMIF(Ent_Dados!$C$9:$C$254,Tabulação_Prod_Municipios!D231,Ent_Dados!$S$9:$S$254)</f>
        <v>15</v>
      </c>
      <c r="DL164" s="10">
        <v>154</v>
      </c>
      <c r="DM164" s="92" t="s">
        <v>140</v>
      </c>
      <c r="DN164" s="13">
        <f>SUMIF(Ent_Dados!$C$269:$C$514,Tabulação_Prod_Municipios!D94,Ent_Dados!$Z$269:$Z$514)</f>
        <v>0</v>
      </c>
      <c r="DO164" s="16">
        <f>SUMIF(Ent_Dados!$C$269:$C$514,Tabulação_Prod_Municipios!D94,Ent_Dados!$AA$269:$AA$514)</f>
        <v>0</v>
      </c>
      <c r="DP164" s="9"/>
      <c r="DQ164" s="10">
        <v>154</v>
      </c>
      <c r="DR164" s="92" t="s">
        <v>140</v>
      </c>
      <c r="DS164" s="13">
        <f>SUMIF(Ent_Dados!$C$9:$C$254,Tabulação_Prod_Municipios!D94,Ent_Dados!$Z$9:$Z$254)</f>
        <v>0</v>
      </c>
      <c r="DT164" s="16">
        <f>SUMIF(Ent_Dados!$C$9:$C$254,Tabulação_Prod_Municipios!D94,Ent_Dados!$AA$9:$AA$254)</f>
        <v>0</v>
      </c>
      <c r="DV164" s="10">
        <v>154</v>
      </c>
      <c r="DW164" s="92" t="s">
        <v>184</v>
      </c>
      <c r="DX164" s="13">
        <f>SUMIF(Ent_Dados!$C$269:$C$514,Tabulação_Prod_Municipios!D141,Ent_Dados!$D$269:$D$514)</f>
        <v>0</v>
      </c>
      <c r="DY164" s="16">
        <f>SUMIF(Ent_Dados!$C$269:$C$514,Tabulação_Prod_Municipios!D141,Ent_Dados!$E$269:$E$514)</f>
        <v>0</v>
      </c>
      <c r="DZ164" s="9"/>
      <c r="EA164" s="10">
        <v>154</v>
      </c>
      <c r="EB164" s="92" t="s">
        <v>184</v>
      </c>
      <c r="EC164" s="13">
        <f>SUMIF(Ent_Dados!$C$9:$C$254,Tabulação_Prod_Municipios!D141,Ent_Dados!$D$9:$D$254)</f>
        <v>0</v>
      </c>
      <c r="ED164" s="16">
        <f>SUMIF(Ent_Dados!$C$9:$C$254,Tabulação_Prod_Municipios!D141,Ent_Dados!$E$9:$E$254)</f>
        <v>0</v>
      </c>
      <c r="EF164" s="10">
        <v>154</v>
      </c>
      <c r="EG164" s="92" t="s">
        <v>204</v>
      </c>
      <c r="EH164" s="13"/>
      <c r="EI164" s="16"/>
      <c r="EJ164" s="9"/>
      <c r="EK164" s="10">
        <v>154</v>
      </c>
      <c r="EL164" s="92" t="s">
        <v>204</v>
      </c>
      <c r="EM164" s="13"/>
      <c r="EN164" s="16"/>
    </row>
    <row r="165" spans="1:144" ht="13.5" customHeight="1" x14ac:dyDescent="0.2">
      <c r="A165" s="14"/>
      <c r="B165" s="91">
        <v>157</v>
      </c>
      <c r="C165" s="92" t="s">
        <v>205</v>
      </c>
      <c r="D165" s="12" t="s">
        <v>486</v>
      </c>
      <c r="E165" s="14"/>
      <c r="F165" s="10">
        <v>155</v>
      </c>
      <c r="G165" s="92" t="s">
        <v>284</v>
      </c>
      <c r="H165" s="13">
        <f>SUMIF(Ent_Dados!$C$269:$C$514,Tabulação_Prod_Municipios!D252,Ent_Dados!$F$269:$F$514)+SUMIF(Ent_Dados!$C$269:$C$514,Tabulação_Prod_Municipios!D252,Ent_Dados!$H$269:$H$514)+SUMIF(Ent_Dados!$C$269:$C$514,Tabulação_Prod_Municipios!D252,Ent_Dados!$J$269:$J$514)+SUMIF(Ent_Dados!$C$269:$C$514,Tabulação_Prod_Municipios!D252,Ent_Dados!$N$269:$N$514)+SUMIF(Ent_Dados!$C$269:$C$514,Tabulação_Prod_Municipios!D252,Ent_Dados!$P$269:$P$514)+SUMIF(Ent_Dados!$C$269:$C$514,Tabulação_Prod_Municipios!D252,Ent_Dados!$T$269:$T$514)+SUMIF(Ent_Dados!$C$269:$C$514,Tabulação_Prod_Municipios!D252,Ent_Dados!$V$269:$V$514)+SUMIF(Ent_Dados!$C$269:$C$514,Tabulação_Prod_Municipios!D252,Ent_Dados!$X$269:$X$514)+SUMIF(Ent_Dados!$C$269:$C$514,Tabulação_Prod_Municipios!D252,Ent_Dados!$AB$269:$AB$514)</f>
        <v>4324</v>
      </c>
      <c r="I165" s="16">
        <f>SUMIF(Ent_Dados!$C$269:$C$514,Tabulação_Prod_Municipios!D252,Ent_Dados!$G$269:$G$514)+SUMIF(Ent_Dados!$C$269:$C$514,Tabulação_Prod_Municipios!D252,Ent_Dados!$I$269:$I$514)+SUMIF(Ent_Dados!$C$269:$C$514,Tabulação_Prod_Municipios!D252,Ent_Dados!$K$269:$K$514)+SUMIF(Ent_Dados!$C$269:$C$514,Tabulação_Prod_Municipios!D252,Ent_Dados!$O$269:$O$514)+SUMIF(Ent_Dados!$C$269:$C$514,Tabulação_Prod_Municipios!D252,Ent_Dados!$Q$269:$Q$514)+SUMIF(Ent_Dados!$C$269:$C$514,Tabulação_Prod_Municipios!D252,Ent_Dados!$U$269:$U$514)+SUMIF(Ent_Dados!$C$269:$C$514,Tabulação_Prod_Municipios!D252,Ent_Dados!$W$269:$W$514)+SUMIF(Ent_Dados!$C$269:$C$514,Tabulação_Prod_Municipios!D252,Ent_Dados!$Y$269:$Y$514)+SUMIF(Ent_Dados!$C$269:$C$514,Tabulação_Prod_Municipios!D252,Ent_Dados!$AC$269:$AC$514)</f>
        <v>4910</v>
      </c>
      <c r="J165" s="9"/>
      <c r="K165" s="10">
        <v>155</v>
      </c>
      <c r="L165" s="92" t="s">
        <v>177</v>
      </c>
      <c r="M165" s="13">
        <f>SUMIF(Ent_Dados!$C$9:$C$254,Tabulação_Prod_Municipios!D133,Ent_Dados!$F$9:$F$254)+SUMIF(Ent_Dados!$C$9:$C$254,Tabulação_Prod_Municipios!D133,Ent_Dados!$H$9:$H$254)+SUMIF(Ent_Dados!$C$9:$C$254,Tabulação_Prod_Municipios!D133,Ent_Dados!$J$9:$J$254)+SUMIF(Ent_Dados!$C$9:$C$254,Tabulação_Prod_Municipios!D133,Ent_Dados!$N$9:$N$254)+SUMIF(Ent_Dados!$C$9:$C$254,Tabulação_Prod_Municipios!D133,Ent_Dados!$P$9:$P$254)+SUMIF(Ent_Dados!$C$9:$C$254,Tabulação_Prod_Municipios!D133,Ent_Dados!$T$9:$T$254)+SUMIF(Ent_Dados!$C$9:$C$254,Tabulação_Prod_Municipios!D133,Ent_Dados!$V$9:$V$254)+SUMIF(Ent_Dados!$C$9:$C$254,Tabulação_Prod_Municipios!D133,Ent_Dados!$X$9:$X$254)+SUMIF(Ent_Dados!$C$9:$C$254,Tabulação_Prod_Municipios!D133,Ent_Dados!$AB$9:$AB$254)</f>
        <v>1210</v>
      </c>
      <c r="N165" s="16">
        <f>SUMIF(Ent_Dados!$C$9:$C$254,Tabulação_Prod_Municipios!D133,Ent_Dados!$G$9:$G$254)+SUMIF(Ent_Dados!$C$9:$C$254,Tabulação_Prod_Municipios!D133,Ent_Dados!$I$9:$I$254)+SUMIF(Ent_Dados!$C$9:$C$254,Tabulação_Prod_Municipios!D133,Ent_Dados!$K$9:$K$254)+SUMIF(Ent_Dados!$C$9:$C$254,Tabulação_Prod_Municipios!D133,Ent_Dados!$O$9:$O$254)+SUMIF(Ent_Dados!$C$9:$C$254,Tabulação_Prod_Municipios!D133,Ent_Dados!$Q$9:$Q$254)+SUMIF(Ent_Dados!$C$9:$C$254,Tabulação_Prod_Municipios!D133,Ent_Dados!$U$9:$U$254)+SUMIF(Ent_Dados!$C$9:$C$254,Tabulação_Prod_Municipios!D133,Ent_Dados!$W$9:$W$254)+SUMIF(Ent_Dados!$C$9:$C$254,Tabulação_Prod_Municipios!D133,Ent_Dados!$Y$9:$Y$254)+SUMIF(Ent_Dados!$C$9:$C$254,Tabulação_Prod_Municipios!D133,Ent_Dados!$AC$9:$AC$254)</f>
        <v>1265</v>
      </c>
      <c r="O165" s="14"/>
      <c r="P165" s="10">
        <v>155</v>
      </c>
      <c r="Q165" s="92" t="s">
        <v>113</v>
      </c>
      <c r="R165" s="13">
        <f>SUMIF(Ent_Dados!$C$269:$C$514,Tabulação_Prod_Municipios!D64,Ent_Dados!$V$269:$V$514)</f>
        <v>1659</v>
      </c>
      <c r="S165" s="16">
        <f>SUMIF(Ent_Dados!$C$269:$C$514,Tabulação_Prod_Municipios!D64,Ent_Dados!$W$269:$W$514)</f>
        <v>1560</v>
      </c>
      <c r="T165" s="9"/>
      <c r="U165" s="10">
        <v>155</v>
      </c>
      <c r="V165" s="92" t="s">
        <v>149</v>
      </c>
      <c r="W165" s="13">
        <f>SUMIF(Ent_Dados!$C$9:$C$254,Tabulação_Prod_Municipios!D103,Ent_Dados!$V$9:$V$254)</f>
        <v>500</v>
      </c>
      <c r="X165" s="16">
        <f>SUMIF(Ent_Dados!$C$9:$C$254,Tabulação_Prod_Municipios!D103,Ent_Dados!$W$9:$W$254)</f>
        <v>600</v>
      </c>
      <c r="Y165" s="2"/>
      <c r="Z165" s="10">
        <v>155</v>
      </c>
      <c r="AA165" s="92" t="s">
        <v>273</v>
      </c>
      <c r="AB165" s="13">
        <f>SUMIF(Ent_Dados!$C$269:$C$514,Tabulação_Prod_Municipios!D241,Ent_Dados!$T$269:$T$514)</f>
        <v>1520</v>
      </c>
      <c r="AC165" s="16">
        <f>SUMIF(Ent_Dados!$C$269:$C$514,Tabulação_Prod_Municipios!D241,Ent_Dados!$U$269:$U$514)</f>
        <v>1500</v>
      </c>
      <c r="AD165" s="9"/>
      <c r="AE165" s="10">
        <v>155</v>
      </c>
      <c r="AF165" s="92" t="s">
        <v>176</v>
      </c>
      <c r="AG165" s="13">
        <f>SUMIF(Ent_Dados!$C$9:$C$254,Tabulação_Prod_Municipios!D132,Ent_Dados!$T$9:$T$254)</f>
        <v>600</v>
      </c>
      <c r="AH165" s="16">
        <f>SUMIF(Ent_Dados!$C$9:$C$254,Tabulação_Prod_Municipios!D132,Ent_Dados!$U$9:$U$254)</f>
        <v>400</v>
      </c>
      <c r="AJ165" s="10">
        <v>155</v>
      </c>
      <c r="AK165" s="92" t="s">
        <v>100</v>
      </c>
      <c r="AL165" s="13">
        <f>SUMIF(Ent_Dados!$C$269:$C$514,Tabulação_Prod_Municipios!D48,Ent_Dados!$X$269:$X$514)</f>
        <v>0</v>
      </c>
      <c r="AM165" s="16">
        <f>SUMIF(Ent_Dados!$C$269:$C$514,Tabulação_Prod_Municipios!D48,Ent_Dados!$Y$269:$Y$514)</f>
        <v>0</v>
      </c>
      <c r="AN165" s="9"/>
      <c r="AO165" s="10">
        <v>155</v>
      </c>
      <c r="AP165" s="92" t="s">
        <v>100</v>
      </c>
      <c r="AQ165" s="13">
        <f>SUMIF(Ent_Dados!$C$9:$C$254,Tabulação_Prod_Municipios!D48,Ent_Dados!$X$9:$X$254)</f>
        <v>0</v>
      </c>
      <c r="AR165" s="16">
        <f>SUMIF(Ent_Dados!$C$9:$C$254,Tabulação_Prod_Municipios!D48,Ent_Dados!$Y$9:$Y$254)</f>
        <v>0</v>
      </c>
      <c r="AT165" s="10">
        <v>155</v>
      </c>
      <c r="AU165" s="92" t="s">
        <v>90</v>
      </c>
      <c r="AV165" s="13">
        <f>SUMIF(Ent_Dados!$C$269:$C$514,Tabulação_Prod_Municipios!D38,Ent_Dados!$J$269:$J$514)</f>
        <v>0</v>
      </c>
      <c r="AW165" s="16">
        <f>SUMIF(Ent_Dados!$C$269:$C$514,Tabulação_Prod_Municipios!D38,Ent_Dados!$K$269:$K$514)</f>
        <v>0</v>
      </c>
      <c r="AX165" s="9"/>
      <c r="AY165" s="10">
        <v>155</v>
      </c>
      <c r="AZ165" s="92" t="s">
        <v>90</v>
      </c>
      <c r="BA165" s="13">
        <f>SUMIF(Ent_Dados!$C$9:$C$254,Tabulação_Prod_Municipios!D38,Ent_Dados!$J$9:$J$254)</f>
        <v>0</v>
      </c>
      <c r="BB165" s="16">
        <f>SUMIF(Ent_Dados!$C$9:$C$254,Tabulação_Prod_Municipios!D38,Ent_Dados!$K$9:$K$254)</f>
        <v>0</v>
      </c>
      <c r="BD165" s="10">
        <v>155</v>
      </c>
      <c r="BE165" s="92" t="s">
        <v>105</v>
      </c>
      <c r="BF165" s="13">
        <f>SUMIF(Ent_Dados!$C$269:$C$514,Tabulação_Prod_Municipios!D54,Ent_Dados!$N$269:$N$514)</f>
        <v>0</v>
      </c>
      <c r="BG165" s="16">
        <f>SUMIF(Ent_Dados!$C$269:$C$514,Tabulação_Prod_Municipios!D54,Ent_Dados!$O$269:$O$514)</f>
        <v>0</v>
      </c>
      <c r="BH165" s="9"/>
      <c r="BI165" s="10">
        <v>155</v>
      </c>
      <c r="BJ165" s="92" t="s">
        <v>105</v>
      </c>
      <c r="BK165" s="13">
        <f>SUMIF(Ent_Dados!$C$9:$C$254,Tabulação_Prod_Municipios!D54,Ent_Dados!$N$9:$N$254)</f>
        <v>0</v>
      </c>
      <c r="BL165" s="16">
        <f>SUMIF(Ent_Dados!$C$9:$C$254,Tabulação_Prod_Municipios!D54,Ent_Dados!$O$9:$O$254)</f>
        <v>0</v>
      </c>
      <c r="BN165" s="10">
        <v>155</v>
      </c>
      <c r="BO165" s="92" t="s">
        <v>187</v>
      </c>
      <c r="BP165" s="13">
        <f>SUMIF(Ent_Dados!$C$269:$C$514,Tabulação_Prod_Municipios!D144,Ent_Dados!$F$269:$F$514)</f>
        <v>0</v>
      </c>
      <c r="BQ165" s="16">
        <f>SUMIF(Ent_Dados!$C$269:$C$514,Tabulação_Prod_Municipios!D144,Ent_Dados!$G$269:$G$514)</f>
        <v>0</v>
      </c>
      <c r="BR165" s="9"/>
      <c r="BS165" s="10">
        <v>155</v>
      </c>
      <c r="BT165" s="92" t="s">
        <v>187</v>
      </c>
      <c r="BU165" s="13">
        <f>SUMIF(Ent_Dados!$C$9:$C$254,Tabulação_Prod_Municipios!D144,Ent_Dados!$F$9:$F$254)</f>
        <v>0</v>
      </c>
      <c r="BV165" s="16">
        <f>SUMIF(Ent_Dados!$C$9:$C$254,Tabulação_Prod_Municipios!D144,Ent_Dados!$G$9:$G$254)</f>
        <v>0</v>
      </c>
      <c r="BX165" s="10">
        <v>155</v>
      </c>
      <c r="BY165" s="92" t="s">
        <v>190</v>
      </c>
      <c r="BZ165" s="13">
        <f>SUMIF(Ent_Dados!$C$269:$C$514,Tabulação_Prod_Municipios!D148,Ent_Dados!$P$269:$P$514)</f>
        <v>0</v>
      </c>
      <c r="CA165" s="16">
        <f>SUMIF(Ent_Dados!$C$269:$C$514,Tabulação_Prod_Municipios!D148,Ent_Dados!$Q$269:$Q$514)</f>
        <v>0</v>
      </c>
      <c r="CB165" s="9"/>
      <c r="CC165" s="10">
        <v>155</v>
      </c>
      <c r="CD165" s="92" t="s">
        <v>190</v>
      </c>
      <c r="CE165" s="13">
        <f>SUMIF(Ent_Dados!$C$9:$C$254,Tabulação_Prod_Municipios!D148,Ent_Dados!$P$9:$P$254)</f>
        <v>0</v>
      </c>
      <c r="CF165" s="16">
        <f>SUMIF(Ent_Dados!$C$9:$C$254,Tabulação_Prod_Municipios!D148,Ent_Dados!$Q$9:$Q$254)</f>
        <v>0</v>
      </c>
      <c r="CH165" s="10">
        <v>155</v>
      </c>
      <c r="CI165" s="92" t="s">
        <v>201</v>
      </c>
      <c r="CJ165" s="13">
        <f>SUMIF(Ent_Dados!$C$269:$C$514,Tabulação_Prod_Municipios!D161,Ent_Dados!$AB$269:$AB$514)</f>
        <v>0</v>
      </c>
      <c r="CK165" s="16">
        <f>SUMIF(Ent_Dados!$C$269:$C$514,Tabulação_Prod_Municipios!D161,Ent_Dados!$AC$269:$AC$514)</f>
        <v>0</v>
      </c>
      <c r="CL165" s="9"/>
      <c r="CM165" s="10">
        <v>155</v>
      </c>
      <c r="CN165" s="92" t="s">
        <v>201</v>
      </c>
      <c r="CO165" s="13">
        <f>SUMIF(Ent_Dados!$C$9:$C$254,Tabulação_Prod_Municipios!D161,Ent_Dados!$AB$9:$AB$254)</f>
        <v>0</v>
      </c>
      <c r="CP165" s="16">
        <f>SUMIF(Ent_Dados!$C$9:$C$254,Tabulação_Prod_Municipios!D161,Ent_Dados!$AC$9:$AC$254)</f>
        <v>0</v>
      </c>
      <c r="CR165" s="10">
        <v>155</v>
      </c>
      <c r="CS165" s="92" t="s">
        <v>94</v>
      </c>
      <c r="CT165" s="13">
        <f>SUMIF(Ent_Dados!$C$269:$C$514,Tabulação_Prod_Municipios!D42,Ent_Dados!$L$269:$L$514)</f>
        <v>0</v>
      </c>
      <c r="CU165" s="16">
        <f>SUMIF(Ent_Dados!$C$269:$C$514,Tabulação_Prod_Municipios!D42,Ent_Dados!$M$269:$M$514)</f>
        <v>0</v>
      </c>
      <c r="CV165" s="9"/>
      <c r="CW165" s="10">
        <v>155</v>
      </c>
      <c r="CX165" s="92" t="s">
        <v>65</v>
      </c>
      <c r="CY165" s="13">
        <f>SUMIF(Ent_Dados!$C$9:$C$254,Tabulação_Prod_Municipios!D12,Ent_Dados!$L$9:$L$254)</f>
        <v>0</v>
      </c>
      <c r="CZ165" s="16">
        <f>SUMIF(Ent_Dados!$C$9:$C$254,Tabulação_Prod_Municipios!D12,Ent_Dados!$M$9:$M$254)</f>
        <v>0</v>
      </c>
      <c r="DB165" s="10">
        <v>155</v>
      </c>
      <c r="DC165" s="92" t="s">
        <v>253</v>
      </c>
      <c r="DD165" s="13">
        <f>SUMIF(Ent_Dados!$C$269:$C$514,Tabulação_Prod_Municipios!D220,Ent_Dados!$R$269:$R$514)</f>
        <v>260</v>
      </c>
      <c r="DE165" s="16">
        <f>SUMIF(Ent_Dados!$C$269:$C$514,Tabulação_Prod_Municipios!D220,Ent_Dados!$S$269:$S$514)</f>
        <v>260</v>
      </c>
      <c r="DF165" s="9"/>
      <c r="DG165" s="10">
        <v>155</v>
      </c>
      <c r="DH165" s="92" t="s">
        <v>285</v>
      </c>
      <c r="DI165" s="13">
        <f>SUMIF(Ent_Dados!$C$9:$C$254,Tabulação_Prod_Municipios!D254,Ent_Dados!$R$9:$R$254)</f>
        <v>15</v>
      </c>
      <c r="DJ165" s="16">
        <f>SUMIF(Ent_Dados!$C$9:$C$254,Tabulação_Prod_Municipios!D254,Ent_Dados!$S$9:$S$254)</f>
        <v>15</v>
      </c>
      <c r="DL165" s="10">
        <v>155</v>
      </c>
      <c r="DM165" s="92" t="s">
        <v>141</v>
      </c>
      <c r="DN165" s="13">
        <f>SUMIF(Ent_Dados!$C$269:$C$514,Tabulação_Prod_Municipios!D95,Ent_Dados!$Z$269:$Z$514)</f>
        <v>0</v>
      </c>
      <c r="DO165" s="16">
        <f>SUMIF(Ent_Dados!$C$269:$C$514,Tabulação_Prod_Municipios!D95,Ent_Dados!$AA$269:$AA$514)</f>
        <v>0</v>
      </c>
      <c r="DP165" s="9"/>
      <c r="DQ165" s="10">
        <v>155</v>
      </c>
      <c r="DR165" s="92" t="s">
        <v>141</v>
      </c>
      <c r="DS165" s="13">
        <f>SUMIF(Ent_Dados!$C$9:$C$254,Tabulação_Prod_Municipios!D95,Ent_Dados!$Z$9:$Z$254)</f>
        <v>0</v>
      </c>
      <c r="DT165" s="16">
        <f>SUMIF(Ent_Dados!$C$9:$C$254,Tabulação_Prod_Municipios!D95,Ent_Dados!$AA$9:$AA$254)</f>
        <v>0</v>
      </c>
      <c r="DV165" s="10">
        <v>155</v>
      </c>
      <c r="DW165" s="92" t="s">
        <v>185</v>
      </c>
      <c r="DX165" s="13">
        <f>SUMIF(Ent_Dados!$C$269:$C$514,Tabulação_Prod_Municipios!D142,Ent_Dados!$D$269:$D$514)</f>
        <v>0</v>
      </c>
      <c r="DY165" s="16">
        <f>SUMIF(Ent_Dados!$C$269:$C$514,Tabulação_Prod_Municipios!D142,Ent_Dados!$E$269:$E$514)</f>
        <v>0</v>
      </c>
      <c r="DZ165" s="9"/>
      <c r="EA165" s="10">
        <v>155</v>
      </c>
      <c r="EB165" s="92" t="s">
        <v>185</v>
      </c>
      <c r="EC165" s="13">
        <f>SUMIF(Ent_Dados!$C$9:$C$254,Tabulação_Prod_Municipios!D142,Ent_Dados!$D$9:$D$254)</f>
        <v>0</v>
      </c>
      <c r="ED165" s="16">
        <f>SUMIF(Ent_Dados!$C$9:$C$254,Tabulação_Prod_Municipios!D142,Ent_Dados!$E$9:$E$254)</f>
        <v>0</v>
      </c>
      <c r="EF165" s="10">
        <v>155</v>
      </c>
      <c r="EG165" s="92" t="s">
        <v>205</v>
      </c>
      <c r="EH165" s="13"/>
      <c r="EI165" s="16"/>
      <c r="EJ165" s="9"/>
      <c r="EK165" s="10">
        <v>155</v>
      </c>
      <c r="EL165" s="92" t="s">
        <v>205</v>
      </c>
      <c r="EM165" s="13"/>
      <c r="EN165" s="16"/>
    </row>
    <row r="166" spans="1:144" ht="13.5" customHeight="1" x14ac:dyDescent="0.2">
      <c r="A166" s="14"/>
      <c r="B166" s="91">
        <v>158</v>
      </c>
      <c r="C166" s="92" t="s">
        <v>206</v>
      </c>
      <c r="D166" s="12" t="s">
        <v>487</v>
      </c>
      <c r="E166" s="14"/>
      <c r="F166" s="10">
        <v>156</v>
      </c>
      <c r="G166" s="92" t="s">
        <v>248</v>
      </c>
      <c r="H166" s="13">
        <f>SUMIF(Ent_Dados!$C$269:$C$514,Tabulação_Prod_Municipios!D215,Ent_Dados!$F$269:$F$514)+SUMIF(Ent_Dados!$C$269:$C$514,Tabulação_Prod_Municipios!D215,Ent_Dados!$H$269:$H$514)+SUMIF(Ent_Dados!$C$269:$C$514,Tabulação_Prod_Municipios!D215,Ent_Dados!$J$269:$J$514)+SUMIF(Ent_Dados!$C$269:$C$514,Tabulação_Prod_Municipios!D215,Ent_Dados!$N$269:$N$514)+SUMIF(Ent_Dados!$C$269:$C$514,Tabulação_Prod_Municipios!D215,Ent_Dados!$P$269:$P$514)+SUMIF(Ent_Dados!$C$269:$C$514,Tabulação_Prod_Municipios!D215,Ent_Dados!$T$269:$T$514)+SUMIF(Ent_Dados!$C$269:$C$514,Tabulação_Prod_Municipios!D215,Ent_Dados!$V$269:$V$514)+SUMIF(Ent_Dados!$C$269:$C$514,Tabulação_Prod_Municipios!D215,Ent_Dados!$X$269:$X$514)+SUMIF(Ent_Dados!$C$269:$C$514,Tabulação_Prod_Municipios!D215,Ent_Dados!$AB$269:$AB$514)</f>
        <v>4560</v>
      </c>
      <c r="I166" s="16">
        <f>SUMIF(Ent_Dados!$C$269:$C$514,Tabulação_Prod_Municipios!D215,Ent_Dados!$G$269:$G$514)+SUMIF(Ent_Dados!$C$269:$C$514,Tabulação_Prod_Municipios!D215,Ent_Dados!$I$269:$I$514)+SUMIF(Ent_Dados!$C$269:$C$514,Tabulação_Prod_Municipios!D215,Ent_Dados!$K$269:$K$514)+SUMIF(Ent_Dados!$C$269:$C$514,Tabulação_Prod_Municipios!D215,Ent_Dados!$O$269:$O$514)+SUMIF(Ent_Dados!$C$269:$C$514,Tabulação_Prod_Municipios!D215,Ent_Dados!$Q$269:$Q$514)+SUMIF(Ent_Dados!$C$269:$C$514,Tabulação_Prod_Municipios!D215,Ent_Dados!$U$269:$U$514)+SUMIF(Ent_Dados!$C$269:$C$514,Tabulação_Prod_Municipios!D215,Ent_Dados!$W$269:$W$514)+SUMIF(Ent_Dados!$C$269:$C$514,Tabulação_Prod_Municipios!D215,Ent_Dados!$Y$269:$Y$514)+SUMIF(Ent_Dados!$C$269:$C$514,Tabulação_Prod_Municipios!D215,Ent_Dados!$AC$269:$AC$514)</f>
        <v>4860</v>
      </c>
      <c r="J166" s="9"/>
      <c r="K166" s="10">
        <v>156</v>
      </c>
      <c r="L166" s="92" t="s">
        <v>110</v>
      </c>
      <c r="M166" s="13">
        <f>SUMIF(Ent_Dados!$C$9:$C$254,Tabulação_Prod_Municipios!D60,Ent_Dados!$F$9:$F$254)+SUMIF(Ent_Dados!$C$9:$C$254,Tabulação_Prod_Municipios!D60,Ent_Dados!$H$9:$H$254)+SUMIF(Ent_Dados!$C$9:$C$254,Tabulação_Prod_Municipios!D60,Ent_Dados!$J$9:$J$254)+SUMIF(Ent_Dados!$C$9:$C$254,Tabulação_Prod_Municipios!D60,Ent_Dados!$N$9:$N$254)+SUMIF(Ent_Dados!$C$9:$C$254,Tabulação_Prod_Municipios!D60,Ent_Dados!$P$9:$P$254)+SUMIF(Ent_Dados!$C$9:$C$254,Tabulação_Prod_Municipios!D60,Ent_Dados!$T$9:$T$254)+SUMIF(Ent_Dados!$C$9:$C$254,Tabulação_Prod_Municipios!D60,Ent_Dados!$V$9:$V$254)+SUMIF(Ent_Dados!$C$9:$C$254,Tabulação_Prod_Municipios!D60,Ent_Dados!$X$9:$X$254)+SUMIF(Ent_Dados!$C$9:$C$254,Tabulação_Prod_Municipios!D60,Ent_Dados!$AB$9:$AB$254)</f>
        <v>1298</v>
      </c>
      <c r="N166" s="16">
        <f>SUMIF(Ent_Dados!$C$9:$C$254,Tabulação_Prod_Municipios!D60,Ent_Dados!$G$9:$G$254)+SUMIF(Ent_Dados!$C$9:$C$254,Tabulação_Prod_Municipios!D60,Ent_Dados!$I$9:$I$254)+SUMIF(Ent_Dados!$C$9:$C$254,Tabulação_Prod_Municipios!D60,Ent_Dados!$K$9:$K$254)+SUMIF(Ent_Dados!$C$9:$C$254,Tabulação_Prod_Municipios!D60,Ent_Dados!$O$9:$O$254)+SUMIF(Ent_Dados!$C$9:$C$254,Tabulação_Prod_Municipios!D60,Ent_Dados!$Q$9:$Q$254)+SUMIF(Ent_Dados!$C$9:$C$254,Tabulação_Prod_Municipios!D60,Ent_Dados!$U$9:$U$254)+SUMIF(Ent_Dados!$C$9:$C$254,Tabulação_Prod_Municipios!D60,Ent_Dados!$W$9:$W$254)+SUMIF(Ent_Dados!$C$9:$C$254,Tabulação_Prod_Municipios!D60,Ent_Dados!$Y$9:$Y$254)+SUMIF(Ent_Dados!$C$9:$C$254,Tabulação_Prod_Municipios!D60,Ent_Dados!$AC$9:$AC$254)</f>
        <v>1212</v>
      </c>
      <c r="O166" s="14"/>
      <c r="P166" s="10">
        <v>156</v>
      </c>
      <c r="Q166" s="92" t="s">
        <v>255</v>
      </c>
      <c r="R166" s="13">
        <f>SUMIF(Ent_Dados!$C$269:$C$514,Tabulação_Prod_Municipios!D222,Ent_Dados!$V$269:$V$514)</f>
        <v>2980</v>
      </c>
      <c r="S166" s="16">
        <f>SUMIF(Ent_Dados!$C$269:$C$514,Tabulação_Prod_Municipios!D222,Ent_Dados!$W$269:$W$514)</f>
        <v>1500</v>
      </c>
      <c r="T166" s="9"/>
      <c r="U166" s="10">
        <v>156</v>
      </c>
      <c r="V166" s="92" t="s">
        <v>255</v>
      </c>
      <c r="W166" s="13">
        <f>SUMIF(Ent_Dados!$C$9:$C$254,Tabulação_Prod_Municipios!D222,Ent_Dados!$V$9:$V$254)</f>
        <v>1000</v>
      </c>
      <c r="X166" s="16">
        <f>SUMIF(Ent_Dados!$C$9:$C$254,Tabulação_Prod_Municipios!D222,Ent_Dados!$W$9:$W$254)</f>
        <v>550</v>
      </c>
      <c r="Y166" s="2"/>
      <c r="Z166" s="10">
        <v>156</v>
      </c>
      <c r="AA166" s="92" t="s">
        <v>265</v>
      </c>
      <c r="AB166" s="13">
        <f>SUMIF(Ent_Dados!$C$269:$C$514,Tabulação_Prod_Municipios!D232,Ent_Dados!$T$269:$T$514)</f>
        <v>1494</v>
      </c>
      <c r="AC166" s="16">
        <f>SUMIF(Ent_Dados!$C$269:$C$514,Tabulação_Prod_Municipios!D232,Ent_Dados!$U$269:$U$514)</f>
        <v>1494</v>
      </c>
      <c r="AD166" s="9"/>
      <c r="AE166" s="10">
        <v>156</v>
      </c>
      <c r="AF166" s="92" t="s">
        <v>95</v>
      </c>
      <c r="AG166" s="13">
        <f>SUMIF(Ent_Dados!$C$9:$C$254,Tabulação_Prod_Municipios!D43,Ent_Dados!$T$9:$T$254)</f>
        <v>400</v>
      </c>
      <c r="AH166" s="16">
        <f>SUMIF(Ent_Dados!$C$9:$C$254,Tabulação_Prod_Municipios!D43,Ent_Dados!$U$9:$U$254)</f>
        <v>400</v>
      </c>
      <c r="AJ166" s="10">
        <v>156</v>
      </c>
      <c r="AK166" s="92" t="s">
        <v>102</v>
      </c>
      <c r="AL166" s="13">
        <f>SUMIF(Ent_Dados!$C$269:$C$514,Tabulação_Prod_Municipios!D50,Ent_Dados!$X$269:$X$514)</f>
        <v>0</v>
      </c>
      <c r="AM166" s="16">
        <f>SUMIF(Ent_Dados!$C$269:$C$514,Tabulação_Prod_Municipios!D50,Ent_Dados!$Y$269:$Y$514)</f>
        <v>0</v>
      </c>
      <c r="AN166" s="9"/>
      <c r="AO166" s="10">
        <v>156</v>
      </c>
      <c r="AP166" s="92" t="s">
        <v>102</v>
      </c>
      <c r="AQ166" s="13">
        <f>SUMIF(Ent_Dados!$C$9:$C$254,Tabulação_Prod_Municipios!D50,Ent_Dados!$X$9:$X$254)</f>
        <v>0</v>
      </c>
      <c r="AR166" s="16">
        <f>SUMIF(Ent_Dados!$C$9:$C$254,Tabulação_Prod_Municipios!D50,Ent_Dados!$Y$9:$Y$254)</f>
        <v>0</v>
      </c>
      <c r="AT166" s="10">
        <v>156</v>
      </c>
      <c r="AU166" s="92" t="s">
        <v>190</v>
      </c>
      <c r="AV166" s="13">
        <f>SUMIF(Ent_Dados!$C$269:$C$514,Tabulação_Prod_Municipios!D148,Ent_Dados!$J$269:$J$514)</f>
        <v>0</v>
      </c>
      <c r="AW166" s="16">
        <f>SUMIF(Ent_Dados!$C$269:$C$514,Tabulação_Prod_Municipios!D148,Ent_Dados!$K$269:$K$514)</f>
        <v>0</v>
      </c>
      <c r="AX166" s="9"/>
      <c r="AY166" s="10">
        <v>156</v>
      </c>
      <c r="AZ166" s="92" t="s">
        <v>190</v>
      </c>
      <c r="BA166" s="13">
        <f>SUMIF(Ent_Dados!$C$9:$C$254,Tabulação_Prod_Municipios!D148,Ent_Dados!$J$9:$J$254)</f>
        <v>0</v>
      </c>
      <c r="BB166" s="16">
        <f>SUMIF(Ent_Dados!$C$9:$C$254,Tabulação_Prod_Municipios!D148,Ent_Dados!$K$9:$K$254)</f>
        <v>0</v>
      </c>
      <c r="BD166" s="10">
        <v>156</v>
      </c>
      <c r="BE166" s="92" t="s">
        <v>107</v>
      </c>
      <c r="BF166" s="13">
        <f>SUMIF(Ent_Dados!$C$269:$C$514,Tabulação_Prod_Municipios!D56,Ent_Dados!$N$269:$N$514)</f>
        <v>0</v>
      </c>
      <c r="BG166" s="16">
        <f>SUMIF(Ent_Dados!$C$269:$C$514,Tabulação_Prod_Municipios!D56,Ent_Dados!$O$269:$O$514)</f>
        <v>0</v>
      </c>
      <c r="BH166" s="9"/>
      <c r="BI166" s="10">
        <v>156</v>
      </c>
      <c r="BJ166" s="92" t="s">
        <v>107</v>
      </c>
      <c r="BK166" s="13">
        <f>SUMIF(Ent_Dados!$C$9:$C$254,Tabulação_Prod_Municipios!D56,Ent_Dados!$N$9:$N$254)</f>
        <v>0</v>
      </c>
      <c r="BL166" s="16">
        <f>SUMIF(Ent_Dados!$C$9:$C$254,Tabulação_Prod_Municipios!D56,Ent_Dados!$O$9:$O$254)</f>
        <v>0</v>
      </c>
      <c r="BN166" s="10">
        <v>156</v>
      </c>
      <c r="BO166" s="92" t="s">
        <v>188</v>
      </c>
      <c r="BP166" s="13">
        <f>SUMIF(Ent_Dados!$C$269:$C$514,Tabulação_Prod_Municipios!D146,Ent_Dados!$F$269:$F$514)</f>
        <v>0</v>
      </c>
      <c r="BQ166" s="16">
        <f>SUMIF(Ent_Dados!$C$269:$C$514,Tabulação_Prod_Municipios!D146,Ent_Dados!$G$269:$G$514)</f>
        <v>0</v>
      </c>
      <c r="BR166" s="9"/>
      <c r="BS166" s="10">
        <v>156</v>
      </c>
      <c r="BT166" s="92" t="s">
        <v>188</v>
      </c>
      <c r="BU166" s="13">
        <f>SUMIF(Ent_Dados!$C$9:$C$254,Tabulação_Prod_Municipios!D146,Ent_Dados!$F$9:$F$254)</f>
        <v>0</v>
      </c>
      <c r="BV166" s="16">
        <f>SUMIF(Ent_Dados!$C$9:$C$254,Tabulação_Prod_Municipios!D146,Ent_Dados!$G$9:$G$254)</f>
        <v>0</v>
      </c>
      <c r="BX166" s="10">
        <v>156</v>
      </c>
      <c r="BY166" s="92" t="s">
        <v>192</v>
      </c>
      <c r="BZ166" s="13">
        <f>SUMIF(Ent_Dados!$C$269:$C$514,Tabulação_Prod_Municipios!D150,Ent_Dados!$P$269:$P$514)</f>
        <v>0</v>
      </c>
      <c r="CA166" s="16">
        <f>SUMIF(Ent_Dados!$C$269:$C$514,Tabulação_Prod_Municipios!D150,Ent_Dados!$Q$269:$Q$514)</f>
        <v>0</v>
      </c>
      <c r="CB166" s="9"/>
      <c r="CC166" s="10">
        <v>156</v>
      </c>
      <c r="CD166" s="92" t="s">
        <v>192</v>
      </c>
      <c r="CE166" s="13">
        <f>SUMIF(Ent_Dados!$C$9:$C$254,Tabulação_Prod_Municipios!D150,Ent_Dados!$P$9:$P$254)</f>
        <v>0</v>
      </c>
      <c r="CF166" s="16">
        <f>SUMIF(Ent_Dados!$C$9:$C$254,Tabulação_Prod_Municipios!D150,Ent_Dados!$Q$9:$Q$254)</f>
        <v>0</v>
      </c>
      <c r="CH166" s="10">
        <v>156</v>
      </c>
      <c r="CI166" s="92" t="s">
        <v>202</v>
      </c>
      <c r="CJ166" s="13">
        <f>SUMIF(Ent_Dados!$C$269:$C$514,Tabulação_Prod_Municipios!D162,Ent_Dados!$AB$269:$AB$514)</f>
        <v>0</v>
      </c>
      <c r="CK166" s="16">
        <f>SUMIF(Ent_Dados!$C$269:$C$514,Tabulação_Prod_Municipios!D162,Ent_Dados!$AC$269:$AC$514)</f>
        <v>0</v>
      </c>
      <c r="CL166" s="9"/>
      <c r="CM166" s="10">
        <v>156</v>
      </c>
      <c r="CN166" s="92" t="s">
        <v>202</v>
      </c>
      <c r="CO166" s="13">
        <f>SUMIF(Ent_Dados!$C$9:$C$254,Tabulação_Prod_Municipios!D162,Ent_Dados!$AB$9:$AB$254)</f>
        <v>0</v>
      </c>
      <c r="CP166" s="16">
        <f>SUMIF(Ent_Dados!$C$9:$C$254,Tabulação_Prod_Municipios!D162,Ent_Dados!$AC$9:$AC$254)</f>
        <v>0</v>
      </c>
      <c r="CR166" s="10">
        <v>156</v>
      </c>
      <c r="CS166" s="92" t="s">
        <v>109</v>
      </c>
      <c r="CT166" s="13">
        <f>SUMIF(Ent_Dados!$C$269:$C$514,Tabulação_Prod_Municipios!D59,Ent_Dados!$L$269:$L$514)</f>
        <v>0</v>
      </c>
      <c r="CU166" s="16">
        <f>SUMIF(Ent_Dados!$C$269:$C$514,Tabulação_Prod_Municipios!D59,Ent_Dados!$M$269:$M$514)</f>
        <v>0</v>
      </c>
      <c r="CV166" s="9"/>
      <c r="CW166" s="10">
        <v>156</v>
      </c>
      <c r="CX166" s="92" t="s">
        <v>220</v>
      </c>
      <c r="CY166" s="13">
        <f>SUMIF(Ent_Dados!$C$9:$C$254,Tabulação_Prod_Municipios!D180,Ent_Dados!$L$9:$L$254)</f>
        <v>0</v>
      </c>
      <c r="CZ166" s="16">
        <f>SUMIF(Ent_Dados!$C$9:$C$254,Tabulação_Prod_Municipios!D180,Ent_Dados!$M$9:$M$254)</f>
        <v>0</v>
      </c>
      <c r="DB166" s="10">
        <v>156</v>
      </c>
      <c r="DC166" s="92" t="s">
        <v>72</v>
      </c>
      <c r="DD166" s="13">
        <f>SUMIF(Ent_Dados!$C$269:$C$514,Tabulação_Prod_Municipios!D20,Ent_Dados!$R$269:$R$514)</f>
        <v>247</v>
      </c>
      <c r="DE166" s="16">
        <f>SUMIF(Ent_Dados!$C$269:$C$514,Tabulação_Prod_Municipios!D20,Ent_Dados!$S$269:$S$514)</f>
        <v>247</v>
      </c>
      <c r="DF166" s="9"/>
      <c r="DG166" s="10">
        <v>156</v>
      </c>
      <c r="DH166" s="92" t="s">
        <v>81</v>
      </c>
      <c r="DI166" s="13">
        <f>SUMIF(Ent_Dados!$C$9:$C$254,Tabulação_Prod_Municipios!D29,Ent_Dados!$R$9:$R$254)</f>
        <v>15</v>
      </c>
      <c r="DJ166" s="16">
        <f>SUMIF(Ent_Dados!$C$9:$C$254,Tabulação_Prod_Municipios!D29,Ent_Dados!$S$9:$S$254)</f>
        <v>15</v>
      </c>
      <c r="DL166" s="10">
        <v>156</v>
      </c>
      <c r="DM166" s="92" t="s">
        <v>154</v>
      </c>
      <c r="DN166" s="13">
        <f>SUMIF(Ent_Dados!$C$269:$C$514,Tabulação_Prod_Municipios!D109,Ent_Dados!$Z$269:$Z$514)</f>
        <v>0</v>
      </c>
      <c r="DO166" s="16">
        <f>SUMIF(Ent_Dados!$C$269:$C$514,Tabulação_Prod_Municipios!D109,Ent_Dados!$AA$269:$AA$514)</f>
        <v>0</v>
      </c>
      <c r="DP166" s="9"/>
      <c r="DQ166" s="10">
        <v>156</v>
      </c>
      <c r="DR166" s="92" t="s">
        <v>154</v>
      </c>
      <c r="DS166" s="13">
        <f>SUMIF(Ent_Dados!$C$9:$C$254,Tabulação_Prod_Municipios!D109,Ent_Dados!$Z$9:$Z$254)</f>
        <v>0</v>
      </c>
      <c r="DT166" s="16">
        <f>SUMIF(Ent_Dados!$C$9:$C$254,Tabulação_Prod_Municipios!D109,Ent_Dados!$AA$9:$AA$254)</f>
        <v>0</v>
      </c>
      <c r="DV166" s="10">
        <v>156</v>
      </c>
      <c r="DW166" s="92" t="s">
        <v>186</v>
      </c>
      <c r="DX166" s="13">
        <f>SUMIF(Ent_Dados!$C$269:$C$514,Tabulação_Prod_Municipios!D143,Ent_Dados!$D$269:$D$514)</f>
        <v>0</v>
      </c>
      <c r="DY166" s="16">
        <f>SUMIF(Ent_Dados!$C$269:$C$514,Tabulação_Prod_Municipios!D143,Ent_Dados!$E$269:$E$514)</f>
        <v>0</v>
      </c>
      <c r="DZ166" s="9"/>
      <c r="EA166" s="10">
        <v>156</v>
      </c>
      <c r="EB166" s="92" t="s">
        <v>186</v>
      </c>
      <c r="EC166" s="13">
        <f>SUMIF(Ent_Dados!$C$9:$C$254,Tabulação_Prod_Municipios!D143,Ent_Dados!$D$9:$D$254)</f>
        <v>0</v>
      </c>
      <c r="ED166" s="16">
        <f>SUMIF(Ent_Dados!$C$9:$C$254,Tabulação_Prod_Municipios!D143,Ent_Dados!$E$9:$E$254)</f>
        <v>0</v>
      </c>
      <c r="EF166" s="10">
        <v>156</v>
      </c>
      <c r="EG166" s="92" t="s">
        <v>206</v>
      </c>
      <c r="EH166" s="13"/>
      <c r="EI166" s="16"/>
      <c r="EJ166" s="9"/>
      <c r="EK166" s="10">
        <v>156</v>
      </c>
      <c r="EL166" s="92" t="s">
        <v>206</v>
      </c>
      <c r="EM166" s="13"/>
      <c r="EN166" s="16"/>
    </row>
    <row r="167" spans="1:144" ht="13.5" customHeight="1" x14ac:dyDescent="0.2">
      <c r="A167" s="14"/>
      <c r="B167" s="91">
        <v>159</v>
      </c>
      <c r="C167" s="92" t="s">
        <v>207</v>
      </c>
      <c r="D167" s="12" t="s">
        <v>488</v>
      </c>
      <c r="E167" s="14"/>
      <c r="F167" s="10">
        <v>157</v>
      </c>
      <c r="G167" s="92" t="s">
        <v>197</v>
      </c>
      <c r="H167" s="13">
        <f>SUMIF(Ent_Dados!$C$269:$C$514,Tabulação_Prod_Municipios!D156,Ent_Dados!$F$269:$F$514)+SUMIF(Ent_Dados!$C$269:$C$514,Tabulação_Prod_Municipios!D156,Ent_Dados!$H$269:$H$514)+SUMIF(Ent_Dados!$C$269:$C$514,Tabulação_Prod_Municipios!D156,Ent_Dados!$J$269:$J$514)+SUMIF(Ent_Dados!$C$269:$C$514,Tabulação_Prod_Municipios!D156,Ent_Dados!$N$269:$N$514)+SUMIF(Ent_Dados!$C$269:$C$514,Tabulação_Prod_Municipios!D156,Ent_Dados!$P$269:$P$514)+SUMIF(Ent_Dados!$C$269:$C$514,Tabulação_Prod_Municipios!D156,Ent_Dados!$T$269:$T$514)+SUMIF(Ent_Dados!$C$269:$C$514,Tabulação_Prod_Municipios!D156,Ent_Dados!$V$269:$V$514)+SUMIF(Ent_Dados!$C$269:$C$514,Tabulação_Prod_Municipios!D156,Ent_Dados!$X$269:$X$514)+SUMIF(Ent_Dados!$C$269:$C$514,Tabulação_Prod_Municipios!D156,Ent_Dados!$AB$269:$AB$514)</f>
        <v>2182</v>
      </c>
      <c r="I167" s="16">
        <f>SUMIF(Ent_Dados!$C$269:$C$514,Tabulação_Prod_Municipios!D156,Ent_Dados!$G$269:$G$514)+SUMIF(Ent_Dados!$C$269:$C$514,Tabulação_Prod_Municipios!D156,Ent_Dados!$I$269:$I$514)+SUMIF(Ent_Dados!$C$269:$C$514,Tabulação_Prod_Municipios!D156,Ent_Dados!$K$269:$K$514)+SUMIF(Ent_Dados!$C$269:$C$514,Tabulação_Prod_Municipios!D156,Ent_Dados!$O$269:$O$514)+SUMIF(Ent_Dados!$C$269:$C$514,Tabulação_Prod_Municipios!D156,Ent_Dados!$Q$269:$Q$514)+SUMIF(Ent_Dados!$C$269:$C$514,Tabulação_Prod_Municipios!D156,Ent_Dados!$U$269:$U$514)+SUMIF(Ent_Dados!$C$269:$C$514,Tabulação_Prod_Municipios!D156,Ent_Dados!$W$269:$W$514)+SUMIF(Ent_Dados!$C$269:$C$514,Tabulação_Prod_Municipios!D156,Ent_Dados!$Y$269:$Y$514)+SUMIF(Ent_Dados!$C$269:$C$514,Tabulação_Prod_Municipios!D156,Ent_Dados!$AC$269:$AC$514)</f>
        <v>4819</v>
      </c>
      <c r="J167" s="9"/>
      <c r="K167" s="10">
        <v>157</v>
      </c>
      <c r="L167" s="92" t="s">
        <v>258</v>
      </c>
      <c r="M167" s="13">
        <f>SUMIF(Ent_Dados!$C$9:$C$254,Tabulação_Prod_Municipios!D225,Ent_Dados!$F$9:$F$254)+SUMIF(Ent_Dados!$C$9:$C$254,Tabulação_Prod_Municipios!D225,Ent_Dados!$H$9:$H$254)+SUMIF(Ent_Dados!$C$9:$C$254,Tabulação_Prod_Municipios!D225,Ent_Dados!$J$9:$J$254)+SUMIF(Ent_Dados!$C$9:$C$254,Tabulação_Prod_Municipios!D225,Ent_Dados!$N$9:$N$254)+SUMIF(Ent_Dados!$C$9:$C$254,Tabulação_Prod_Municipios!D225,Ent_Dados!$P$9:$P$254)+SUMIF(Ent_Dados!$C$9:$C$254,Tabulação_Prod_Municipios!D225,Ent_Dados!$T$9:$T$254)+SUMIF(Ent_Dados!$C$9:$C$254,Tabulação_Prod_Municipios!D225,Ent_Dados!$V$9:$V$254)+SUMIF(Ent_Dados!$C$9:$C$254,Tabulação_Prod_Municipios!D225,Ent_Dados!$X$9:$X$254)+SUMIF(Ent_Dados!$C$9:$C$254,Tabulação_Prod_Municipios!D225,Ent_Dados!$AB$9:$AB$254)</f>
        <v>1245</v>
      </c>
      <c r="N167" s="16">
        <f>SUMIF(Ent_Dados!$C$9:$C$254,Tabulação_Prod_Municipios!D225,Ent_Dados!$G$9:$G$254)+SUMIF(Ent_Dados!$C$9:$C$254,Tabulação_Prod_Municipios!D225,Ent_Dados!$I$9:$I$254)+SUMIF(Ent_Dados!$C$9:$C$254,Tabulação_Prod_Municipios!D225,Ent_Dados!$K$9:$K$254)+SUMIF(Ent_Dados!$C$9:$C$254,Tabulação_Prod_Municipios!D225,Ent_Dados!$O$9:$O$254)+SUMIF(Ent_Dados!$C$9:$C$254,Tabulação_Prod_Municipios!D225,Ent_Dados!$Q$9:$Q$254)+SUMIF(Ent_Dados!$C$9:$C$254,Tabulação_Prod_Municipios!D225,Ent_Dados!$U$9:$U$254)+SUMIF(Ent_Dados!$C$9:$C$254,Tabulação_Prod_Municipios!D225,Ent_Dados!$W$9:$W$254)+SUMIF(Ent_Dados!$C$9:$C$254,Tabulação_Prod_Municipios!D225,Ent_Dados!$Y$9:$Y$254)+SUMIF(Ent_Dados!$C$9:$C$254,Tabulação_Prod_Municipios!D225,Ent_Dados!$AC$9:$AC$254)</f>
        <v>1195</v>
      </c>
      <c r="O167" s="14"/>
      <c r="P167" s="10">
        <v>157</v>
      </c>
      <c r="Q167" s="92" t="s">
        <v>111</v>
      </c>
      <c r="R167" s="13">
        <f>SUMIF(Ent_Dados!$C$269:$C$514,Tabulação_Prod_Municipios!D61,Ent_Dados!$V$269:$V$514)</f>
        <v>4100</v>
      </c>
      <c r="S167" s="16">
        <f>SUMIF(Ent_Dados!$C$269:$C$514,Tabulação_Prod_Municipios!D61,Ent_Dados!$W$269:$W$514)</f>
        <v>1380</v>
      </c>
      <c r="T167" s="9"/>
      <c r="U167" s="10">
        <v>157</v>
      </c>
      <c r="V167" s="92" t="s">
        <v>91</v>
      </c>
      <c r="W167" s="13">
        <f>SUMIF(Ent_Dados!$C$9:$C$254,Tabulação_Prod_Municipios!D39,Ent_Dados!$V$9:$V$254)</f>
        <v>500</v>
      </c>
      <c r="X167" s="16">
        <f>SUMIF(Ent_Dados!$C$9:$C$254,Tabulação_Prod_Municipios!D39,Ent_Dados!$W$9:$W$254)</f>
        <v>550</v>
      </c>
      <c r="Y167" s="2"/>
      <c r="Z167" s="10">
        <v>157</v>
      </c>
      <c r="AA167" s="92" t="s">
        <v>195</v>
      </c>
      <c r="AB167" s="13">
        <f>SUMIF(Ent_Dados!$C$269:$C$514,Tabulação_Prod_Municipios!D153,Ent_Dados!$T$269:$T$514)</f>
        <v>2630</v>
      </c>
      <c r="AC167" s="16">
        <f>SUMIF(Ent_Dados!$C$269:$C$514,Tabulação_Prod_Municipios!D153,Ent_Dados!$U$269:$U$514)</f>
        <v>1401</v>
      </c>
      <c r="AD167" s="9"/>
      <c r="AE167" s="10">
        <v>157</v>
      </c>
      <c r="AF167" s="92" t="s">
        <v>218</v>
      </c>
      <c r="AG167" s="13">
        <f>SUMIF(Ent_Dados!$C$9:$C$254,Tabulação_Prod_Municipios!D178,Ent_Dados!$T$9:$T$254)</f>
        <v>400</v>
      </c>
      <c r="AH167" s="16">
        <f>SUMIF(Ent_Dados!$C$9:$C$254,Tabulação_Prod_Municipios!D178,Ent_Dados!$U$9:$U$254)</f>
        <v>400</v>
      </c>
      <c r="AJ167" s="10">
        <v>157</v>
      </c>
      <c r="AK167" s="92" t="s">
        <v>103</v>
      </c>
      <c r="AL167" s="13">
        <f>SUMIF(Ent_Dados!$C$269:$C$514,Tabulação_Prod_Municipios!D51,Ent_Dados!$X$269:$X$514)</f>
        <v>0</v>
      </c>
      <c r="AM167" s="16">
        <f>SUMIF(Ent_Dados!$C$269:$C$514,Tabulação_Prod_Municipios!D51,Ent_Dados!$Y$269:$Y$514)</f>
        <v>0</v>
      </c>
      <c r="AN167" s="9"/>
      <c r="AO167" s="10">
        <v>157</v>
      </c>
      <c r="AP167" s="92" t="s">
        <v>103</v>
      </c>
      <c r="AQ167" s="13">
        <f>SUMIF(Ent_Dados!$C$9:$C$254,Tabulação_Prod_Municipios!D51,Ent_Dados!$X$9:$X$254)</f>
        <v>0</v>
      </c>
      <c r="AR167" s="16">
        <f>SUMIF(Ent_Dados!$C$9:$C$254,Tabulação_Prod_Municipios!D51,Ent_Dados!$Y$9:$Y$254)</f>
        <v>0</v>
      </c>
      <c r="AT167" s="10">
        <v>157</v>
      </c>
      <c r="AU167" s="92" t="s">
        <v>170</v>
      </c>
      <c r="AV167" s="13">
        <f>SUMIF(Ent_Dados!$C$269:$C$514,Tabulação_Prod_Municipios!D126,Ent_Dados!$J$269:$J$514)</f>
        <v>0</v>
      </c>
      <c r="AW167" s="16">
        <f>SUMIF(Ent_Dados!$C$269:$C$514,Tabulação_Prod_Municipios!D126,Ent_Dados!$K$269:$K$514)</f>
        <v>0</v>
      </c>
      <c r="AX167" s="9"/>
      <c r="AY167" s="10">
        <v>157</v>
      </c>
      <c r="AZ167" s="92" t="s">
        <v>238</v>
      </c>
      <c r="BA167" s="13">
        <f>SUMIF(Ent_Dados!$C$9:$C$254,Tabulação_Prod_Municipios!D203,Ent_Dados!$J$9:$J$254)</f>
        <v>0</v>
      </c>
      <c r="BB167" s="16">
        <f>SUMIF(Ent_Dados!$C$9:$C$254,Tabulação_Prod_Municipios!D203,Ent_Dados!$K$9:$K$254)</f>
        <v>0</v>
      </c>
      <c r="BD167" s="10">
        <v>157</v>
      </c>
      <c r="BE167" s="92" t="s">
        <v>108</v>
      </c>
      <c r="BF167" s="13">
        <f>SUMIF(Ent_Dados!$C$269:$C$514,Tabulação_Prod_Municipios!D58,Ent_Dados!$N$269:$N$514)</f>
        <v>0</v>
      </c>
      <c r="BG167" s="16">
        <f>SUMIF(Ent_Dados!$C$269:$C$514,Tabulação_Prod_Municipios!D58,Ent_Dados!$O$269:$O$514)</f>
        <v>0</v>
      </c>
      <c r="BH167" s="9"/>
      <c r="BI167" s="10">
        <v>157</v>
      </c>
      <c r="BJ167" s="92" t="s">
        <v>108</v>
      </c>
      <c r="BK167" s="13">
        <f>SUMIF(Ent_Dados!$C$9:$C$254,Tabulação_Prod_Municipios!D58,Ent_Dados!$N$9:$N$254)</f>
        <v>0</v>
      </c>
      <c r="BL167" s="16">
        <f>SUMIF(Ent_Dados!$C$9:$C$254,Tabulação_Prod_Municipios!D58,Ent_Dados!$O$9:$O$254)</f>
        <v>0</v>
      </c>
      <c r="BN167" s="10">
        <v>157</v>
      </c>
      <c r="BO167" s="92" t="s">
        <v>189</v>
      </c>
      <c r="BP167" s="13">
        <f>SUMIF(Ent_Dados!$C$269:$C$514,Tabulação_Prod_Municipios!D147,Ent_Dados!$F$269:$F$514)</f>
        <v>0</v>
      </c>
      <c r="BQ167" s="16">
        <f>SUMIF(Ent_Dados!$C$269:$C$514,Tabulação_Prod_Municipios!D147,Ent_Dados!$G$269:$G$514)</f>
        <v>0</v>
      </c>
      <c r="BR167" s="9"/>
      <c r="BS167" s="10">
        <v>157</v>
      </c>
      <c r="BT167" s="92" t="s">
        <v>189</v>
      </c>
      <c r="BU167" s="13">
        <f>SUMIF(Ent_Dados!$C$9:$C$254,Tabulação_Prod_Municipios!D147,Ent_Dados!$F$9:$F$254)</f>
        <v>0</v>
      </c>
      <c r="BV167" s="16">
        <f>SUMIF(Ent_Dados!$C$9:$C$254,Tabulação_Prod_Municipios!D147,Ent_Dados!$G$9:$G$254)</f>
        <v>0</v>
      </c>
      <c r="BX167" s="10">
        <v>157</v>
      </c>
      <c r="BY167" s="92" t="s">
        <v>193</v>
      </c>
      <c r="BZ167" s="13">
        <f>SUMIF(Ent_Dados!$C$269:$C$514,Tabulação_Prod_Municipios!D151,Ent_Dados!$P$269:$P$514)</f>
        <v>0</v>
      </c>
      <c r="CA167" s="16">
        <f>SUMIF(Ent_Dados!$C$269:$C$514,Tabulação_Prod_Municipios!D151,Ent_Dados!$Q$269:$Q$514)</f>
        <v>0</v>
      </c>
      <c r="CB167" s="9"/>
      <c r="CC167" s="10">
        <v>157</v>
      </c>
      <c r="CD167" s="92" t="s">
        <v>193</v>
      </c>
      <c r="CE167" s="13">
        <f>SUMIF(Ent_Dados!$C$9:$C$254,Tabulação_Prod_Municipios!D151,Ent_Dados!$P$9:$P$254)</f>
        <v>0</v>
      </c>
      <c r="CF167" s="16">
        <f>SUMIF(Ent_Dados!$C$9:$C$254,Tabulação_Prod_Municipios!D151,Ent_Dados!$Q$9:$Q$254)</f>
        <v>0</v>
      </c>
      <c r="CH167" s="10">
        <v>157</v>
      </c>
      <c r="CI167" s="92" t="s">
        <v>203</v>
      </c>
      <c r="CJ167" s="13">
        <f>SUMIF(Ent_Dados!$C$269:$C$514,Tabulação_Prod_Municipios!D163,Ent_Dados!$AB$269:$AB$514)</f>
        <v>0</v>
      </c>
      <c r="CK167" s="16">
        <f>SUMIF(Ent_Dados!$C$269:$C$514,Tabulação_Prod_Municipios!D163,Ent_Dados!$AC$269:$AC$514)</f>
        <v>0</v>
      </c>
      <c r="CL167" s="9"/>
      <c r="CM167" s="10">
        <v>157</v>
      </c>
      <c r="CN167" s="92" t="s">
        <v>203</v>
      </c>
      <c r="CO167" s="13">
        <f>SUMIF(Ent_Dados!$C$9:$C$254,Tabulação_Prod_Municipios!D163,Ent_Dados!$AB$9:$AB$254)</f>
        <v>0</v>
      </c>
      <c r="CP167" s="16">
        <f>SUMIF(Ent_Dados!$C$9:$C$254,Tabulação_Prod_Municipios!D163,Ent_Dados!$AC$9:$AC$254)</f>
        <v>0</v>
      </c>
      <c r="CR167" s="10">
        <v>157</v>
      </c>
      <c r="CS167" s="92" t="s">
        <v>220</v>
      </c>
      <c r="CT167" s="13">
        <f>SUMIF(Ent_Dados!$C$269:$C$514,Tabulação_Prod_Municipios!D180,Ent_Dados!$L$269:$L$514)</f>
        <v>0</v>
      </c>
      <c r="CU167" s="16">
        <f>SUMIF(Ent_Dados!$C$269:$C$514,Tabulação_Prod_Municipios!D180,Ent_Dados!$M$269:$M$514)</f>
        <v>0</v>
      </c>
      <c r="CV167" s="9"/>
      <c r="CW167" s="10">
        <v>157</v>
      </c>
      <c r="CX167" s="92" t="s">
        <v>94</v>
      </c>
      <c r="CY167" s="13">
        <f>SUMIF(Ent_Dados!$C$9:$C$254,Tabulação_Prod_Municipios!D42,Ent_Dados!$L$9:$L$254)</f>
        <v>0</v>
      </c>
      <c r="CZ167" s="16">
        <f>SUMIF(Ent_Dados!$C$9:$C$254,Tabulação_Prod_Municipios!D42,Ent_Dados!$M$9:$M$254)</f>
        <v>0</v>
      </c>
      <c r="DB167" s="10">
        <v>157</v>
      </c>
      <c r="DC167" s="92" t="s">
        <v>106</v>
      </c>
      <c r="DD167" s="13">
        <f>SUMIF(Ent_Dados!$C$269:$C$514,Tabulação_Prod_Municipios!D55,Ent_Dados!$R$269:$R$514)</f>
        <v>270</v>
      </c>
      <c r="DE167" s="16">
        <f>SUMIF(Ent_Dados!$C$269:$C$514,Tabulação_Prod_Municipios!D55,Ent_Dados!$S$269:$S$514)</f>
        <v>245</v>
      </c>
      <c r="DF167" s="9"/>
      <c r="DG167" s="10">
        <v>157</v>
      </c>
      <c r="DH167" s="92" t="s">
        <v>103</v>
      </c>
      <c r="DI167" s="13">
        <f>SUMIF(Ent_Dados!$C$9:$C$254,Tabulação_Prod_Municipios!D51,Ent_Dados!$R$9:$R$254)</f>
        <v>15</v>
      </c>
      <c r="DJ167" s="16">
        <f>SUMIF(Ent_Dados!$C$9:$C$254,Tabulação_Prod_Municipios!D51,Ent_Dados!$S$9:$S$254)</f>
        <v>15</v>
      </c>
      <c r="DL167" s="10">
        <v>157</v>
      </c>
      <c r="DM167" s="92" t="s">
        <v>156</v>
      </c>
      <c r="DN167" s="13">
        <f>SUMIF(Ent_Dados!$C$269:$C$514,Tabulação_Prod_Municipios!D111,Ent_Dados!$Z$269:$Z$514)</f>
        <v>0</v>
      </c>
      <c r="DO167" s="16">
        <f>SUMIF(Ent_Dados!$C$269:$C$514,Tabulação_Prod_Municipios!D111,Ent_Dados!$AA$269:$AA$514)</f>
        <v>0</v>
      </c>
      <c r="DP167" s="9"/>
      <c r="DQ167" s="10">
        <v>157</v>
      </c>
      <c r="DR167" s="92" t="s">
        <v>156</v>
      </c>
      <c r="DS167" s="13">
        <f>SUMIF(Ent_Dados!$C$9:$C$254,Tabulação_Prod_Municipios!D111,Ent_Dados!$Z$9:$Z$254)</f>
        <v>0</v>
      </c>
      <c r="DT167" s="16">
        <f>SUMIF(Ent_Dados!$C$9:$C$254,Tabulação_Prod_Municipios!D111,Ent_Dados!$AA$9:$AA$254)</f>
        <v>0</v>
      </c>
      <c r="DV167" s="10">
        <v>157</v>
      </c>
      <c r="DW167" s="92" t="s">
        <v>187</v>
      </c>
      <c r="DX167" s="13">
        <f>SUMIF(Ent_Dados!$C$269:$C$514,Tabulação_Prod_Municipios!D144,Ent_Dados!$D$269:$D$514)</f>
        <v>0</v>
      </c>
      <c r="DY167" s="16">
        <f>SUMIF(Ent_Dados!$C$269:$C$514,Tabulação_Prod_Municipios!D144,Ent_Dados!$E$269:$E$514)</f>
        <v>0</v>
      </c>
      <c r="DZ167" s="9"/>
      <c r="EA167" s="10">
        <v>157</v>
      </c>
      <c r="EB167" s="92" t="s">
        <v>187</v>
      </c>
      <c r="EC167" s="13">
        <f>SUMIF(Ent_Dados!$C$9:$C$254,Tabulação_Prod_Municipios!D144,Ent_Dados!$D$9:$D$254)</f>
        <v>0</v>
      </c>
      <c r="ED167" s="16">
        <f>SUMIF(Ent_Dados!$C$9:$C$254,Tabulação_Prod_Municipios!D144,Ent_Dados!$E$9:$E$254)</f>
        <v>0</v>
      </c>
      <c r="EF167" s="10">
        <v>157</v>
      </c>
      <c r="EG167" s="92" t="s">
        <v>207</v>
      </c>
      <c r="EH167" s="13"/>
      <c r="EI167" s="16"/>
      <c r="EJ167" s="9"/>
      <c r="EK167" s="10">
        <v>157</v>
      </c>
      <c r="EL167" s="92" t="s">
        <v>207</v>
      </c>
      <c r="EM167" s="13"/>
      <c r="EN167" s="16"/>
    </row>
    <row r="168" spans="1:144" ht="13.5" customHeight="1" x14ac:dyDescent="0.2">
      <c r="A168" s="14"/>
      <c r="B168" s="91">
        <v>160</v>
      </c>
      <c r="C168" s="92" t="s">
        <v>208</v>
      </c>
      <c r="D168" s="12" t="s">
        <v>489</v>
      </c>
      <c r="E168" s="14"/>
      <c r="F168" s="10">
        <v>158</v>
      </c>
      <c r="G168" s="92" t="s">
        <v>271</v>
      </c>
      <c r="H168" s="13">
        <f>SUMIF(Ent_Dados!$C$269:$C$514,Tabulação_Prod_Municipios!D239,Ent_Dados!$F$269:$F$514)+SUMIF(Ent_Dados!$C$269:$C$514,Tabulação_Prod_Municipios!D239,Ent_Dados!$H$269:$H$514)+SUMIF(Ent_Dados!$C$269:$C$514,Tabulação_Prod_Municipios!D239,Ent_Dados!$J$269:$J$514)+SUMIF(Ent_Dados!$C$269:$C$514,Tabulação_Prod_Municipios!D239,Ent_Dados!$N$269:$N$514)+SUMIF(Ent_Dados!$C$269:$C$514,Tabulação_Prod_Municipios!D239,Ent_Dados!$P$269:$P$514)+SUMIF(Ent_Dados!$C$269:$C$514,Tabulação_Prod_Municipios!D239,Ent_Dados!$T$269:$T$514)+SUMIF(Ent_Dados!$C$269:$C$514,Tabulação_Prod_Municipios!D239,Ent_Dados!$V$269:$V$514)+SUMIF(Ent_Dados!$C$269:$C$514,Tabulação_Prod_Municipios!D239,Ent_Dados!$X$269:$X$514)+SUMIF(Ent_Dados!$C$269:$C$514,Tabulação_Prod_Municipios!D239,Ent_Dados!$AB$269:$AB$514)</f>
        <v>4248</v>
      </c>
      <c r="I168" s="16">
        <f>SUMIF(Ent_Dados!$C$269:$C$514,Tabulação_Prod_Municipios!D239,Ent_Dados!$G$269:$G$514)+SUMIF(Ent_Dados!$C$269:$C$514,Tabulação_Prod_Municipios!D239,Ent_Dados!$I$269:$I$514)+SUMIF(Ent_Dados!$C$269:$C$514,Tabulação_Prod_Municipios!D239,Ent_Dados!$K$269:$K$514)+SUMIF(Ent_Dados!$C$269:$C$514,Tabulação_Prod_Municipios!D239,Ent_Dados!$O$269:$O$514)+SUMIF(Ent_Dados!$C$269:$C$514,Tabulação_Prod_Municipios!D239,Ent_Dados!$Q$269:$Q$514)+SUMIF(Ent_Dados!$C$269:$C$514,Tabulação_Prod_Municipios!D239,Ent_Dados!$U$269:$U$514)+SUMIF(Ent_Dados!$C$269:$C$514,Tabulação_Prod_Municipios!D239,Ent_Dados!$W$269:$W$514)+SUMIF(Ent_Dados!$C$269:$C$514,Tabulação_Prod_Municipios!D239,Ent_Dados!$Y$269:$Y$514)+SUMIF(Ent_Dados!$C$269:$C$514,Tabulação_Prod_Municipios!D239,Ent_Dados!$AC$269:$AC$514)</f>
        <v>4598</v>
      </c>
      <c r="J168" s="9"/>
      <c r="K168" s="10">
        <v>158</v>
      </c>
      <c r="L168" s="92" t="s">
        <v>284</v>
      </c>
      <c r="M168" s="13">
        <f>SUMIF(Ent_Dados!$C$9:$C$254,Tabulação_Prod_Municipios!D252,Ent_Dados!$F$9:$F$254)+SUMIF(Ent_Dados!$C$9:$C$254,Tabulação_Prod_Municipios!D252,Ent_Dados!$H$9:$H$254)+SUMIF(Ent_Dados!$C$9:$C$254,Tabulação_Prod_Municipios!D252,Ent_Dados!$J$9:$J$254)+SUMIF(Ent_Dados!$C$9:$C$254,Tabulação_Prod_Municipios!D252,Ent_Dados!$N$9:$N$254)+SUMIF(Ent_Dados!$C$9:$C$254,Tabulação_Prod_Municipios!D252,Ent_Dados!$P$9:$P$254)+SUMIF(Ent_Dados!$C$9:$C$254,Tabulação_Prod_Municipios!D252,Ent_Dados!$T$9:$T$254)+SUMIF(Ent_Dados!$C$9:$C$254,Tabulação_Prod_Municipios!D252,Ent_Dados!$V$9:$V$254)+SUMIF(Ent_Dados!$C$9:$C$254,Tabulação_Prod_Municipios!D252,Ent_Dados!$X$9:$X$254)+SUMIF(Ent_Dados!$C$9:$C$254,Tabulação_Prod_Municipios!D252,Ent_Dados!$AB$9:$AB$254)</f>
        <v>930</v>
      </c>
      <c r="N168" s="16">
        <f>SUMIF(Ent_Dados!$C$9:$C$254,Tabulação_Prod_Municipios!D252,Ent_Dados!$G$9:$G$254)+SUMIF(Ent_Dados!$C$9:$C$254,Tabulação_Prod_Municipios!D252,Ent_Dados!$I$9:$I$254)+SUMIF(Ent_Dados!$C$9:$C$254,Tabulação_Prod_Municipios!D252,Ent_Dados!$K$9:$K$254)+SUMIF(Ent_Dados!$C$9:$C$254,Tabulação_Prod_Municipios!D252,Ent_Dados!$O$9:$O$254)+SUMIF(Ent_Dados!$C$9:$C$254,Tabulação_Prod_Municipios!D252,Ent_Dados!$Q$9:$Q$254)+SUMIF(Ent_Dados!$C$9:$C$254,Tabulação_Prod_Municipios!D252,Ent_Dados!$U$9:$U$254)+SUMIF(Ent_Dados!$C$9:$C$254,Tabulação_Prod_Municipios!D252,Ent_Dados!$W$9:$W$254)+SUMIF(Ent_Dados!$C$9:$C$254,Tabulação_Prod_Municipios!D252,Ent_Dados!$Y$9:$Y$254)+SUMIF(Ent_Dados!$C$9:$C$254,Tabulação_Prod_Municipios!D252,Ent_Dados!$AC$9:$AC$254)</f>
        <v>1130</v>
      </c>
      <c r="O168" s="14"/>
      <c r="P168" s="10">
        <v>158</v>
      </c>
      <c r="Q168" s="92" t="s">
        <v>84</v>
      </c>
      <c r="R168" s="13">
        <f>SUMIF(Ent_Dados!$C$269:$C$514,Tabulação_Prod_Municipios!D32,Ent_Dados!$V$269:$V$514)</f>
        <v>1700</v>
      </c>
      <c r="S168" s="16">
        <f>SUMIF(Ent_Dados!$C$269:$C$514,Tabulação_Prod_Municipios!D32,Ent_Dados!$W$269:$W$514)</f>
        <v>1380</v>
      </c>
      <c r="T168" s="9"/>
      <c r="U168" s="10">
        <v>158</v>
      </c>
      <c r="V168" s="92" t="s">
        <v>84</v>
      </c>
      <c r="W168" s="13">
        <f>SUMIF(Ent_Dados!$C$9:$C$254,Tabulação_Prod_Municipios!D32,Ent_Dados!$V$9:$V$254)</f>
        <v>600</v>
      </c>
      <c r="X168" s="16">
        <f>SUMIF(Ent_Dados!$C$9:$C$254,Tabulação_Prod_Municipios!D32,Ent_Dados!$W$9:$W$254)</f>
        <v>500</v>
      </c>
      <c r="Y168" s="2"/>
      <c r="Z168" s="10">
        <v>158</v>
      </c>
      <c r="AA168" s="92" t="s">
        <v>176</v>
      </c>
      <c r="AB168" s="13">
        <f>SUMIF(Ent_Dados!$C$269:$C$514,Tabulação_Prod_Municipios!D132,Ent_Dados!$T$269:$T$514)</f>
        <v>2100</v>
      </c>
      <c r="AC168" s="16">
        <f>SUMIF(Ent_Dados!$C$269:$C$514,Tabulação_Prod_Municipios!D132,Ent_Dados!$U$269:$U$514)</f>
        <v>1400</v>
      </c>
      <c r="AD168" s="9"/>
      <c r="AE168" s="10">
        <v>158</v>
      </c>
      <c r="AF168" s="92" t="s">
        <v>265</v>
      </c>
      <c r="AG168" s="13">
        <f>SUMIF(Ent_Dados!$C$9:$C$254,Tabulação_Prod_Municipios!D232,Ent_Dados!$T$9:$T$254)</f>
        <v>400</v>
      </c>
      <c r="AH168" s="16">
        <f>SUMIF(Ent_Dados!$C$9:$C$254,Tabulação_Prod_Municipios!D232,Ent_Dados!$U$9:$U$254)</f>
        <v>400</v>
      </c>
      <c r="AJ168" s="10">
        <v>158</v>
      </c>
      <c r="AK168" s="92" t="s">
        <v>104</v>
      </c>
      <c r="AL168" s="13">
        <f>SUMIF(Ent_Dados!$C$269:$C$514,Tabulação_Prod_Municipios!D53,Ent_Dados!$X$269:$X$514)</f>
        <v>0</v>
      </c>
      <c r="AM168" s="16">
        <f>SUMIF(Ent_Dados!$C$269:$C$514,Tabulação_Prod_Municipios!D53,Ent_Dados!$Y$269:$Y$514)</f>
        <v>0</v>
      </c>
      <c r="AN168" s="9"/>
      <c r="AO168" s="10">
        <v>158</v>
      </c>
      <c r="AP168" s="92" t="s">
        <v>104</v>
      </c>
      <c r="AQ168" s="13">
        <f>SUMIF(Ent_Dados!$C$9:$C$254,Tabulação_Prod_Municipios!D53,Ent_Dados!$X$9:$X$254)</f>
        <v>0</v>
      </c>
      <c r="AR168" s="16">
        <f>SUMIF(Ent_Dados!$C$9:$C$254,Tabulação_Prod_Municipios!D53,Ent_Dados!$Y$9:$Y$254)</f>
        <v>0</v>
      </c>
      <c r="AT168" s="10">
        <v>158</v>
      </c>
      <c r="AU168" s="92" t="s">
        <v>152</v>
      </c>
      <c r="AV168" s="13">
        <f>SUMIF(Ent_Dados!$C$269:$C$514,Tabulação_Prod_Municipios!D106,Ent_Dados!$J$269:$J$514)</f>
        <v>0</v>
      </c>
      <c r="AW168" s="16">
        <f>SUMIF(Ent_Dados!$C$269:$C$514,Tabulação_Prod_Municipios!D106,Ent_Dados!$K$269:$K$514)</f>
        <v>0</v>
      </c>
      <c r="AX168" s="9"/>
      <c r="AY168" s="10">
        <v>158</v>
      </c>
      <c r="AZ168" s="92" t="s">
        <v>115</v>
      </c>
      <c r="BA168" s="13">
        <f>SUMIF(Ent_Dados!$C$9:$C$254,Tabulação_Prod_Municipios!D66,Ent_Dados!$J$9:$J$254)</f>
        <v>0</v>
      </c>
      <c r="BB168" s="16">
        <f>SUMIF(Ent_Dados!$C$9:$C$254,Tabulação_Prod_Municipios!D66,Ent_Dados!$K$9:$K$254)</f>
        <v>0</v>
      </c>
      <c r="BD168" s="10">
        <v>158</v>
      </c>
      <c r="BE168" s="92" t="s">
        <v>109</v>
      </c>
      <c r="BF168" s="13">
        <f>SUMIF(Ent_Dados!$C$269:$C$514,Tabulação_Prod_Municipios!D59,Ent_Dados!$N$269:$N$514)</f>
        <v>0</v>
      </c>
      <c r="BG168" s="16">
        <f>SUMIF(Ent_Dados!$C$269:$C$514,Tabulação_Prod_Municipios!D59,Ent_Dados!$O$269:$O$514)</f>
        <v>0</v>
      </c>
      <c r="BH168" s="9"/>
      <c r="BI168" s="10">
        <v>158</v>
      </c>
      <c r="BJ168" s="92" t="s">
        <v>109</v>
      </c>
      <c r="BK168" s="13">
        <f>SUMIF(Ent_Dados!$C$9:$C$254,Tabulação_Prod_Municipios!D59,Ent_Dados!$N$9:$N$254)</f>
        <v>0</v>
      </c>
      <c r="BL168" s="16">
        <f>SUMIF(Ent_Dados!$C$9:$C$254,Tabulação_Prod_Municipios!D59,Ent_Dados!$O$9:$O$254)</f>
        <v>0</v>
      </c>
      <c r="BN168" s="10">
        <v>158</v>
      </c>
      <c r="BO168" s="92" t="s">
        <v>190</v>
      </c>
      <c r="BP168" s="13">
        <f>SUMIF(Ent_Dados!$C$269:$C$514,Tabulação_Prod_Municipios!D148,Ent_Dados!$F$269:$F$514)</f>
        <v>0</v>
      </c>
      <c r="BQ168" s="16">
        <f>SUMIF(Ent_Dados!$C$269:$C$514,Tabulação_Prod_Municipios!D148,Ent_Dados!$G$269:$G$514)</f>
        <v>0</v>
      </c>
      <c r="BR168" s="9"/>
      <c r="BS168" s="10">
        <v>158</v>
      </c>
      <c r="BT168" s="92" t="s">
        <v>190</v>
      </c>
      <c r="BU168" s="13">
        <f>SUMIF(Ent_Dados!$C$9:$C$254,Tabulação_Prod_Municipios!D148,Ent_Dados!$F$9:$F$254)</f>
        <v>0</v>
      </c>
      <c r="BV168" s="16">
        <f>SUMIF(Ent_Dados!$C$9:$C$254,Tabulação_Prod_Municipios!D148,Ent_Dados!$G$9:$G$254)</f>
        <v>0</v>
      </c>
      <c r="BX168" s="10">
        <v>158</v>
      </c>
      <c r="BY168" s="92" t="s">
        <v>194</v>
      </c>
      <c r="BZ168" s="13">
        <f>SUMIF(Ent_Dados!$C$269:$C$514,Tabulação_Prod_Municipios!D152,Ent_Dados!$P$269:$P$514)</f>
        <v>0</v>
      </c>
      <c r="CA168" s="16">
        <f>SUMIF(Ent_Dados!$C$269:$C$514,Tabulação_Prod_Municipios!D152,Ent_Dados!$Q$269:$Q$514)</f>
        <v>0</v>
      </c>
      <c r="CB168" s="9"/>
      <c r="CC168" s="10">
        <v>158</v>
      </c>
      <c r="CD168" s="92" t="s">
        <v>194</v>
      </c>
      <c r="CE168" s="13">
        <f>SUMIF(Ent_Dados!$C$9:$C$254,Tabulação_Prod_Municipios!D152,Ent_Dados!$P$9:$P$254)</f>
        <v>0</v>
      </c>
      <c r="CF168" s="16">
        <f>SUMIF(Ent_Dados!$C$9:$C$254,Tabulação_Prod_Municipios!D152,Ent_Dados!$Q$9:$Q$254)</f>
        <v>0</v>
      </c>
      <c r="CH168" s="10">
        <v>158</v>
      </c>
      <c r="CI168" s="92" t="s">
        <v>204</v>
      </c>
      <c r="CJ168" s="13">
        <f>SUMIF(Ent_Dados!$C$269:$C$514,Tabulação_Prod_Municipios!D164,Ent_Dados!$AB$269:$AB$514)</f>
        <v>0</v>
      </c>
      <c r="CK168" s="16">
        <f>SUMIF(Ent_Dados!$C$269:$C$514,Tabulação_Prod_Municipios!D164,Ent_Dados!$AC$269:$AC$514)</f>
        <v>0</v>
      </c>
      <c r="CL168" s="9"/>
      <c r="CM168" s="10">
        <v>158</v>
      </c>
      <c r="CN168" s="92" t="s">
        <v>204</v>
      </c>
      <c r="CO168" s="13">
        <f>SUMIF(Ent_Dados!$C$9:$C$254,Tabulação_Prod_Municipios!D164,Ent_Dados!$AB$9:$AB$254)</f>
        <v>0</v>
      </c>
      <c r="CP168" s="16">
        <f>SUMIF(Ent_Dados!$C$9:$C$254,Tabulação_Prod_Municipios!D164,Ent_Dados!$AC$9:$AC$254)</f>
        <v>0</v>
      </c>
      <c r="CR168" s="10">
        <v>158</v>
      </c>
      <c r="CS168" s="92" t="s">
        <v>65</v>
      </c>
      <c r="CT168" s="13">
        <f>SUMIF(Ent_Dados!$C$269:$C$514,Tabulação_Prod_Municipios!D12,Ent_Dados!$L$269:$L$514)</f>
        <v>0</v>
      </c>
      <c r="CU168" s="16">
        <f>SUMIF(Ent_Dados!$C$269:$C$514,Tabulação_Prod_Municipios!D12,Ent_Dados!$M$269:$M$514)</f>
        <v>0</v>
      </c>
      <c r="CV168" s="9"/>
      <c r="CW168" s="10">
        <v>158</v>
      </c>
      <c r="CX168" s="92" t="s">
        <v>109</v>
      </c>
      <c r="CY168" s="13">
        <f>SUMIF(Ent_Dados!$C$9:$C$254,Tabulação_Prod_Municipios!D59,Ent_Dados!$L$9:$L$254)</f>
        <v>0</v>
      </c>
      <c r="CZ168" s="16">
        <f>SUMIF(Ent_Dados!$C$9:$C$254,Tabulação_Prod_Municipios!D59,Ent_Dados!$M$9:$M$254)</f>
        <v>0</v>
      </c>
      <c r="DB168" s="10">
        <v>158</v>
      </c>
      <c r="DC168" s="92" t="s">
        <v>220</v>
      </c>
      <c r="DD168" s="13">
        <f>SUMIF(Ent_Dados!$C$269:$C$514,Tabulação_Prod_Municipios!D180,Ent_Dados!$R$269:$R$514)</f>
        <v>80</v>
      </c>
      <c r="DE168" s="16">
        <f>SUMIF(Ent_Dados!$C$269:$C$514,Tabulação_Prod_Municipios!D180,Ent_Dados!$S$269:$S$514)</f>
        <v>234</v>
      </c>
      <c r="DF168" s="9"/>
      <c r="DG168" s="10">
        <v>158</v>
      </c>
      <c r="DH168" s="92" t="s">
        <v>75</v>
      </c>
      <c r="DI168" s="13">
        <f>SUMIF(Ent_Dados!$C$9:$C$254,Tabulação_Prod_Municipios!D23,Ent_Dados!$R$9:$R$254)</f>
        <v>15</v>
      </c>
      <c r="DJ168" s="16">
        <f>SUMIF(Ent_Dados!$C$9:$C$254,Tabulação_Prod_Municipios!D23,Ent_Dados!$S$9:$S$254)</f>
        <v>15</v>
      </c>
      <c r="DL168" s="10">
        <v>158</v>
      </c>
      <c r="DM168" s="92" t="s">
        <v>157</v>
      </c>
      <c r="DN168" s="13">
        <f>SUMIF(Ent_Dados!$C$269:$C$514,Tabulação_Prod_Municipios!D112,Ent_Dados!$Z$269:$Z$514)</f>
        <v>0</v>
      </c>
      <c r="DO168" s="16">
        <f>SUMIF(Ent_Dados!$C$269:$C$514,Tabulação_Prod_Municipios!D112,Ent_Dados!$AA$269:$AA$514)</f>
        <v>0</v>
      </c>
      <c r="DP168" s="9"/>
      <c r="DQ168" s="10">
        <v>158</v>
      </c>
      <c r="DR168" s="92" t="s">
        <v>157</v>
      </c>
      <c r="DS168" s="13">
        <f>SUMIF(Ent_Dados!$C$9:$C$254,Tabulação_Prod_Municipios!D112,Ent_Dados!$Z$9:$Z$254)</f>
        <v>0</v>
      </c>
      <c r="DT168" s="16">
        <f>SUMIF(Ent_Dados!$C$9:$C$254,Tabulação_Prod_Municipios!D112,Ent_Dados!$AA$9:$AA$254)</f>
        <v>0</v>
      </c>
      <c r="DV168" s="10">
        <v>158</v>
      </c>
      <c r="DW168" s="92" t="s">
        <v>4</v>
      </c>
      <c r="DX168" s="13">
        <f>SUMIF(Ent_Dados!$C$269:$C$514,Tabulação_Prod_Municipios!D145,Ent_Dados!$D$269:$D$514)</f>
        <v>0</v>
      </c>
      <c r="DY168" s="16">
        <f>SUMIF(Ent_Dados!$C$269:$C$514,Tabulação_Prod_Municipios!D145,Ent_Dados!$E$269:$E$514)</f>
        <v>0</v>
      </c>
      <c r="DZ168" s="9"/>
      <c r="EA168" s="10">
        <v>158</v>
      </c>
      <c r="EB168" s="92" t="s">
        <v>4</v>
      </c>
      <c r="EC168" s="13">
        <f>SUMIF(Ent_Dados!$C$9:$C$254,Tabulação_Prod_Municipios!D145,Ent_Dados!$D$9:$D$254)</f>
        <v>0</v>
      </c>
      <c r="ED168" s="16">
        <f>SUMIF(Ent_Dados!$C$9:$C$254,Tabulação_Prod_Municipios!D145,Ent_Dados!$E$9:$E$254)</f>
        <v>0</v>
      </c>
      <c r="EF168" s="10">
        <v>158</v>
      </c>
      <c r="EG168" s="92" t="s">
        <v>208</v>
      </c>
      <c r="EH168" s="13"/>
      <c r="EI168" s="16"/>
      <c r="EJ168" s="9"/>
      <c r="EK168" s="10">
        <v>158</v>
      </c>
      <c r="EL168" s="92" t="s">
        <v>208</v>
      </c>
      <c r="EM168" s="13"/>
      <c r="EN168" s="16"/>
    </row>
    <row r="169" spans="1:144" ht="13.5" customHeight="1" x14ac:dyDescent="0.2">
      <c r="A169" s="14"/>
      <c r="B169" s="91">
        <v>161</v>
      </c>
      <c r="C169" s="92" t="s">
        <v>209</v>
      </c>
      <c r="D169" s="12" t="s">
        <v>490</v>
      </c>
      <c r="E169" s="14"/>
      <c r="F169" s="10">
        <v>159</v>
      </c>
      <c r="G169" s="92" t="s">
        <v>133</v>
      </c>
      <c r="H169" s="13">
        <f>SUMIF(Ent_Dados!$C$269:$C$514,Tabulação_Prod_Municipios!D87,Ent_Dados!$F$269:$F$514)+SUMIF(Ent_Dados!$C$269:$C$514,Tabulação_Prod_Municipios!D87,Ent_Dados!$H$269:$H$514)+SUMIF(Ent_Dados!$C$269:$C$514,Tabulação_Prod_Municipios!D87,Ent_Dados!$J$269:$J$514)+SUMIF(Ent_Dados!$C$269:$C$514,Tabulação_Prod_Municipios!D87,Ent_Dados!$N$269:$N$514)+SUMIF(Ent_Dados!$C$269:$C$514,Tabulação_Prod_Municipios!D87,Ent_Dados!$P$269:$P$514)+SUMIF(Ent_Dados!$C$269:$C$514,Tabulação_Prod_Municipios!D87,Ent_Dados!$T$269:$T$514)+SUMIF(Ent_Dados!$C$269:$C$514,Tabulação_Prod_Municipios!D87,Ent_Dados!$V$269:$V$514)+SUMIF(Ent_Dados!$C$269:$C$514,Tabulação_Prod_Municipios!D87,Ent_Dados!$X$269:$X$514)+SUMIF(Ent_Dados!$C$269:$C$514,Tabulação_Prod_Municipios!D87,Ent_Dados!$AB$269:$AB$514)</f>
        <v>4600</v>
      </c>
      <c r="I169" s="16">
        <f>SUMIF(Ent_Dados!$C$269:$C$514,Tabulação_Prod_Municipios!D87,Ent_Dados!$G$269:$G$514)+SUMIF(Ent_Dados!$C$269:$C$514,Tabulação_Prod_Municipios!D87,Ent_Dados!$I$269:$I$514)+SUMIF(Ent_Dados!$C$269:$C$514,Tabulação_Prod_Municipios!D87,Ent_Dados!$K$269:$K$514)+SUMIF(Ent_Dados!$C$269:$C$514,Tabulação_Prod_Municipios!D87,Ent_Dados!$O$269:$O$514)+SUMIF(Ent_Dados!$C$269:$C$514,Tabulação_Prod_Municipios!D87,Ent_Dados!$Q$269:$Q$514)+SUMIF(Ent_Dados!$C$269:$C$514,Tabulação_Prod_Municipios!D87,Ent_Dados!$U$269:$U$514)+SUMIF(Ent_Dados!$C$269:$C$514,Tabulação_Prod_Municipios!D87,Ent_Dados!$W$269:$W$514)+SUMIF(Ent_Dados!$C$269:$C$514,Tabulação_Prod_Municipios!D87,Ent_Dados!$Y$269:$Y$514)+SUMIF(Ent_Dados!$C$269:$C$514,Tabulação_Prod_Municipios!D87,Ent_Dados!$AC$269:$AC$514)</f>
        <v>4500</v>
      </c>
      <c r="J169" s="9"/>
      <c r="K169" s="10">
        <v>159</v>
      </c>
      <c r="L169" s="92" t="s">
        <v>251</v>
      </c>
      <c r="M169" s="13">
        <f>SUMIF(Ent_Dados!$C$9:$C$254,Tabulação_Prod_Municipios!D218,Ent_Dados!$F$9:$F$254)+SUMIF(Ent_Dados!$C$9:$C$254,Tabulação_Prod_Municipios!D218,Ent_Dados!$H$9:$H$254)+SUMIF(Ent_Dados!$C$9:$C$254,Tabulação_Prod_Municipios!D218,Ent_Dados!$J$9:$J$254)+SUMIF(Ent_Dados!$C$9:$C$254,Tabulação_Prod_Municipios!D218,Ent_Dados!$N$9:$N$254)+SUMIF(Ent_Dados!$C$9:$C$254,Tabulação_Prod_Municipios!D218,Ent_Dados!$P$9:$P$254)+SUMIF(Ent_Dados!$C$9:$C$254,Tabulação_Prod_Municipios!D218,Ent_Dados!$T$9:$T$254)+SUMIF(Ent_Dados!$C$9:$C$254,Tabulação_Prod_Municipios!D218,Ent_Dados!$V$9:$V$254)+SUMIF(Ent_Dados!$C$9:$C$254,Tabulação_Prod_Municipios!D218,Ent_Dados!$X$9:$X$254)+SUMIF(Ent_Dados!$C$9:$C$254,Tabulação_Prod_Municipios!D218,Ent_Dados!$AB$9:$AB$254)</f>
        <v>1050</v>
      </c>
      <c r="N169" s="16">
        <f>SUMIF(Ent_Dados!$C$9:$C$254,Tabulação_Prod_Municipios!D218,Ent_Dados!$G$9:$G$254)+SUMIF(Ent_Dados!$C$9:$C$254,Tabulação_Prod_Municipios!D218,Ent_Dados!$I$9:$I$254)+SUMIF(Ent_Dados!$C$9:$C$254,Tabulação_Prod_Municipios!D218,Ent_Dados!$K$9:$K$254)+SUMIF(Ent_Dados!$C$9:$C$254,Tabulação_Prod_Municipios!D218,Ent_Dados!$O$9:$O$254)+SUMIF(Ent_Dados!$C$9:$C$254,Tabulação_Prod_Municipios!D218,Ent_Dados!$Q$9:$Q$254)+SUMIF(Ent_Dados!$C$9:$C$254,Tabulação_Prod_Municipios!D218,Ent_Dados!$U$9:$U$254)+SUMIF(Ent_Dados!$C$9:$C$254,Tabulação_Prod_Municipios!D218,Ent_Dados!$W$9:$W$254)+SUMIF(Ent_Dados!$C$9:$C$254,Tabulação_Prod_Municipios!D218,Ent_Dados!$Y$9:$Y$254)+SUMIF(Ent_Dados!$C$9:$C$254,Tabulação_Prod_Municipios!D218,Ent_Dados!$AC$9:$AC$254)</f>
        <v>1120</v>
      </c>
      <c r="O169" s="14"/>
      <c r="P169" s="10">
        <v>159</v>
      </c>
      <c r="Q169" s="92" t="s">
        <v>271</v>
      </c>
      <c r="R169" s="13">
        <f>SUMIF(Ent_Dados!$C$269:$C$514,Tabulação_Prod_Municipios!D239,Ent_Dados!$V$269:$V$514)</f>
        <v>1300</v>
      </c>
      <c r="S169" s="16">
        <f>SUMIF(Ent_Dados!$C$269:$C$514,Tabulação_Prod_Municipios!D239,Ent_Dados!$W$269:$W$514)</f>
        <v>1350</v>
      </c>
      <c r="T169" s="9"/>
      <c r="U169" s="10">
        <v>159</v>
      </c>
      <c r="V169" s="92" t="s">
        <v>113</v>
      </c>
      <c r="W169" s="13">
        <f>SUMIF(Ent_Dados!$C$9:$C$254,Tabulação_Prod_Municipios!D64,Ent_Dados!$V$9:$V$254)</f>
        <v>580</v>
      </c>
      <c r="X169" s="16">
        <f>SUMIF(Ent_Dados!$C$9:$C$254,Tabulação_Prod_Municipios!D64,Ent_Dados!$W$9:$W$254)</f>
        <v>500</v>
      </c>
      <c r="Y169" s="2"/>
      <c r="Z169" s="10">
        <v>159</v>
      </c>
      <c r="AA169" s="92" t="s">
        <v>95</v>
      </c>
      <c r="AB169" s="13">
        <f>SUMIF(Ent_Dados!$C$269:$C$514,Tabulação_Prod_Municipios!D43,Ent_Dados!$T$269:$T$514)</f>
        <v>1400</v>
      </c>
      <c r="AC169" s="16">
        <f>SUMIF(Ent_Dados!$C$269:$C$514,Tabulação_Prod_Municipios!D43,Ent_Dados!$U$269:$U$514)</f>
        <v>1400</v>
      </c>
      <c r="AD169" s="9"/>
      <c r="AE169" s="10">
        <v>159</v>
      </c>
      <c r="AF169" s="92" t="s">
        <v>166</v>
      </c>
      <c r="AG169" s="13">
        <f>SUMIF(Ent_Dados!$C$9:$C$254,Tabulação_Prod_Municipios!D122,Ent_Dados!$T$9:$T$254)</f>
        <v>400</v>
      </c>
      <c r="AH169" s="16">
        <f>SUMIF(Ent_Dados!$C$9:$C$254,Tabulação_Prod_Municipios!D122,Ent_Dados!$U$9:$U$254)</f>
        <v>400</v>
      </c>
      <c r="AJ169" s="10">
        <v>159</v>
      </c>
      <c r="AK169" s="92" t="s">
        <v>105</v>
      </c>
      <c r="AL169" s="13">
        <f>SUMIF(Ent_Dados!$C$269:$C$514,Tabulação_Prod_Municipios!D54,Ent_Dados!$X$269:$X$514)</f>
        <v>0</v>
      </c>
      <c r="AM169" s="16">
        <f>SUMIF(Ent_Dados!$C$269:$C$514,Tabulação_Prod_Municipios!D54,Ent_Dados!$Y$269:$Y$514)</f>
        <v>0</v>
      </c>
      <c r="AN169" s="9"/>
      <c r="AO169" s="10">
        <v>159</v>
      </c>
      <c r="AP169" s="92" t="s">
        <v>105</v>
      </c>
      <c r="AQ169" s="13">
        <f>SUMIF(Ent_Dados!$C$9:$C$254,Tabulação_Prod_Municipios!D54,Ent_Dados!$X$9:$X$254)</f>
        <v>0</v>
      </c>
      <c r="AR169" s="16">
        <f>SUMIF(Ent_Dados!$C$9:$C$254,Tabulação_Prod_Municipios!D54,Ent_Dados!$Y$9:$Y$254)</f>
        <v>0</v>
      </c>
      <c r="AT169" s="10">
        <v>159</v>
      </c>
      <c r="AU169" s="92" t="s">
        <v>91</v>
      </c>
      <c r="AV169" s="13">
        <f>SUMIF(Ent_Dados!$C$269:$C$514,Tabulação_Prod_Municipios!D39,Ent_Dados!$J$269:$J$514)</f>
        <v>0</v>
      </c>
      <c r="AW169" s="16">
        <f>SUMIF(Ent_Dados!$C$269:$C$514,Tabulação_Prod_Municipios!D39,Ent_Dados!$K$269:$K$514)</f>
        <v>0</v>
      </c>
      <c r="AX169" s="9"/>
      <c r="AY169" s="10">
        <v>159</v>
      </c>
      <c r="AZ169" s="92" t="s">
        <v>142</v>
      </c>
      <c r="BA169" s="13">
        <f>SUMIF(Ent_Dados!$C$9:$C$254,Tabulação_Prod_Municipios!D96,Ent_Dados!$J$9:$J$254)</f>
        <v>0</v>
      </c>
      <c r="BB169" s="16">
        <f>SUMIF(Ent_Dados!$C$9:$C$254,Tabulação_Prod_Municipios!D96,Ent_Dados!$K$9:$K$254)</f>
        <v>0</v>
      </c>
      <c r="BD169" s="10">
        <v>159</v>
      </c>
      <c r="BE169" s="92" t="s">
        <v>111</v>
      </c>
      <c r="BF169" s="13">
        <f>SUMIF(Ent_Dados!$C$269:$C$514,Tabulação_Prod_Municipios!D61,Ent_Dados!$N$269:$N$514)</f>
        <v>0</v>
      </c>
      <c r="BG169" s="16">
        <f>SUMIF(Ent_Dados!$C$269:$C$514,Tabulação_Prod_Municipios!D61,Ent_Dados!$O$269:$O$514)</f>
        <v>0</v>
      </c>
      <c r="BH169" s="9"/>
      <c r="BI169" s="10">
        <v>159</v>
      </c>
      <c r="BJ169" s="92" t="s">
        <v>111</v>
      </c>
      <c r="BK169" s="13">
        <f>SUMIF(Ent_Dados!$C$9:$C$254,Tabulação_Prod_Municipios!D61,Ent_Dados!$N$9:$N$254)</f>
        <v>0</v>
      </c>
      <c r="BL169" s="16">
        <f>SUMIF(Ent_Dados!$C$9:$C$254,Tabulação_Prod_Municipios!D61,Ent_Dados!$O$9:$O$254)</f>
        <v>0</v>
      </c>
      <c r="BN169" s="10">
        <v>159</v>
      </c>
      <c r="BO169" s="92" t="s">
        <v>191</v>
      </c>
      <c r="BP169" s="13">
        <f>SUMIF(Ent_Dados!$C$269:$C$514,Tabulação_Prod_Municipios!D149,Ent_Dados!$F$269:$F$514)</f>
        <v>0</v>
      </c>
      <c r="BQ169" s="16">
        <f>SUMIF(Ent_Dados!$C$269:$C$514,Tabulação_Prod_Municipios!D149,Ent_Dados!$G$269:$G$514)</f>
        <v>0</v>
      </c>
      <c r="BR169" s="9"/>
      <c r="BS169" s="10">
        <v>159</v>
      </c>
      <c r="BT169" s="92" t="s">
        <v>191</v>
      </c>
      <c r="BU169" s="13">
        <f>SUMIF(Ent_Dados!$C$9:$C$254,Tabulação_Prod_Municipios!D149,Ent_Dados!$F$9:$F$254)</f>
        <v>0</v>
      </c>
      <c r="BV169" s="16">
        <f>SUMIF(Ent_Dados!$C$9:$C$254,Tabulação_Prod_Municipios!D149,Ent_Dados!$G$9:$G$254)</f>
        <v>0</v>
      </c>
      <c r="BX169" s="10">
        <v>159</v>
      </c>
      <c r="BY169" s="92" t="s">
        <v>195</v>
      </c>
      <c r="BZ169" s="13">
        <f>SUMIF(Ent_Dados!$C$269:$C$514,Tabulação_Prod_Municipios!D153,Ent_Dados!$P$269:$P$514)</f>
        <v>0</v>
      </c>
      <c r="CA169" s="16">
        <f>SUMIF(Ent_Dados!$C$269:$C$514,Tabulação_Prod_Municipios!D153,Ent_Dados!$Q$269:$Q$514)</f>
        <v>0</v>
      </c>
      <c r="CB169" s="9"/>
      <c r="CC169" s="10">
        <v>159</v>
      </c>
      <c r="CD169" s="92" t="s">
        <v>195</v>
      </c>
      <c r="CE169" s="13">
        <f>SUMIF(Ent_Dados!$C$9:$C$254,Tabulação_Prod_Municipios!D153,Ent_Dados!$P$9:$P$254)</f>
        <v>0</v>
      </c>
      <c r="CF169" s="16">
        <f>SUMIF(Ent_Dados!$C$9:$C$254,Tabulação_Prod_Municipios!D153,Ent_Dados!$Q$9:$Q$254)</f>
        <v>0</v>
      </c>
      <c r="CH169" s="10">
        <v>159</v>
      </c>
      <c r="CI169" s="92" t="s">
        <v>205</v>
      </c>
      <c r="CJ169" s="13">
        <f>SUMIF(Ent_Dados!$C$269:$C$514,Tabulação_Prod_Municipios!D165,Ent_Dados!$AB$269:$AB$514)</f>
        <v>0</v>
      </c>
      <c r="CK169" s="16">
        <f>SUMIF(Ent_Dados!$C$269:$C$514,Tabulação_Prod_Municipios!D165,Ent_Dados!$AC$269:$AC$514)</f>
        <v>0</v>
      </c>
      <c r="CL169" s="9"/>
      <c r="CM169" s="10">
        <v>159</v>
      </c>
      <c r="CN169" s="92" t="s">
        <v>205</v>
      </c>
      <c r="CO169" s="13">
        <f>SUMIF(Ent_Dados!$C$9:$C$254,Tabulação_Prod_Municipios!D165,Ent_Dados!$AB$9:$AB$254)</f>
        <v>0</v>
      </c>
      <c r="CP169" s="16">
        <f>SUMIF(Ent_Dados!$C$9:$C$254,Tabulação_Prod_Municipios!D165,Ent_Dados!$AC$9:$AC$254)</f>
        <v>0</v>
      </c>
      <c r="CR169" s="10">
        <v>159</v>
      </c>
      <c r="CS169" s="92" t="s">
        <v>115</v>
      </c>
      <c r="CT169" s="13">
        <f>SUMIF(Ent_Dados!$C$269:$C$514,Tabulação_Prod_Municipios!D66,Ent_Dados!$L$269:$L$514)</f>
        <v>0</v>
      </c>
      <c r="CU169" s="16">
        <f>SUMIF(Ent_Dados!$C$269:$C$514,Tabulação_Prod_Municipios!D66,Ent_Dados!$M$269:$M$514)</f>
        <v>0</v>
      </c>
      <c r="CV169" s="9"/>
      <c r="CW169" s="10">
        <v>159</v>
      </c>
      <c r="CX169" s="92" t="s">
        <v>115</v>
      </c>
      <c r="CY169" s="13">
        <f>SUMIF(Ent_Dados!$C$9:$C$254,Tabulação_Prod_Municipios!D66,Ent_Dados!$L$9:$L$254)</f>
        <v>0</v>
      </c>
      <c r="CZ169" s="16">
        <f>SUMIF(Ent_Dados!$C$9:$C$254,Tabulação_Prod_Municipios!D66,Ent_Dados!$M$9:$M$254)</f>
        <v>0</v>
      </c>
      <c r="DB169" s="10">
        <v>159</v>
      </c>
      <c r="DC169" s="92" t="s">
        <v>81</v>
      </c>
      <c r="DD169" s="13">
        <f>SUMIF(Ent_Dados!$C$269:$C$514,Tabulação_Prod_Municipios!D29,Ent_Dados!$R$269:$R$514)</f>
        <v>225</v>
      </c>
      <c r="DE169" s="16">
        <f>SUMIF(Ent_Dados!$C$269:$C$514,Tabulação_Prod_Municipios!D29,Ent_Dados!$S$269:$S$514)</f>
        <v>225</v>
      </c>
      <c r="DF169" s="9"/>
      <c r="DG169" s="10">
        <v>159</v>
      </c>
      <c r="DH169" s="92" t="s">
        <v>128</v>
      </c>
      <c r="DI169" s="13">
        <f>SUMIF(Ent_Dados!$C$9:$C$254,Tabulação_Prod_Municipios!D82,Ent_Dados!$R$9:$R$254)</f>
        <v>15</v>
      </c>
      <c r="DJ169" s="16">
        <f>SUMIF(Ent_Dados!$C$9:$C$254,Tabulação_Prod_Municipios!D82,Ent_Dados!$S$9:$S$254)</f>
        <v>15</v>
      </c>
      <c r="DL169" s="10">
        <v>159</v>
      </c>
      <c r="DM169" s="92" t="s">
        <v>158</v>
      </c>
      <c r="DN169" s="13">
        <f>SUMIF(Ent_Dados!$C$269:$C$514,Tabulação_Prod_Municipios!D113,Ent_Dados!$Z$269:$Z$514)</f>
        <v>0</v>
      </c>
      <c r="DO169" s="16">
        <f>SUMIF(Ent_Dados!$C$269:$C$514,Tabulação_Prod_Municipios!D113,Ent_Dados!$AA$269:$AA$514)</f>
        <v>0</v>
      </c>
      <c r="DP169" s="9"/>
      <c r="DQ169" s="10">
        <v>159</v>
      </c>
      <c r="DR169" s="92" t="s">
        <v>158</v>
      </c>
      <c r="DS169" s="13">
        <f>SUMIF(Ent_Dados!$C$9:$C$254,Tabulação_Prod_Municipios!D113,Ent_Dados!$Z$9:$Z$254)</f>
        <v>0</v>
      </c>
      <c r="DT169" s="16">
        <f>SUMIF(Ent_Dados!$C$9:$C$254,Tabulação_Prod_Municipios!D113,Ent_Dados!$AA$9:$AA$254)</f>
        <v>0</v>
      </c>
      <c r="DV169" s="10">
        <v>159</v>
      </c>
      <c r="DW169" s="92" t="s">
        <v>188</v>
      </c>
      <c r="DX169" s="13">
        <f>SUMIF(Ent_Dados!$C$269:$C$514,Tabulação_Prod_Municipios!D146,Ent_Dados!$D$269:$D$514)</f>
        <v>0</v>
      </c>
      <c r="DY169" s="16">
        <f>SUMIF(Ent_Dados!$C$269:$C$514,Tabulação_Prod_Municipios!D146,Ent_Dados!$E$269:$E$514)</f>
        <v>0</v>
      </c>
      <c r="DZ169" s="9"/>
      <c r="EA169" s="10">
        <v>159</v>
      </c>
      <c r="EB169" s="92" t="s">
        <v>188</v>
      </c>
      <c r="EC169" s="13">
        <f>SUMIF(Ent_Dados!$C$9:$C$254,Tabulação_Prod_Municipios!D146,Ent_Dados!$D$9:$D$254)</f>
        <v>0</v>
      </c>
      <c r="ED169" s="16">
        <f>SUMIF(Ent_Dados!$C$9:$C$254,Tabulação_Prod_Municipios!D146,Ent_Dados!$E$9:$E$254)</f>
        <v>0</v>
      </c>
      <c r="EF169" s="10">
        <v>159</v>
      </c>
      <c r="EG169" s="92" t="s">
        <v>209</v>
      </c>
      <c r="EH169" s="13"/>
      <c r="EI169" s="16"/>
      <c r="EJ169" s="9"/>
      <c r="EK169" s="10">
        <v>159</v>
      </c>
      <c r="EL169" s="92" t="s">
        <v>209</v>
      </c>
      <c r="EM169" s="13"/>
      <c r="EN169" s="16"/>
    </row>
    <row r="170" spans="1:144" ht="13.5" customHeight="1" x14ac:dyDescent="0.2">
      <c r="A170" s="14"/>
      <c r="B170" s="91">
        <v>162</v>
      </c>
      <c r="C170" s="92" t="s">
        <v>210</v>
      </c>
      <c r="D170" s="12" t="s">
        <v>491</v>
      </c>
      <c r="E170" s="14"/>
      <c r="F170" s="10">
        <v>160</v>
      </c>
      <c r="G170" s="92" t="s">
        <v>131</v>
      </c>
      <c r="H170" s="13">
        <f>SUMIF(Ent_Dados!$C$269:$C$514,Tabulação_Prod_Municipios!D85,Ent_Dados!$F$269:$F$514)+SUMIF(Ent_Dados!$C$269:$C$514,Tabulação_Prod_Municipios!D85,Ent_Dados!$H$269:$H$514)+SUMIF(Ent_Dados!$C$269:$C$514,Tabulação_Prod_Municipios!D85,Ent_Dados!$J$269:$J$514)+SUMIF(Ent_Dados!$C$269:$C$514,Tabulação_Prod_Municipios!D85,Ent_Dados!$N$269:$N$514)+SUMIF(Ent_Dados!$C$269:$C$514,Tabulação_Prod_Municipios!D85,Ent_Dados!$P$269:$P$514)+SUMIF(Ent_Dados!$C$269:$C$514,Tabulação_Prod_Municipios!D85,Ent_Dados!$T$269:$T$514)+SUMIF(Ent_Dados!$C$269:$C$514,Tabulação_Prod_Municipios!D85,Ent_Dados!$V$269:$V$514)+SUMIF(Ent_Dados!$C$269:$C$514,Tabulação_Prod_Municipios!D85,Ent_Dados!$X$269:$X$514)+SUMIF(Ent_Dados!$C$269:$C$514,Tabulação_Prod_Municipios!D85,Ent_Dados!$AB$269:$AB$514)</f>
        <v>4330</v>
      </c>
      <c r="I170" s="16">
        <f>SUMIF(Ent_Dados!$C$269:$C$514,Tabulação_Prod_Municipios!D85,Ent_Dados!$G$269:$G$514)+SUMIF(Ent_Dados!$C$269:$C$514,Tabulação_Prod_Municipios!D85,Ent_Dados!$I$269:$I$514)+SUMIF(Ent_Dados!$C$269:$C$514,Tabulação_Prod_Municipios!D85,Ent_Dados!$K$269:$K$514)+SUMIF(Ent_Dados!$C$269:$C$514,Tabulação_Prod_Municipios!D85,Ent_Dados!$O$269:$O$514)+SUMIF(Ent_Dados!$C$269:$C$514,Tabulação_Prod_Municipios!D85,Ent_Dados!$Q$269:$Q$514)+SUMIF(Ent_Dados!$C$269:$C$514,Tabulação_Prod_Municipios!D85,Ent_Dados!$U$269:$U$514)+SUMIF(Ent_Dados!$C$269:$C$514,Tabulação_Prod_Municipios!D85,Ent_Dados!$W$269:$W$514)+SUMIF(Ent_Dados!$C$269:$C$514,Tabulação_Prod_Municipios!D85,Ent_Dados!$Y$269:$Y$514)+SUMIF(Ent_Dados!$C$269:$C$514,Tabulação_Prod_Municipios!D85,Ent_Dados!$AC$269:$AC$514)</f>
        <v>4340</v>
      </c>
      <c r="J170" s="9"/>
      <c r="K170" s="10">
        <v>160</v>
      </c>
      <c r="L170" s="92" t="s">
        <v>99</v>
      </c>
      <c r="M170" s="13">
        <f>SUMIF(Ent_Dados!$C$9:$C$254,Tabulação_Prod_Municipios!D47,Ent_Dados!$F$9:$F$254)+SUMIF(Ent_Dados!$C$9:$C$254,Tabulação_Prod_Municipios!D47,Ent_Dados!$H$9:$H$254)+SUMIF(Ent_Dados!$C$9:$C$254,Tabulação_Prod_Municipios!D47,Ent_Dados!$J$9:$J$254)+SUMIF(Ent_Dados!$C$9:$C$254,Tabulação_Prod_Municipios!D47,Ent_Dados!$N$9:$N$254)+SUMIF(Ent_Dados!$C$9:$C$254,Tabulação_Prod_Municipios!D47,Ent_Dados!$P$9:$P$254)+SUMIF(Ent_Dados!$C$9:$C$254,Tabulação_Prod_Municipios!D47,Ent_Dados!$T$9:$T$254)+SUMIF(Ent_Dados!$C$9:$C$254,Tabulação_Prod_Municipios!D47,Ent_Dados!$V$9:$V$254)+SUMIF(Ent_Dados!$C$9:$C$254,Tabulação_Prod_Municipios!D47,Ent_Dados!$X$9:$X$254)+SUMIF(Ent_Dados!$C$9:$C$254,Tabulação_Prod_Municipios!D47,Ent_Dados!$AB$9:$AB$254)</f>
        <v>874</v>
      </c>
      <c r="N170" s="16">
        <f>SUMIF(Ent_Dados!$C$9:$C$254,Tabulação_Prod_Municipios!D47,Ent_Dados!$G$9:$G$254)+SUMIF(Ent_Dados!$C$9:$C$254,Tabulação_Prod_Municipios!D47,Ent_Dados!$I$9:$I$254)+SUMIF(Ent_Dados!$C$9:$C$254,Tabulação_Prod_Municipios!D47,Ent_Dados!$K$9:$K$254)+SUMIF(Ent_Dados!$C$9:$C$254,Tabulação_Prod_Municipios!D47,Ent_Dados!$O$9:$O$254)+SUMIF(Ent_Dados!$C$9:$C$254,Tabulação_Prod_Municipios!D47,Ent_Dados!$Q$9:$Q$254)+SUMIF(Ent_Dados!$C$9:$C$254,Tabulação_Prod_Municipios!D47,Ent_Dados!$U$9:$U$254)+SUMIF(Ent_Dados!$C$9:$C$254,Tabulação_Prod_Municipios!D47,Ent_Dados!$W$9:$W$254)+SUMIF(Ent_Dados!$C$9:$C$254,Tabulação_Prod_Municipios!D47,Ent_Dados!$Y$9:$Y$254)+SUMIF(Ent_Dados!$C$9:$C$254,Tabulação_Prod_Municipios!D47,Ent_Dados!$AC$9:$AC$254)</f>
        <v>1120</v>
      </c>
      <c r="O170" s="14"/>
      <c r="P170" s="10">
        <v>160</v>
      </c>
      <c r="Q170" s="92" t="s">
        <v>196</v>
      </c>
      <c r="R170" s="13">
        <f>SUMIF(Ent_Dados!$C$269:$C$514,Tabulação_Prod_Municipios!D155,Ent_Dados!$V$269:$V$514)</f>
        <v>1200</v>
      </c>
      <c r="S170" s="16">
        <f>SUMIF(Ent_Dados!$C$269:$C$514,Tabulação_Prod_Municipios!D155,Ent_Dados!$W$269:$W$514)</f>
        <v>1350</v>
      </c>
      <c r="T170" s="9"/>
      <c r="U170" s="10">
        <v>160</v>
      </c>
      <c r="V170" s="92" t="s">
        <v>271</v>
      </c>
      <c r="W170" s="13">
        <f>SUMIF(Ent_Dados!$C$9:$C$254,Tabulação_Prod_Municipios!D239,Ent_Dados!$V$9:$V$254)</f>
        <v>500</v>
      </c>
      <c r="X170" s="16">
        <f>SUMIF(Ent_Dados!$C$9:$C$254,Tabulação_Prod_Municipios!D239,Ent_Dados!$W$9:$W$254)</f>
        <v>500</v>
      </c>
      <c r="Y170" s="2"/>
      <c r="Z170" s="10">
        <v>160</v>
      </c>
      <c r="AA170" s="92" t="s">
        <v>166</v>
      </c>
      <c r="AB170" s="13">
        <f>SUMIF(Ent_Dados!$C$269:$C$514,Tabulação_Prod_Municipios!D122,Ent_Dados!$T$269:$T$514)</f>
        <v>1400</v>
      </c>
      <c r="AC170" s="16">
        <f>SUMIF(Ent_Dados!$C$269:$C$514,Tabulação_Prod_Municipios!D122,Ent_Dados!$U$269:$U$514)</f>
        <v>1400</v>
      </c>
      <c r="AD170" s="9"/>
      <c r="AE170" s="10">
        <v>160</v>
      </c>
      <c r="AF170" s="92" t="s">
        <v>258</v>
      </c>
      <c r="AG170" s="13">
        <f>SUMIF(Ent_Dados!$C$9:$C$254,Tabulação_Prod_Municipios!D225,Ent_Dados!$T$9:$T$254)</f>
        <v>380</v>
      </c>
      <c r="AH170" s="16">
        <f>SUMIF(Ent_Dados!$C$9:$C$254,Tabulação_Prod_Municipios!D225,Ent_Dados!$U$9:$U$254)</f>
        <v>400</v>
      </c>
      <c r="AJ170" s="10">
        <v>160</v>
      </c>
      <c r="AK170" s="92" t="s">
        <v>107</v>
      </c>
      <c r="AL170" s="13">
        <f>SUMIF(Ent_Dados!$C$269:$C$514,Tabulação_Prod_Municipios!D56,Ent_Dados!$X$269:$X$514)</f>
        <v>0</v>
      </c>
      <c r="AM170" s="16">
        <f>SUMIF(Ent_Dados!$C$269:$C$514,Tabulação_Prod_Municipios!D56,Ent_Dados!$Y$269:$Y$514)</f>
        <v>0</v>
      </c>
      <c r="AN170" s="9"/>
      <c r="AO170" s="10">
        <v>160</v>
      </c>
      <c r="AP170" s="92" t="s">
        <v>107</v>
      </c>
      <c r="AQ170" s="13">
        <f>SUMIF(Ent_Dados!$C$9:$C$254,Tabulação_Prod_Municipios!D56,Ent_Dados!$X$9:$X$254)</f>
        <v>0</v>
      </c>
      <c r="AR170" s="16">
        <f>SUMIF(Ent_Dados!$C$9:$C$254,Tabulação_Prod_Municipios!D56,Ent_Dados!$Y$9:$Y$254)</f>
        <v>0</v>
      </c>
      <c r="AT170" s="10">
        <v>160</v>
      </c>
      <c r="AU170" s="92" t="s">
        <v>115</v>
      </c>
      <c r="AV170" s="13">
        <f>SUMIF(Ent_Dados!$C$269:$C$514,Tabulação_Prod_Municipios!D66,Ent_Dados!$J$269:$J$514)</f>
        <v>0</v>
      </c>
      <c r="AW170" s="16">
        <f>SUMIF(Ent_Dados!$C$269:$C$514,Tabulação_Prod_Municipios!D66,Ent_Dados!$K$269:$K$514)</f>
        <v>0</v>
      </c>
      <c r="AX170" s="9"/>
      <c r="AY170" s="10">
        <v>160</v>
      </c>
      <c r="AZ170" s="92" t="s">
        <v>170</v>
      </c>
      <c r="BA170" s="13">
        <f>SUMIF(Ent_Dados!$C$9:$C$254,Tabulação_Prod_Municipios!D126,Ent_Dados!$J$9:$J$254)</f>
        <v>0</v>
      </c>
      <c r="BB170" s="16">
        <f>SUMIF(Ent_Dados!$C$9:$C$254,Tabulação_Prod_Municipios!D126,Ent_Dados!$K$9:$K$254)</f>
        <v>0</v>
      </c>
      <c r="BD170" s="10">
        <v>160</v>
      </c>
      <c r="BE170" s="92" t="s">
        <v>112</v>
      </c>
      <c r="BF170" s="13">
        <f>SUMIF(Ent_Dados!$C$269:$C$514,Tabulação_Prod_Municipios!D62,Ent_Dados!$N$269:$N$514)</f>
        <v>0</v>
      </c>
      <c r="BG170" s="16">
        <f>SUMIF(Ent_Dados!$C$269:$C$514,Tabulação_Prod_Municipios!D62,Ent_Dados!$O$269:$O$514)</f>
        <v>0</v>
      </c>
      <c r="BH170" s="9"/>
      <c r="BI170" s="10">
        <v>160</v>
      </c>
      <c r="BJ170" s="92" t="s">
        <v>112</v>
      </c>
      <c r="BK170" s="13">
        <f>SUMIF(Ent_Dados!$C$9:$C$254,Tabulação_Prod_Municipios!D62,Ent_Dados!$N$9:$N$254)</f>
        <v>0</v>
      </c>
      <c r="BL170" s="16">
        <f>SUMIF(Ent_Dados!$C$9:$C$254,Tabulação_Prod_Municipios!D62,Ent_Dados!$O$9:$O$254)</f>
        <v>0</v>
      </c>
      <c r="BN170" s="10">
        <v>160</v>
      </c>
      <c r="BO170" s="92" t="s">
        <v>193</v>
      </c>
      <c r="BP170" s="13">
        <f>SUMIF(Ent_Dados!$C$269:$C$514,Tabulação_Prod_Municipios!D151,Ent_Dados!$F$269:$F$514)</f>
        <v>0</v>
      </c>
      <c r="BQ170" s="16">
        <f>SUMIF(Ent_Dados!$C$269:$C$514,Tabulação_Prod_Municipios!D151,Ent_Dados!$G$269:$G$514)</f>
        <v>0</v>
      </c>
      <c r="BR170" s="9"/>
      <c r="BS170" s="10">
        <v>160</v>
      </c>
      <c r="BT170" s="92" t="s">
        <v>193</v>
      </c>
      <c r="BU170" s="13">
        <f>SUMIF(Ent_Dados!$C$9:$C$254,Tabulação_Prod_Municipios!D151,Ent_Dados!$F$9:$F$254)</f>
        <v>0</v>
      </c>
      <c r="BV170" s="16">
        <f>SUMIF(Ent_Dados!$C$9:$C$254,Tabulação_Prod_Municipios!D151,Ent_Dados!$G$9:$G$254)</f>
        <v>0</v>
      </c>
      <c r="BX170" s="10">
        <v>160</v>
      </c>
      <c r="BY170" s="92" t="s">
        <v>44</v>
      </c>
      <c r="BZ170" s="13">
        <f>SUMIF(Ent_Dados!$C$269:$C$514,Tabulação_Prod_Municipios!D154,Ent_Dados!$P$269:$P$514)</f>
        <v>0</v>
      </c>
      <c r="CA170" s="16">
        <f>SUMIF(Ent_Dados!$C$269:$C$514,Tabulação_Prod_Municipios!D154,Ent_Dados!$Q$269:$Q$514)</f>
        <v>0</v>
      </c>
      <c r="CB170" s="9"/>
      <c r="CC170" s="10">
        <v>160</v>
      </c>
      <c r="CD170" s="92" t="s">
        <v>44</v>
      </c>
      <c r="CE170" s="13">
        <f>SUMIF(Ent_Dados!$C$9:$C$254,Tabulação_Prod_Municipios!D154,Ent_Dados!$P$9:$P$254)</f>
        <v>0</v>
      </c>
      <c r="CF170" s="16">
        <f>SUMIF(Ent_Dados!$C$9:$C$254,Tabulação_Prod_Municipios!D154,Ent_Dados!$Q$9:$Q$254)</f>
        <v>0</v>
      </c>
      <c r="CH170" s="10">
        <v>160</v>
      </c>
      <c r="CI170" s="92" t="s">
        <v>206</v>
      </c>
      <c r="CJ170" s="13">
        <f>SUMIF(Ent_Dados!$C$269:$C$514,Tabulação_Prod_Municipios!D166,Ent_Dados!$AB$269:$AB$514)</f>
        <v>0</v>
      </c>
      <c r="CK170" s="16">
        <f>SUMIF(Ent_Dados!$C$269:$C$514,Tabulação_Prod_Municipios!D166,Ent_Dados!$AC$269:$AC$514)</f>
        <v>0</v>
      </c>
      <c r="CL170" s="9"/>
      <c r="CM170" s="10">
        <v>160</v>
      </c>
      <c r="CN170" s="92" t="s">
        <v>206</v>
      </c>
      <c r="CO170" s="13">
        <f>SUMIF(Ent_Dados!$C$9:$C$254,Tabulação_Prod_Municipios!D166,Ent_Dados!$AB$9:$AB$254)</f>
        <v>0</v>
      </c>
      <c r="CP170" s="16">
        <f>SUMIF(Ent_Dados!$C$9:$C$254,Tabulação_Prod_Municipios!D166,Ent_Dados!$AC$9:$AC$254)</f>
        <v>0</v>
      </c>
      <c r="CR170" s="10">
        <v>160</v>
      </c>
      <c r="CS170" s="92" t="s">
        <v>82</v>
      </c>
      <c r="CT170" s="13">
        <f>SUMIF(Ent_Dados!$C$269:$C$514,Tabulação_Prod_Municipios!D30,Ent_Dados!$L$269:$L$514)</f>
        <v>0</v>
      </c>
      <c r="CU170" s="16">
        <f>SUMIF(Ent_Dados!$C$269:$C$514,Tabulação_Prod_Municipios!D30,Ent_Dados!$M$269:$M$514)</f>
        <v>0</v>
      </c>
      <c r="CV170" s="9"/>
      <c r="CW170" s="10">
        <v>160</v>
      </c>
      <c r="CX170" s="92" t="s">
        <v>82</v>
      </c>
      <c r="CY170" s="13">
        <f>SUMIF(Ent_Dados!$C$9:$C$254,Tabulação_Prod_Municipios!D30,Ent_Dados!$L$9:$L$254)</f>
        <v>0</v>
      </c>
      <c r="CZ170" s="16">
        <f>SUMIF(Ent_Dados!$C$9:$C$254,Tabulação_Prod_Municipios!D30,Ent_Dados!$M$9:$M$254)</f>
        <v>0</v>
      </c>
      <c r="DB170" s="10">
        <v>160</v>
      </c>
      <c r="DC170" s="92" t="s">
        <v>282</v>
      </c>
      <c r="DD170" s="13">
        <f>SUMIF(Ent_Dados!$C$269:$C$514,Tabulação_Prod_Municipios!D250,Ent_Dados!$R$269:$R$514)</f>
        <v>170</v>
      </c>
      <c r="DE170" s="16">
        <f>SUMIF(Ent_Dados!$C$269:$C$514,Tabulação_Prod_Municipios!D250,Ent_Dados!$S$269:$S$514)</f>
        <v>225</v>
      </c>
      <c r="DF170" s="9"/>
      <c r="DG170" s="10">
        <v>160</v>
      </c>
      <c r="DH170" s="92" t="s">
        <v>227</v>
      </c>
      <c r="DI170" s="13">
        <f>SUMIF(Ent_Dados!$C$9:$C$254,Tabulação_Prod_Municipios!D188,Ent_Dados!$R$9:$R$254)</f>
        <v>15</v>
      </c>
      <c r="DJ170" s="16">
        <f>SUMIF(Ent_Dados!$C$9:$C$254,Tabulação_Prod_Municipios!D188,Ent_Dados!$S$9:$S$254)</f>
        <v>15</v>
      </c>
      <c r="DL170" s="10">
        <v>160</v>
      </c>
      <c r="DM170" s="92" t="s">
        <v>161</v>
      </c>
      <c r="DN170" s="13">
        <f>SUMIF(Ent_Dados!$C$269:$C$514,Tabulação_Prod_Municipios!D116,Ent_Dados!$Z$269:$Z$514)</f>
        <v>0</v>
      </c>
      <c r="DO170" s="16">
        <f>SUMIF(Ent_Dados!$C$269:$C$514,Tabulação_Prod_Municipios!D116,Ent_Dados!$AA$269:$AA$514)</f>
        <v>0</v>
      </c>
      <c r="DP170" s="9"/>
      <c r="DQ170" s="10">
        <v>160</v>
      </c>
      <c r="DR170" s="92" t="s">
        <v>161</v>
      </c>
      <c r="DS170" s="13">
        <f>SUMIF(Ent_Dados!$C$9:$C$254,Tabulação_Prod_Municipios!D116,Ent_Dados!$Z$9:$Z$254)</f>
        <v>0</v>
      </c>
      <c r="DT170" s="16">
        <f>SUMIF(Ent_Dados!$C$9:$C$254,Tabulação_Prod_Municipios!D116,Ent_Dados!$AA$9:$AA$254)</f>
        <v>0</v>
      </c>
      <c r="DV170" s="10">
        <v>160</v>
      </c>
      <c r="DW170" s="92" t="s">
        <v>189</v>
      </c>
      <c r="DX170" s="13">
        <f>SUMIF(Ent_Dados!$C$269:$C$514,Tabulação_Prod_Municipios!D147,Ent_Dados!$D$269:$D$514)</f>
        <v>0</v>
      </c>
      <c r="DY170" s="16">
        <f>SUMIF(Ent_Dados!$C$269:$C$514,Tabulação_Prod_Municipios!D147,Ent_Dados!$E$269:$E$514)</f>
        <v>0</v>
      </c>
      <c r="DZ170" s="9"/>
      <c r="EA170" s="10">
        <v>160</v>
      </c>
      <c r="EB170" s="92" t="s">
        <v>189</v>
      </c>
      <c r="EC170" s="13">
        <f>SUMIF(Ent_Dados!$C$9:$C$254,Tabulação_Prod_Municipios!D147,Ent_Dados!$D$9:$D$254)</f>
        <v>0</v>
      </c>
      <c r="ED170" s="16">
        <f>SUMIF(Ent_Dados!$C$9:$C$254,Tabulação_Prod_Municipios!D147,Ent_Dados!$E$9:$E$254)</f>
        <v>0</v>
      </c>
      <c r="EF170" s="10">
        <v>160</v>
      </c>
      <c r="EG170" s="92" t="s">
        <v>210</v>
      </c>
      <c r="EH170" s="13"/>
      <c r="EI170" s="16"/>
      <c r="EJ170" s="9"/>
      <c r="EK170" s="10">
        <v>160</v>
      </c>
      <c r="EL170" s="92" t="s">
        <v>210</v>
      </c>
      <c r="EM170" s="13"/>
      <c r="EN170" s="16"/>
    </row>
    <row r="171" spans="1:144" ht="13.5" customHeight="1" x14ac:dyDescent="0.2">
      <c r="A171" s="14"/>
      <c r="B171" s="91">
        <v>163</v>
      </c>
      <c r="C171" s="92" t="s">
        <v>211</v>
      </c>
      <c r="D171" s="12" t="s">
        <v>492</v>
      </c>
      <c r="E171" s="14"/>
      <c r="F171" s="10">
        <v>161</v>
      </c>
      <c r="G171" s="92" t="s">
        <v>67</v>
      </c>
      <c r="H171" s="13">
        <f>SUMIF(Ent_Dados!$C$269:$C$514,Tabulação_Prod_Municipios!D14,Ent_Dados!$F$269:$F$514)+SUMIF(Ent_Dados!$C$269:$C$514,Tabulação_Prod_Municipios!D14,Ent_Dados!$H$269:$H$514)+SUMIF(Ent_Dados!$C$269:$C$514,Tabulação_Prod_Municipios!D14,Ent_Dados!$J$269:$J$514)+SUMIF(Ent_Dados!$C$269:$C$514,Tabulação_Prod_Municipios!D14,Ent_Dados!$N$269:$N$514)+SUMIF(Ent_Dados!$C$269:$C$514,Tabulação_Prod_Municipios!D14,Ent_Dados!$P$269:$P$514)+SUMIF(Ent_Dados!$C$269:$C$514,Tabulação_Prod_Municipios!D14,Ent_Dados!$T$269:$T$514)+SUMIF(Ent_Dados!$C$269:$C$514,Tabulação_Prod_Municipios!D14,Ent_Dados!$V$269:$V$514)+SUMIF(Ent_Dados!$C$269:$C$514,Tabulação_Prod_Municipios!D14,Ent_Dados!$X$269:$X$514)+SUMIF(Ent_Dados!$C$269:$C$514,Tabulação_Prod_Municipios!D14,Ent_Dados!$AB$269:$AB$514)</f>
        <v>3278</v>
      </c>
      <c r="I171" s="16">
        <f>SUMIF(Ent_Dados!$C$269:$C$514,Tabulação_Prod_Municipios!D14,Ent_Dados!$G$269:$G$514)+SUMIF(Ent_Dados!$C$269:$C$514,Tabulação_Prod_Municipios!D14,Ent_Dados!$I$269:$I$514)+SUMIF(Ent_Dados!$C$269:$C$514,Tabulação_Prod_Municipios!D14,Ent_Dados!$K$269:$K$514)+SUMIF(Ent_Dados!$C$269:$C$514,Tabulação_Prod_Municipios!D14,Ent_Dados!$O$269:$O$514)+SUMIF(Ent_Dados!$C$269:$C$514,Tabulação_Prod_Municipios!D14,Ent_Dados!$Q$269:$Q$514)+SUMIF(Ent_Dados!$C$269:$C$514,Tabulação_Prod_Municipios!D14,Ent_Dados!$U$269:$U$514)+SUMIF(Ent_Dados!$C$269:$C$514,Tabulação_Prod_Municipios!D14,Ent_Dados!$W$269:$W$514)+SUMIF(Ent_Dados!$C$269:$C$514,Tabulação_Prod_Municipios!D14,Ent_Dados!$Y$269:$Y$514)+SUMIF(Ent_Dados!$C$269:$C$514,Tabulação_Prod_Municipios!D14,Ent_Dados!$AC$269:$AC$514)</f>
        <v>3888</v>
      </c>
      <c r="J171" s="9"/>
      <c r="K171" s="10">
        <v>161</v>
      </c>
      <c r="L171" s="92" t="s">
        <v>271</v>
      </c>
      <c r="M171" s="13">
        <f>SUMIF(Ent_Dados!$C$9:$C$254,Tabulação_Prod_Municipios!D239,Ent_Dados!$F$9:$F$254)+SUMIF(Ent_Dados!$C$9:$C$254,Tabulação_Prod_Municipios!D239,Ent_Dados!$H$9:$H$254)+SUMIF(Ent_Dados!$C$9:$C$254,Tabulação_Prod_Municipios!D239,Ent_Dados!$J$9:$J$254)+SUMIF(Ent_Dados!$C$9:$C$254,Tabulação_Prod_Municipios!D239,Ent_Dados!$N$9:$N$254)+SUMIF(Ent_Dados!$C$9:$C$254,Tabulação_Prod_Municipios!D239,Ent_Dados!$P$9:$P$254)+SUMIF(Ent_Dados!$C$9:$C$254,Tabulação_Prod_Municipios!D239,Ent_Dados!$T$9:$T$254)+SUMIF(Ent_Dados!$C$9:$C$254,Tabulação_Prod_Municipios!D239,Ent_Dados!$V$9:$V$254)+SUMIF(Ent_Dados!$C$9:$C$254,Tabulação_Prod_Municipios!D239,Ent_Dados!$X$9:$X$254)+SUMIF(Ent_Dados!$C$9:$C$254,Tabulação_Prod_Municipios!D239,Ent_Dados!$AB$9:$AB$254)</f>
        <v>1119</v>
      </c>
      <c r="N171" s="16">
        <f>SUMIF(Ent_Dados!$C$9:$C$254,Tabulação_Prod_Municipios!D239,Ent_Dados!$G$9:$G$254)+SUMIF(Ent_Dados!$C$9:$C$254,Tabulação_Prod_Municipios!D239,Ent_Dados!$I$9:$I$254)+SUMIF(Ent_Dados!$C$9:$C$254,Tabulação_Prod_Municipios!D239,Ent_Dados!$K$9:$K$254)+SUMIF(Ent_Dados!$C$9:$C$254,Tabulação_Prod_Municipios!D239,Ent_Dados!$O$9:$O$254)+SUMIF(Ent_Dados!$C$9:$C$254,Tabulação_Prod_Municipios!D239,Ent_Dados!$Q$9:$Q$254)+SUMIF(Ent_Dados!$C$9:$C$254,Tabulação_Prod_Municipios!D239,Ent_Dados!$U$9:$U$254)+SUMIF(Ent_Dados!$C$9:$C$254,Tabulação_Prod_Municipios!D239,Ent_Dados!$W$9:$W$254)+SUMIF(Ent_Dados!$C$9:$C$254,Tabulação_Prod_Municipios!D239,Ent_Dados!$Y$9:$Y$254)+SUMIF(Ent_Dados!$C$9:$C$254,Tabulação_Prod_Municipios!D239,Ent_Dados!$AC$9:$AC$254)</f>
        <v>1119</v>
      </c>
      <c r="O171" s="14"/>
      <c r="P171" s="10">
        <v>161</v>
      </c>
      <c r="Q171" s="92" t="s">
        <v>274</v>
      </c>
      <c r="R171" s="13">
        <f>SUMIF(Ent_Dados!$C$269:$C$514,Tabulação_Prod_Municipios!D242,Ent_Dados!$V$269:$V$514)</f>
        <v>840</v>
      </c>
      <c r="S171" s="16">
        <f>SUMIF(Ent_Dados!$C$269:$C$514,Tabulação_Prod_Municipios!D242,Ent_Dados!$W$269:$W$514)</f>
        <v>1320</v>
      </c>
      <c r="T171" s="9"/>
      <c r="U171" s="10">
        <v>161</v>
      </c>
      <c r="V171" s="92" t="s">
        <v>196</v>
      </c>
      <c r="W171" s="13">
        <f>SUMIF(Ent_Dados!$C$9:$C$254,Tabulação_Prod_Municipios!D155,Ent_Dados!$V$9:$V$254)</f>
        <v>500</v>
      </c>
      <c r="X171" s="16">
        <f>SUMIF(Ent_Dados!$C$9:$C$254,Tabulação_Prod_Municipios!D155,Ent_Dados!$W$9:$W$254)</f>
        <v>500</v>
      </c>
      <c r="Y171" s="2"/>
      <c r="Z171" s="10">
        <v>161</v>
      </c>
      <c r="AA171" s="92" t="s">
        <v>97</v>
      </c>
      <c r="AB171" s="13">
        <f>SUMIF(Ent_Dados!$C$269:$C$514,Tabulação_Prod_Municipios!D45,Ent_Dados!$T$269:$T$514)</f>
        <v>1200</v>
      </c>
      <c r="AC171" s="16">
        <f>SUMIF(Ent_Dados!$C$269:$C$514,Tabulação_Prod_Municipios!D45,Ent_Dados!$U$269:$U$514)</f>
        <v>1400</v>
      </c>
      <c r="AD171" s="9"/>
      <c r="AE171" s="10">
        <v>161</v>
      </c>
      <c r="AF171" s="92" t="s">
        <v>114</v>
      </c>
      <c r="AG171" s="13">
        <f>SUMIF(Ent_Dados!$C$9:$C$254,Tabulação_Prod_Municipios!D65,Ent_Dados!$T$9:$T$254)</f>
        <v>300</v>
      </c>
      <c r="AH171" s="16">
        <f>SUMIF(Ent_Dados!$C$9:$C$254,Tabulação_Prod_Municipios!D65,Ent_Dados!$U$9:$U$254)</f>
        <v>400</v>
      </c>
      <c r="AJ171" s="10">
        <v>161</v>
      </c>
      <c r="AK171" s="92" t="s">
        <v>109</v>
      </c>
      <c r="AL171" s="13">
        <f>SUMIF(Ent_Dados!$C$269:$C$514,Tabulação_Prod_Municipios!D59,Ent_Dados!$X$269:$X$514)</f>
        <v>0</v>
      </c>
      <c r="AM171" s="16">
        <f>SUMIF(Ent_Dados!$C$269:$C$514,Tabulação_Prod_Municipios!D59,Ent_Dados!$Y$269:$Y$514)</f>
        <v>0</v>
      </c>
      <c r="AN171" s="9"/>
      <c r="AO171" s="10">
        <v>161</v>
      </c>
      <c r="AP171" s="92" t="s">
        <v>109</v>
      </c>
      <c r="AQ171" s="13">
        <f>SUMIF(Ent_Dados!$C$9:$C$254,Tabulação_Prod_Municipios!D59,Ent_Dados!$X$9:$X$254)</f>
        <v>0</v>
      </c>
      <c r="AR171" s="16">
        <f>SUMIF(Ent_Dados!$C$9:$C$254,Tabulação_Prod_Municipios!D59,Ent_Dados!$Y$9:$Y$254)</f>
        <v>0</v>
      </c>
      <c r="AT171" s="10">
        <v>161</v>
      </c>
      <c r="AU171" s="92" t="s">
        <v>161</v>
      </c>
      <c r="AV171" s="13">
        <f>SUMIF(Ent_Dados!$C$269:$C$514,Tabulação_Prod_Municipios!D116,Ent_Dados!$J$269:$J$514)</f>
        <v>0</v>
      </c>
      <c r="AW171" s="16">
        <f>SUMIF(Ent_Dados!$C$269:$C$514,Tabulação_Prod_Municipios!D116,Ent_Dados!$K$269:$K$514)</f>
        <v>0</v>
      </c>
      <c r="AX171" s="9"/>
      <c r="AY171" s="10">
        <v>161</v>
      </c>
      <c r="AZ171" s="92" t="s">
        <v>152</v>
      </c>
      <c r="BA171" s="13">
        <f>SUMIF(Ent_Dados!$C$9:$C$254,Tabulação_Prod_Municipios!D106,Ent_Dados!$J$9:$J$254)</f>
        <v>0</v>
      </c>
      <c r="BB171" s="16">
        <f>SUMIF(Ent_Dados!$C$9:$C$254,Tabulação_Prod_Municipios!D106,Ent_Dados!$K$9:$K$254)</f>
        <v>0</v>
      </c>
      <c r="BD171" s="10">
        <v>161</v>
      </c>
      <c r="BE171" s="92" t="s">
        <v>113</v>
      </c>
      <c r="BF171" s="13">
        <f>SUMIF(Ent_Dados!$C$269:$C$514,Tabulação_Prod_Municipios!D64,Ent_Dados!$N$269:$N$514)</f>
        <v>0</v>
      </c>
      <c r="BG171" s="16">
        <f>SUMIF(Ent_Dados!$C$269:$C$514,Tabulação_Prod_Municipios!D64,Ent_Dados!$O$269:$O$514)</f>
        <v>0</v>
      </c>
      <c r="BH171" s="9"/>
      <c r="BI171" s="10">
        <v>161</v>
      </c>
      <c r="BJ171" s="92" t="s">
        <v>113</v>
      </c>
      <c r="BK171" s="13">
        <f>SUMIF(Ent_Dados!$C$9:$C$254,Tabulação_Prod_Municipios!D64,Ent_Dados!$N$9:$N$254)</f>
        <v>0</v>
      </c>
      <c r="BL171" s="16">
        <f>SUMIF(Ent_Dados!$C$9:$C$254,Tabulação_Prod_Municipios!D64,Ent_Dados!$O$9:$O$254)</f>
        <v>0</v>
      </c>
      <c r="BN171" s="10">
        <v>161</v>
      </c>
      <c r="BO171" s="92" t="s">
        <v>194</v>
      </c>
      <c r="BP171" s="13">
        <f>SUMIF(Ent_Dados!$C$269:$C$514,Tabulação_Prod_Municipios!D152,Ent_Dados!$F$269:$F$514)</f>
        <v>0</v>
      </c>
      <c r="BQ171" s="16">
        <f>SUMIF(Ent_Dados!$C$269:$C$514,Tabulação_Prod_Municipios!D152,Ent_Dados!$G$269:$G$514)</f>
        <v>0</v>
      </c>
      <c r="BR171" s="9"/>
      <c r="BS171" s="10">
        <v>161</v>
      </c>
      <c r="BT171" s="92" t="s">
        <v>194</v>
      </c>
      <c r="BU171" s="13">
        <f>SUMIF(Ent_Dados!$C$9:$C$254,Tabulação_Prod_Municipios!D152,Ent_Dados!$F$9:$F$254)</f>
        <v>0</v>
      </c>
      <c r="BV171" s="16">
        <f>SUMIF(Ent_Dados!$C$9:$C$254,Tabulação_Prod_Municipios!D152,Ent_Dados!$G$9:$G$254)</f>
        <v>0</v>
      </c>
      <c r="BX171" s="10">
        <v>161</v>
      </c>
      <c r="BY171" s="92" t="s">
        <v>196</v>
      </c>
      <c r="BZ171" s="13">
        <f>SUMIF(Ent_Dados!$C$269:$C$514,Tabulação_Prod_Municipios!D155,Ent_Dados!$P$269:$P$514)</f>
        <v>0</v>
      </c>
      <c r="CA171" s="16">
        <f>SUMIF(Ent_Dados!$C$269:$C$514,Tabulação_Prod_Municipios!D155,Ent_Dados!$Q$269:$Q$514)</f>
        <v>0</v>
      </c>
      <c r="CB171" s="9"/>
      <c r="CC171" s="10">
        <v>161</v>
      </c>
      <c r="CD171" s="92" t="s">
        <v>196</v>
      </c>
      <c r="CE171" s="13">
        <f>SUMIF(Ent_Dados!$C$9:$C$254,Tabulação_Prod_Municipios!D155,Ent_Dados!$P$9:$P$254)</f>
        <v>0</v>
      </c>
      <c r="CF171" s="16">
        <f>SUMIF(Ent_Dados!$C$9:$C$254,Tabulação_Prod_Municipios!D155,Ent_Dados!$Q$9:$Q$254)</f>
        <v>0</v>
      </c>
      <c r="CH171" s="10">
        <v>161</v>
      </c>
      <c r="CI171" s="92" t="s">
        <v>207</v>
      </c>
      <c r="CJ171" s="13">
        <f>SUMIF(Ent_Dados!$C$269:$C$514,Tabulação_Prod_Municipios!D167,Ent_Dados!$AB$269:$AB$514)</f>
        <v>0</v>
      </c>
      <c r="CK171" s="16">
        <f>SUMIF(Ent_Dados!$C$269:$C$514,Tabulação_Prod_Municipios!D167,Ent_Dados!$AC$269:$AC$514)</f>
        <v>0</v>
      </c>
      <c r="CL171" s="9"/>
      <c r="CM171" s="10">
        <v>161</v>
      </c>
      <c r="CN171" s="92" t="s">
        <v>207</v>
      </c>
      <c r="CO171" s="13">
        <f>SUMIF(Ent_Dados!$C$9:$C$254,Tabulação_Prod_Municipios!D167,Ent_Dados!$AB$9:$AB$254)</f>
        <v>0</v>
      </c>
      <c r="CP171" s="16">
        <f>SUMIF(Ent_Dados!$C$9:$C$254,Tabulação_Prod_Municipios!D167,Ent_Dados!$AC$9:$AC$254)</f>
        <v>0</v>
      </c>
      <c r="CR171" s="10">
        <v>161</v>
      </c>
      <c r="CS171" s="92" t="s">
        <v>3</v>
      </c>
      <c r="CT171" s="13">
        <f>SUMIF(Ent_Dados!$C$269:$C$514,Tabulação_Prod_Municipios!D81,Ent_Dados!$L$269:$L$514)</f>
        <v>0</v>
      </c>
      <c r="CU171" s="16">
        <f>SUMIF(Ent_Dados!$C$269:$C$514,Tabulação_Prod_Municipios!D81,Ent_Dados!$M$269:$M$514)</f>
        <v>0</v>
      </c>
      <c r="CV171" s="9"/>
      <c r="CW171" s="10">
        <v>161</v>
      </c>
      <c r="CX171" s="92" t="s">
        <v>3</v>
      </c>
      <c r="CY171" s="13">
        <f>SUMIF(Ent_Dados!$C$9:$C$254,Tabulação_Prod_Municipios!D81,Ent_Dados!$L$9:$L$254)</f>
        <v>0</v>
      </c>
      <c r="CZ171" s="16">
        <f>SUMIF(Ent_Dados!$C$9:$C$254,Tabulação_Prod_Municipios!D81,Ent_Dados!$M$9:$M$254)</f>
        <v>0</v>
      </c>
      <c r="DB171" s="10">
        <v>161</v>
      </c>
      <c r="DC171" s="92" t="s">
        <v>176</v>
      </c>
      <c r="DD171" s="13">
        <f>SUMIF(Ent_Dados!$C$269:$C$514,Tabulação_Prod_Municipios!D132,Ent_Dados!$R$269:$R$514)</f>
        <v>220</v>
      </c>
      <c r="DE171" s="16">
        <f>SUMIF(Ent_Dados!$C$269:$C$514,Tabulação_Prod_Municipios!D132,Ent_Dados!$S$269:$S$514)</f>
        <v>220</v>
      </c>
      <c r="DF171" s="9"/>
      <c r="DG171" s="10">
        <v>161</v>
      </c>
      <c r="DH171" s="92" t="s">
        <v>282</v>
      </c>
      <c r="DI171" s="13">
        <f>SUMIF(Ent_Dados!$C$9:$C$254,Tabulação_Prod_Municipios!D250,Ent_Dados!$R$9:$R$254)</f>
        <v>10</v>
      </c>
      <c r="DJ171" s="16">
        <f>SUMIF(Ent_Dados!$C$9:$C$254,Tabulação_Prod_Municipios!D250,Ent_Dados!$S$9:$S$254)</f>
        <v>15</v>
      </c>
      <c r="DL171" s="10">
        <v>161</v>
      </c>
      <c r="DM171" s="92" t="s">
        <v>162</v>
      </c>
      <c r="DN171" s="13">
        <f>SUMIF(Ent_Dados!$C$269:$C$514,Tabulação_Prod_Municipios!D117,Ent_Dados!$Z$269:$Z$514)</f>
        <v>0</v>
      </c>
      <c r="DO171" s="16">
        <f>SUMIF(Ent_Dados!$C$269:$C$514,Tabulação_Prod_Municipios!D117,Ent_Dados!$AA$269:$AA$514)</f>
        <v>0</v>
      </c>
      <c r="DP171" s="9"/>
      <c r="DQ171" s="10">
        <v>161</v>
      </c>
      <c r="DR171" s="92" t="s">
        <v>162</v>
      </c>
      <c r="DS171" s="13">
        <f>SUMIF(Ent_Dados!$C$9:$C$254,Tabulação_Prod_Municipios!D117,Ent_Dados!$Z$9:$Z$254)</f>
        <v>0</v>
      </c>
      <c r="DT171" s="16">
        <f>SUMIF(Ent_Dados!$C$9:$C$254,Tabulação_Prod_Municipios!D117,Ent_Dados!$AA$9:$AA$254)</f>
        <v>0</v>
      </c>
      <c r="DV171" s="10">
        <v>161</v>
      </c>
      <c r="DW171" s="92" t="s">
        <v>190</v>
      </c>
      <c r="DX171" s="13">
        <f>SUMIF(Ent_Dados!$C$269:$C$514,Tabulação_Prod_Municipios!D148,Ent_Dados!$D$269:$D$514)</f>
        <v>0</v>
      </c>
      <c r="DY171" s="16">
        <f>SUMIF(Ent_Dados!$C$269:$C$514,Tabulação_Prod_Municipios!D148,Ent_Dados!$E$269:$E$514)</f>
        <v>0</v>
      </c>
      <c r="DZ171" s="9"/>
      <c r="EA171" s="10">
        <v>161</v>
      </c>
      <c r="EB171" s="92" t="s">
        <v>190</v>
      </c>
      <c r="EC171" s="13">
        <f>SUMIF(Ent_Dados!$C$9:$C$254,Tabulação_Prod_Municipios!D148,Ent_Dados!$D$9:$D$254)</f>
        <v>0</v>
      </c>
      <c r="ED171" s="16">
        <f>SUMIF(Ent_Dados!$C$9:$C$254,Tabulação_Prod_Municipios!D148,Ent_Dados!$E$9:$E$254)</f>
        <v>0</v>
      </c>
      <c r="EF171" s="10">
        <v>161</v>
      </c>
      <c r="EG171" s="92" t="s">
        <v>211</v>
      </c>
      <c r="EH171" s="13"/>
      <c r="EI171" s="16"/>
      <c r="EJ171" s="9"/>
      <c r="EK171" s="10">
        <v>161</v>
      </c>
      <c r="EL171" s="92" t="s">
        <v>211</v>
      </c>
      <c r="EM171" s="13"/>
      <c r="EN171" s="16"/>
    </row>
    <row r="172" spans="1:144" ht="13.5" customHeight="1" x14ac:dyDescent="0.2">
      <c r="A172" s="14"/>
      <c r="B172" s="91">
        <v>164</v>
      </c>
      <c r="C172" s="92" t="s">
        <v>212</v>
      </c>
      <c r="D172" s="12" t="s">
        <v>493</v>
      </c>
      <c r="E172" s="14"/>
      <c r="F172" s="10">
        <v>162</v>
      </c>
      <c r="G172" s="92" t="s">
        <v>240</v>
      </c>
      <c r="H172" s="13">
        <f>SUMIF(Ent_Dados!$C$269:$C$514,Tabulação_Prod_Municipios!D205,Ent_Dados!$F$269:$F$514)+SUMIF(Ent_Dados!$C$269:$C$514,Tabulação_Prod_Municipios!D205,Ent_Dados!$H$269:$H$514)+SUMIF(Ent_Dados!$C$269:$C$514,Tabulação_Prod_Municipios!D205,Ent_Dados!$J$269:$J$514)+SUMIF(Ent_Dados!$C$269:$C$514,Tabulação_Prod_Municipios!D205,Ent_Dados!$N$269:$N$514)+SUMIF(Ent_Dados!$C$269:$C$514,Tabulação_Prod_Municipios!D205,Ent_Dados!$P$269:$P$514)+SUMIF(Ent_Dados!$C$269:$C$514,Tabulação_Prod_Municipios!D205,Ent_Dados!$T$269:$T$514)+SUMIF(Ent_Dados!$C$269:$C$514,Tabulação_Prod_Municipios!D205,Ent_Dados!$V$269:$V$514)+SUMIF(Ent_Dados!$C$269:$C$514,Tabulação_Prod_Municipios!D205,Ent_Dados!$X$269:$X$514)+SUMIF(Ent_Dados!$C$269:$C$514,Tabulação_Prod_Municipios!D205,Ent_Dados!$AB$269:$AB$514)</f>
        <v>3670</v>
      </c>
      <c r="I172" s="16">
        <f>SUMIF(Ent_Dados!$C$269:$C$514,Tabulação_Prod_Municipios!D205,Ent_Dados!$G$269:$G$514)+SUMIF(Ent_Dados!$C$269:$C$514,Tabulação_Prod_Municipios!D205,Ent_Dados!$I$269:$I$514)+SUMIF(Ent_Dados!$C$269:$C$514,Tabulação_Prod_Municipios!D205,Ent_Dados!$K$269:$K$514)+SUMIF(Ent_Dados!$C$269:$C$514,Tabulação_Prod_Municipios!D205,Ent_Dados!$O$269:$O$514)+SUMIF(Ent_Dados!$C$269:$C$514,Tabulação_Prod_Municipios!D205,Ent_Dados!$Q$269:$Q$514)+SUMIF(Ent_Dados!$C$269:$C$514,Tabulação_Prod_Municipios!D205,Ent_Dados!$U$269:$U$514)+SUMIF(Ent_Dados!$C$269:$C$514,Tabulação_Prod_Municipios!D205,Ent_Dados!$W$269:$W$514)+SUMIF(Ent_Dados!$C$269:$C$514,Tabulação_Prod_Municipios!D205,Ent_Dados!$Y$269:$Y$514)+SUMIF(Ent_Dados!$C$269:$C$514,Tabulação_Prod_Municipios!D205,Ent_Dados!$AC$269:$AC$514)</f>
        <v>3870</v>
      </c>
      <c r="J172" s="9"/>
      <c r="K172" s="10">
        <v>162</v>
      </c>
      <c r="L172" s="92" t="s">
        <v>91</v>
      </c>
      <c r="M172" s="13">
        <f>SUMIF(Ent_Dados!$C$9:$C$254,Tabulação_Prod_Municipios!D39,Ent_Dados!$F$9:$F$254)+SUMIF(Ent_Dados!$C$9:$C$254,Tabulação_Prod_Municipios!D39,Ent_Dados!$H$9:$H$254)+SUMIF(Ent_Dados!$C$9:$C$254,Tabulação_Prod_Municipios!D39,Ent_Dados!$J$9:$J$254)+SUMIF(Ent_Dados!$C$9:$C$254,Tabulação_Prod_Municipios!D39,Ent_Dados!$N$9:$N$254)+SUMIF(Ent_Dados!$C$9:$C$254,Tabulação_Prod_Municipios!D39,Ent_Dados!$P$9:$P$254)+SUMIF(Ent_Dados!$C$9:$C$254,Tabulação_Prod_Municipios!D39,Ent_Dados!$T$9:$T$254)+SUMIF(Ent_Dados!$C$9:$C$254,Tabulação_Prod_Municipios!D39,Ent_Dados!$V$9:$V$254)+SUMIF(Ent_Dados!$C$9:$C$254,Tabulação_Prod_Municipios!D39,Ent_Dados!$X$9:$X$254)+SUMIF(Ent_Dados!$C$9:$C$254,Tabulação_Prod_Municipios!D39,Ent_Dados!$AB$9:$AB$254)</f>
        <v>1000</v>
      </c>
      <c r="N172" s="16">
        <f>SUMIF(Ent_Dados!$C$9:$C$254,Tabulação_Prod_Municipios!D39,Ent_Dados!$G$9:$G$254)+SUMIF(Ent_Dados!$C$9:$C$254,Tabulação_Prod_Municipios!D39,Ent_Dados!$I$9:$I$254)+SUMIF(Ent_Dados!$C$9:$C$254,Tabulação_Prod_Municipios!D39,Ent_Dados!$K$9:$K$254)+SUMIF(Ent_Dados!$C$9:$C$254,Tabulação_Prod_Municipios!D39,Ent_Dados!$O$9:$O$254)+SUMIF(Ent_Dados!$C$9:$C$254,Tabulação_Prod_Municipios!D39,Ent_Dados!$Q$9:$Q$254)+SUMIF(Ent_Dados!$C$9:$C$254,Tabulação_Prod_Municipios!D39,Ent_Dados!$U$9:$U$254)+SUMIF(Ent_Dados!$C$9:$C$254,Tabulação_Prod_Municipios!D39,Ent_Dados!$W$9:$W$254)+SUMIF(Ent_Dados!$C$9:$C$254,Tabulação_Prod_Municipios!D39,Ent_Dados!$Y$9:$Y$254)+SUMIF(Ent_Dados!$C$9:$C$254,Tabulação_Prod_Municipios!D39,Ent_Dados!$AC$9:$AC$254)</f>
        <v>1100</v>
      </c>
      <c r="O172" s="14"/>
      <c r="P172" s="10">
        <v>162</v>
      </c>
      <c r="Q172" s="92" t="s">
        <v>181</v>
      </c>
      <c r="R172" s="13">
        <f>SUMIF(Ent_Dados!$C$269:$C$514,Tabulação_Prod_Municipios!D137,Ent_Dados!$V$269:$V$514)</f>
        <v>1120</v>
      </c>
      <c r="S172" s="16">
        <f>SUMIF(Ent_Dados!$C$269:$C$514,Tabulação_Prod_Municipios!D137,Ent_Dados!$W$269:$W$514)</f>
        <v>1260</v>
      </c>
      <c r="T172" s="9"/>
      <c r="U172" s="10">
        <v>162</v>
      </c>
      <c r="V172" s="92" t="s">
        <v>210</v>
      </c>
      <c r="W172" s="13">
        <f>SUMIF(Ent_Dados!$C$9:$C$254,Tabulação_Prod_Municipios!D170,Ent_Dados!$V$9:$V$254)</f>
        <v>800</v>
      </c>
      <c r="X172" s="16">
        <f>SUMIF(Ent_Dados!$C$9:$C$254,Tabulação_Prod_Municipios!D170,Ent_Dados!$W$9:$W$254)</f>
        <v>480</v>
      </c>
      <c r="Y172" s="2"/>
      <c r="Z172" s="10">
        <v>162</v>
      </c>
      <c r="AA172" s="92" t="s">
        <v>280</v>
      </c>
      <c r="AB172" s="13">
        <f>SUMIF(Ent_Dados!$C$269:$C$514,Tabulação_Prod_Municipios!D248,Ent_Dados!$T$269:$T$514)</f>
        <v>3700</v>
      </c>
      <c r="AC172" s="16">
        <f>SUMIF(Ent_Dados!$C$269:$C$514,Tabulação_Prod_Municipios!D248,Ent_Dados!$U$269:$U$514)</f>
        <v>1320</v>
      </c>
      <c r="AD172" s="9"/>
      <c r="AE172" s="10">
        <v>162</v>
      </c>
      <c r="AF172" s="92" t="s">
        <v>132</v>
      </c>
      <c r="AG172" s="13">
        <f>SUMIF(Ent_Dados!$C$9:$C$254,Tabulação_Prod_Municipios!D86,Ent_Dados!$T$9:$T$254)</f>
        <v>300</v>
      </c>
      <c r="AH172" s="16">
        <f>SUMIF(Ent_Dados!$C$9:$C$254,Tabulação_Prod_Municipios!D86,Ent_Dados!$U$9:$U$254)</f>
        <v>400</v>
      </c>
      <c r="AJ172" s="10">
        <v>162</v>
      </c>
      <c r="AK172" s="92" t="s">
        <v>110</v>
      </c>
      <c r="AL172" s="13">
        <f>SUMIF(Ent_Dados!$C$269:$C$514,Tabulação_Prod_Municipios!D60,Ent_Dados!$X$269:$X$514)</f>
        <v>0</v>
      </c>
      <c r="AM172" s="16">
        <f>SUMIF(Ent_Dados!$C$269:$C$514,Tabulação_Prod_Municipios!D60,Ent_Dados!$Y$269:$Y$514)</f>
        <v>0</v>
      </c>
      <c r="AN172" s="9"/>
      <c r="AO172" s="10">
        <v>162</v>
      </c>
      <c r="AP172" s="92" t="s">
        <v>110</v>
      </c>
      <c r="AQ172" s="13">
        <f>SUMIF(Ent_Dados!$C$9:$C$254,Tabulação_Prod_Municipios!D60,Ent_Dados!$X$9:$X$254)</f>
        <v>0</v>
      </c>
      <c r="AR172" s="16">
        <f>SUMIF(Ent_Dados!$C$9:$C$254,Tabulação_Prod_Municipios!D60,Ent_Dados!$Y$9:$Y$254)</f>
        <v>0</v>
      </c>
      <c r="AT172" s="10">
        <v>162</v>
      </c>
      <c r="AU172" s="92" t="s">
        <v>179</v>
      </c>
      <c r="AV172" s="13">
        <f>SUMIF(Ent_Dados!$C$269:$C$514,Tabulação_Prod_Municipios!D135,Ent_Dados!$J$269:$J$514)</f>
        <v>0</v>
      </c>
      <c r="AW172" s="16">
        <f>SUMIF(Ent_Dados!$C$269:$C$514,Tabulação_Prod_Municipios!D135,Ent_Dados!$K$269:$K$514)</f>
        <v>0</v>
      </c>
      <c r="AX172" s="9"/>
      <c r="AY172" s="10">
        <v>162</v>
      </c>
      <c r="AZ172" s="92" t="s">
        <v>91</v>
      </c>
      <c r="BA172" s="13">
        <f>SUMIF(Ent_Dados!$C$9:$C$254,Tabulação_Prod_Municipios!D39,Ent_Dados!$J$9:$J$254)</f>
        <v>0</v>
      </c>
      <c r="BB172" s="16">
        <f>SUMIF(Ent_Dados!$C$9:$C$254,Tabulação_Prod_Municipios!D39,Ent_Dados!$K$9:$K$254)</f>
        <v>0</v>
      </c>
      <c r="BD172" s="10">
        <v>162</v>
      </c>
      <c r="BE172" s="92" t="s">
        <v>115</v>
      </c>
      <c r="BF172" s="13">
        <f>SUMIF(Ent_Dados!$C$269:$C$514,Tabulação_Prod_Municipios!D66,Ent_Dados!$N$269:$N$514)</f>
        <v>0</v>
      </c>
      <c r="BG172" s="16">
        <f>SUMIF(Ent_Dados!$C$269:$C$514,Tabulação_Prod_Municipios!D66,Ent_Dados!$O$269:$O$514)</f>
        <v>0</v>
      </c>
      <c r="BH172" s="9"/>
      <c r="BI172" s="10">
        <v>162</v>
      </c>
      <c r="BJ172" s="92" t="s">
        <v>115</v>
      </c>
      <c r="BK172" s="13">
        <f>SUMIF(Ent_Dados!$C$9:$C$254,Tabulação_Prod_Municipios!D66,Ent_Dados!$N$9:$N$254)</f>
        <v>0</v>
      </c>
      <c r="BL172" s="16">
        <f>SUMIF(Ent_Dados!$C$9:$C$254,Tabulação_Prod_Municipios!D66,Ent_Dados!$O$9:$O$254)</f>
        <v>0</v>
      </c>
      <c r="BN172" s="10">
        <v>162</v>
      </c>
      <c r="BO172" s="92" t="s">
        <v>196</v>
      </c>
      <c r="BP172" s="13">
        <f>SUMIF(Ent_Dados!$C$269:$C$514,Tabulação_Prod_Municipios!D155,Ent_Dados!$F$269:$F$514)</f>
        <v>0</v>
      </c>
      <c r="BQ172" s="16">
        <f>SUMIF(Ent_Dados!$C$269:$C$514,Tabulação_Prod_Municipios!D155,Ent_Dados!$G$269:$G$514)</f>
        <v>0</v>
      </c>
      <c r="BR172" s="9"/>
      <c r="BS172" s="10">
        <v>162</v>
      </c>
      <c r="BT172" s="92" t="s">
        <v>196</v>
      </c>
      <c r="BU172" s="13">
        <f>SUMIF(Ent_Dados!$C$9:$C$254,Tabulação_Prod_Municipios!D155,Ent_Dados!$F$9:$F$254)</f>
        <v>0</v>
      </c>
      <c r="BV172" s="16">
        <f>SUMIF(Ent_Dados!$C$9:$C$254,Tabulação_Prod_Municipios!D155,Ent_Dados!$G$9:$G$254)</f>
        <v>0</v>
      </c>
      <c r="BX172" s="10">
        <v>162</v>
      </c>
      <c r="BY172" s="92" t="s">
        <v>197</v>
      </c>
      <c r="BZ172" s="13">
        <f>SUMIF(Ent_Dados!$C$269:$C$514,Tabulação_Prod_Municipios!D156,Ent_Dados!$P$269:$P$514)</f>
        <v>0</v>
      </c>
      <c r="CA172" s="16">
        <f>SUMIF(Ent_Dados!$C$269:$C$514,Tabulação_Prod_Municipios!D156,Ent_Dados!$Q$269:$Q$514)</f>
        <v>0</v>
      </c>
      <c r="CB172" s="9"/>
      <c r="CC172" s="10">
        <v>162</v>
      </c>
      <c r="CD172" s="92" t="s">
        <v>197</v>
      </c>
      <c r="CE172" s="13">
        <f>SUMIF(Ent_Dados!$C$9:$C$254,Tabulação_Prod_Municipios!D156,Ent_Dados!$P$9:$P$254)</f>
        <v>0</v>
      </c>
      <c r="CF172" s="16">
        <f>SUMIF(Ent_Dados!$C$9:$C$254,Tabulação_Prod_Municipios!D156,Ent_Dados!$Q$9:$Q$254)</f>
        <v>0</v>
      </c>
      <c r="CH172" s="10">
        <v>162</v>
      </c>
      <c r="CI172" s="92" t="s">
        <v>209</v>
      </c>
      <c r="CJ172" s="13">
        <f>SUMIF(Ent_Dados!$C$269:$C$514,Tabulação_Prod_Municipios!D169,Ent_Dados!$AB$269:$AB$514)</f>
        <v>0</v>
      </c>
      <c r="CK172" s="16">
        <f>SUMIF(Ent_Dados!$C$269:$C$514,Tabulação_Prod_Municipios!D169,Ent_Dados!$AC$269:$AC$514)</f>
        <v>0</v>
      </c>
      <c r="CL172" s="9"/>
      <c r="CM172" s="10">
        <v>162</v>
      </c>
      <c r="CN172" s="92" t="s">
        <v>209</v>
      </c>
      <c r="CO172" s="13">
        <f>SUMIF(Ent_Dados!$C$9:$C$254,Tabulação_Prod_Municipios!D169,Ent_Dados!$AB$9:$AB$254)</f>
        <v>0</v>
      </c>
      <c r="CP172" s="16">
        <f>SUMIF(Ent_Dados!$C$9:$C$254,Tabulação_Prod_Municipios!D169,Ent_Dados!$AC$9:$AC$254)</f>
        <v>0</v>
      </c>
      <c r="CR172" s="10">
        <v>162</v>
      </c>
      <c r="CS172" s="92" t="s">
        <v>24</v>
      </c>
      <c r="CT172" s="13">
        <f>SUMIF(Ent_Dados!$C$269:$C$514,Tabulação_Prod_Municipios!D236,Ent_Dados!$L$269:$L$514)</f>
        <v>0</v>
      </c>
      <c r="CU172" s="16">
        <f>SUMIF(Ent_Dados!$C$269:$C$514,Tabulação_Prod_Municipios!D236,Ent_Dados!$M$269:$M$514)</f>
        <v>0</v>
      </c>
      <c r="CV172" s="9"/>
      <c r="CW172" s="10">
        <v>162</v>
      </c>
      <c r="CX172" s="92" t="s">
        <v>24</v>
      </c>
      <c r="CY172" s="13">
        <f>SUMIF(Ent_Dados!$C$9:$C$254,Tabulação_Prod_Municipios!D236,Ent_Dados!$L$9:$L$254)</f>
        <v>0</v>
      </c>
      <c r="CZ172" s="16">
        <f>SUMIF(Ent_Dados!$C$9:$C$254,Tabulação_Prod_Municipios!D236,Ent_Dados!$M$9:$M$254)</f>
        <v>0</v>
      </c>
      <c r="DB172" s="10">
        <v>162</v>
      </c>
      <c r="DC172" s="92" t="s">
        <v>103</v>
      </c>
      <c r="DD172" s="13">
        <f>SUMIF(Ent_Dados!$C$269:$C$514,Tabulação_Prod_Municipios!D51,Ent_Dados!$R$269:$R$514)</f>
        <v>218</v>
      </c>
      <c r="DE172" s="16">
        <f>SUMIF(Ent_Dados!$C$269:$C$514,Tabulação_Prod_Municipios!D51,Ent_Dados!$S$269:$S$514)</f>
        <v>218</v>
      </c>
      <c r="DF172" s="9"/>
      <c r="DG172" s="10">
        <v>162</v>
      </c>
      <c r="DH172" s="92" t="s">
        <v>220</v>
      </c>
      <c r="DI172" s="13">
        <f>SUMIF(Ent_Dados!$C$9:$C$254,Tabulação_Prod_Municipios!D180,Ent_Dados!$R$9:$R$254)</f>
        <v>5</v>
      </c>
      <c r="DJ172" s="16">
        <f>SUMIF(Ent_Dados!$C$9:$C$254,Tabulação_Prod_Municipios!D180,Ent_Dados!$S$9:$S$254)</f>
        <v>15</v>
      </c>
      <c r="DL172" s="10">
        <v>162</v>
      </c>
      <c r="DM172" s="92" t="s">
        <v>163</v>
      </c>
      <c r="DN172" s="13">
        <f>SUMIF(Ent_Dados!$C$269:$C$514,Tabulação_Prod_Municipios!D118,Ent_Dados!$Z$269:$Z$514)</f>
        <v>0</v>
      </c>
      <c r="DO172" s="16">
        <f>SUMIF(Ent_Dados!$C$269:$C$514,Tabulação_Prod_Municipios!D118,Ent_Dados!$AA$269:$AA$514)</f>
        <v>0</v>
      </c>
      <c r="DP172" s="9"/>
      <c r="DQ172" s="10">
        <v>162</v>
      </c>
      <c r="DR172" s="92" t="s">
        <v>163</v>
      </c>
      <c r="DS172" s="13">
        <f>SUMIF(Ent_Dados!$C$9:$C$254,Tabulação_Prod_Municipios!D118,Ent_Dados!$Z$9:$Z$254)</f>
        <v>0</v>
      </c>
      <c r="DT172" s="16">
        <f>SUMIF(Ent_Dados!$C$9:$C$254,Tabulação_Prod_Municipios!D118,Ent_Dados!$AA$9:$AA$254)</f>
        <v>0</v>
      </c>
      <c r="DV172" s="10">
        <v>162</v>
      </c>
      <c r="DW172" s="92" t="s">
        <v>191</v>
      </c>
      <c r="DX172" s="13">
        <f>SUMIF(Ent_Dados!$C$269:$C$514,Tabulação_Prod_Municipios!D149,Ent_Dados!$D$269:$D$514)</f>
        <v>0</v>
      </c>
      <c r="DY172" s="16">
        <f>SUMIF(Ent_Dados!$C$269:$C$514,Tabulação_Prod_Municipios!D149,Ent_Dados!$E$269:$E$514)</f>
        <v>0</v>
      </c>
      <c r="DZ172" s="9"/>
      <c r="EA172" s="10">
        <v>162</v>
      </c>
      <c r="EB172" s="92" t="s">
        <v>191</v>
      </c>
      <c r="EC172" s="13">
        <f>SUMIF(Ent_Dados!$C$9:$C$254,Tabulação_Prod_Municipios!D149,Ent_Dados!$D$9:$D$254)</f>
        <v>0</v>
      </c>
      <c r="ED172" s="16">
        <f>SUMIF(Ent_Dados!$C$9:$C$254,Tabulação_Prod_Municipios!D149,Ent_Dados!$E$9:$E$254)</f>
        <v>0</v>
      </c>
      <c r="EF172" s="10">
        <v>162</v>
      </c>
      <c r="EG172" s="92" t="s">
        <v>212</v>
      </c>
      <c r="EH172" s="13"/>
      <c r="EI172" s="16"/>
      <c r="EJ172" s="9"/>
      <c r="EK172" s="10">
        <v>162</v>
      </c>
      <c r="EL172" s="92" t="s">
        <v>212</v>
      </c>
      <c r="EM172" s="13"/>
      <c r="EN172" s="16"/>
    </row>
    <row r="173" spans="1:144" ht="13.5" customHeight="1" x14ac:dyDescent="0.2">
      <c r="A173" s="14"/>
      <c r="B173" s="91">
        <v>165</v>
      </c>
      <c r="C173" s="92" t="s">
        <v>213</v>
      </c>
      <c r="D173" s="12" t="s">
        <v>494</v>
      </c>
      <c r="E173" s="14"/>
      <c r="F173" s="10">
        <v>163</v>
      </c>
      <c r="G173" s="92" t="s">
        <v>252</v>
      </c>
      <c r="H173" s="13">
        <f>SUMIF(Ent_Dados!$C$269:$C$514,Tabulação_Prod_Municipios!D219,Ent_Dados!$F$269:$F$514)+SUMIF(Ent_Dados!$C$269:$C$514,Tabulação_Prod_Municipios!D219,Ent_Dados!$H$269:$H$514)+SUMIF(Ent_Dados!$C$269:$C$514,Tabulação_Prod_Municipios!D219,Ent_Dados!$J$269:$J$514)+SUMIF(Ent_Dados!$C$269:$C$514,Tabulação_Prod_Municipios!D219,Ent_Dados!$N$269:$N$514)+SUMIF(Ent_Dados!$C$269:$C$514,Tabulação_Prod_Municipios!D219,Ent_Dados!$P$269:$P$514)+SUMIF(Ent_Dados!$C$269:$C$514,Tabulação_Prod_Municipios!D219,Ent_Dados!$T$269:$T$514)+SUMIF(Ent_Dados!$C$269:$C$514,Tabulação_Prod_Municipios!D219,Ent_Dados!$V$269:$V$514)+SUMIF(Ent_Dados!$C$269:$C$514,Tabulação_Prod_Municipios!D219,Ent_Dados!$X$269:$X$514)+SUMIF(Ent_Dados!$C$269:$C$514,Tabulação_Prod_Municipios!D219,Ent_Dados!$AB$269:$AB$514)</f>
        <v>4717</v>
      </c>
      <c r="I173" s="16">
        <f>SUMIF(Ent_Dados!$C$269:$C$514,Tabulação_Prod_Municipios!D219,Ent_Dados!$G$269:$G$514)+SUMIF(Ent_Dados!$C$269:$C$514,Tabulação_Prod_Municipios!D219,Ent_Dados!$I$269:$I$514)+SUMIF(Ent_Dados!$C$269:$C$514,Tabulação_Prod_Municipios!D219,Ent_Dados!$K$269:$K$514)+SUMIF(Ent_Dados!$C$269:$C$514,Tabulação_Prod_Municipios!D219,Ent_Dados!$O$269:$O$514)+SUMIF(Ent_Dados!$C$269:$C$514,Tabulação_Prod_Municipios!D219,Ent_Dados!$Q$269:$Q$514)+SUMIF(Ent_Dados!$C$269:$C$514,Tabulação_Prod_Municipios!D219,Ent_Dados!$U$269:$U$514)+SUMIF(Ent_Dados!$C$269:$C$514,Tabulação_Prod_Municipios!D219,Ent_Dados!$W$269:$W$514)+SUMIF(Ent_Dados!$C$269:$C$514,Tabulação_Prod_Municipios!D219,Ent_Dados!$Y$269:$Y$514)+SUMIF(Ent_Dados!$C$269:$C$514,Tabulação_Prod_Municipios!D219,Ent_Dados!$AC$269:$AC$514)</f>
        <v>3864</v>
      </c>
      <c r="J173" s="9"/>
      <c r="K173" s="10">
        <v>163</v>
      </c>
      <c r="L173" s="92" t="s">
        <v>159</v>
      </c>
      <c r="M173" s="13">
        <f>SUMIF(Ent_Dados!$C$9:$C$254,Tabulação_Prod_Municipios!D114,Ent_Dados!$F$9:$F$254)+SUMIF(Ent_Dados!$C$9:$C$254,Tabulação_Prod_Municipios!D114,Ent_Dados!$H$9:$H$254)+SUMIF(Ent_Dados!$C$9:$C$254,Tabulação_Prod_Municipios!D114,Ent_Dados!$J$9:$J$254)+SUMIF(Ent_Dados!$C$9:$C$254,Tabulação_Prod_Municipios!D114,Ent_Dados!$N$9:$N$254)+SUMIF(Ent_Dados!$C$9:$C$254,Tabulação_Prod_Municipios!D114,Ent_Dados!$P$9:$P$254)+SUMIF(Ent_Dados!$C$9:$C$254,Tabulação_Prod_Municipios!D114,Ent_Dados!$T$9:$T$254)+SUMIF(Ent_Dados!$C$9:$C$254,Tabulação_Prod_Municipios!D114,Ent_Dados!$V$9:$V$254)+SUMIF(Ent_Dados!$C$9:$C$254,Tabulação_Prod_Municipios!D114,Ent_Dados!$X$9:$X$254)+SUMIF(Ent_Dados!$C$9:$C$254,Tabulação_Prod_Municipios!D114,Ent_Dados!$AB$9:$AB$254)</f>
        <v>948</v>
      </c>
      <c r="N173" s="16">
        <f>SUMIF(Ent_Dados!$C$9:$C$254,Tabulação_Prod_Municipios!D114,Ent_Dados!$G$9:$G$254)+SUMIF(Ent_Dados!$C$9:$C$254,Tabulação_Prod_Municipios!D114,Ent_Dados!$I$9:$I$254)+SUMIF(Ent_Dados!$C$9:$C$254,Tabulação_Prod_Municipios!D114,Ent_Dados!$K$9:$K$254)+SUMIF(Ent_Dados!$C$9:$C$254,Tabulação_Prod_Municipios!D114,Ent_Dados!$O$9:$O$254)+SUMIF(Ent_Dados!$C$9:$C$254,Tabulação_Prod_Municipios!D114,Ent_Dados!$Q$9:$Q$254)+SUMIF(Ent_Dados!$C$9:$C$254,Tabulação_Prod_Municipios!D114,Ent_Dados!$U$9:$U$254)+SUMIF(Ent_Dados!$C$9:$C$254,Tabulação_Prod_Municipios!D114,Ent_Dados!$W$9:$W$254)+SUMIF(Ent_Dados!$C$9:$C$254,Tabulação_Prod_Municipios!D114,Ent_Dados!$Y$9:$Y$254)+SUMIF(Ent_Dados!$C$9:$C$254,Tabulação_Prod_Municipios!D114,Ent_Dados!$AC$9:$AC$254)</f>
        <v>1048</v>
      </c>
      <c r="O173" s="14"/>
      <c r="P173" s="10">
        <v>163</v>
      </c>
      <c r="Q173" s="92" t="s">
        <v>238</v>
      </c>
      <c r="R173" s="13">
        <f>SUMIF(Ent_Dados!$C$269:$C$514,Tabulação_Prod_Municipios!D203,Ent_Dados!$V$269:$V$514)</f>
        <v>884</v>
      </c>
      <c r="S173" s="16">
        <f>SUMIF(Ent_Dados!$C$269:$C$514,Tabulação_Prod_Municipios!D203,Ent_Dados!$W$269:$W$514)</f>
        <v>1225</v>
      </c>
      <c r="T173" s="9"/>
      <c r="U173" s="10">
        <v>163</v>
      </c>
      <c r="V173" s="92" t="s">
        <v>181</v>
      </c>
      <c r="W173" s="13">
        <f>SUMIF(Ent_Dados!$C$9:$C$254,Tabulação_Prod_Municipios!D137,Ent_Dados!$V$9:$V$254)</f>
        <v>400</v>
      </c>
      <c r="X173" s="16">
        <f>SUMIF(Ent_Dados!$C$9:$C$254,Tabulação_Prod_Municipios!D137,Ent_Dados!$W$9:$W$254)</f>
        <v>450</v>
      </c>
      <c r="Y173" s="2"/>
      <c r="Z173" s="10">
        <v>163</v>
      </c>
      <c r="AA173" s="92" t="s">
        <v>131</v>
      </c>
      <c r="AB173" s="13">
        <f>SUMIF(Ent_Dados!$C$269:$C$514,Tabulação_Prod_Municipios!D85,Ent_Dados!$T$269:$T$514)</f>
        <v>2030</v>
      </c>
      <c r="AC173" s="16">
        <f>SUMIF(Ent_Dados!$C$269:$C$514,Tabulação_Prod_Municipios!D85,Ent_Dados!$U$269:$U$514)</f>
        <v>1300</v>
      </c>
      <c r="AD173" s="9"/>
      <c r="AE173" s="10">
        <v>163</v>
      </c>
      <c r="AF173" s="92" t="s">
        <v>100</v>
      </c>
      <c r="AG173" s="13">
        <f>SUMIF(Ent_Dados!$C$9:$C$254,Tabulação_Prod_Municipios!D48,Ent_Dados!$T$9:$T$254)</f>
        <v>200</v>
      </c>
      <c r="AH173" s="16">
        <f>SUMIF(Ent_Dados!$C$9:$C$254,Tabulação_Prod_Municipios!D48,Ent_Dados!$U$9:$U$254)</f>
        <v>400</v>
      </c>
      <c r="AJ173" s="10">
        <v>163</v>
      </c>
      <c r="AK173" s="92" t="s">
        <v>113</v>
      </c>
      <c r="AL173" s="13">
        <f>SUMIF(Ent_Dados!$C$269:$C$514,Tabulação_Prod_Municipios!D64,Ent_Dados!$X$269:$X$514)</f>
        <v>0</v>
      </c>
      <c r="AM173" s="16">
        <f>SUMIF(Ent_Dados!$C$269:$C$514,Tabulação_Prod_Municipios!D64,Ent_Dados!$Y$269:$Y$514)</f>
        <v>0</v>
      </c>
      <c r="AN173" s="9"/>
      <c r="AO173" s="10">
        <v>163</v>
      </c>
      <c r="AP173" s="92" t="s">
        <v>113</v>
      </c>
      <c r="AQ173" s="13">
        <f>SUMIF(Ent_Dados!$C$9:$C$254,Tabulação_Prod_Municipios!D64,Ent_Dados!$X$9:$X$254)</f>
        <v>0</v>
      </c>
      <c r="AR173" s="16">
        <f>SUMIF(Ent_Dados!$C$9:$C$254,Tabulação_Prod_Municipios!D64,Ent_Dados!$Y$9:$Y$254)</f>
        <v>0</v>
      </c>
      <c r="AT173" s="10">
        <v>163</v>
      </c>
      <c r="AU173" s="92" t="s">
        <v>238</v>
      </c>
      <c r="AV173" s="13">
        <f>SUMIF(Ent_Dados!$C$269:$C$514,Tabulação_Prod_Municipios!D203,Ent_Dados!$J$269:$J$514)</f>
        <v>0</v>
      </c>
      <c r="AW173" s="16">
        <f>SUMIF(Ent_Dados!$C$269:$C$514,Tabulação_Prod_Municipios!D203,Ent_Dados!$K$269:$K$514)</f>
        <v>0</v>
      </c>
      <c r="AX173" s="9"/>
      <c r="AY173" s="10">
        <v>163</v>
      </c>
      <c r="AZ173" s="92" t="s">
        <v>179</v>
      </c>
      <c r="BA173" s="13">
        <f>SUMIF(Ent_Dados!$C$9:$C$254,Tabulação_Prod_Municipios!D135,Ent_Dados!$J$9:$J$254)</f>
        <v>0</v>
      </c>
      <c r="BB173" s="16">
        <f>SUMIF(Ent_Dados!$C$9:$C$254,Tabulação_Prod_Municipios!D135,Ent_Dados!$K$9:$K$254)</f>
        <v>0</v>
      </c>
      <c r="BD173" s="10">
        <v>163</v>
      </c>
      <c r="BE173" s="92" t="s">
        <v>117</v>
      </c>
      <c r="BF173" s="13">
        <f>SUMIF(Ent_Dados!$C$269:$C$514,Tabulação_Prod_Municipios!D68,Ent_Dados!$N$269:$N$514)</f>
        <v>0</v>
      </c>
      <c r="BG173" s="16">
        <f>SUMIF(Ent_Dados!$C$269:$C$514,Tabulação_Prod_Municipios!D68,Ent_Dados!$O$269:$O$514)</f>
        <v>0</v>
      </c>
      <c r="BH173" s="9"/>
      <c r="BI173" s="10">
        <v>163</v>
      </c>
      <c r="BJ173" s="92" t="s">
        <v>117</v>
      </c>
      <c r="BK173" s="13">
        <f>SUMIF(Ent_Dados!$C$9:$C$254,Tabulação_Prod_Municipios!D68,Ent_Dados!$N$9:$N$254)</f>
        <v>0</v>
      </c>
      <c r="BL173" s="16">
        <f>SUMIF(Ent_Dados!$C$9:$C$254,Tabulação_Prod_Municipios!D68,Ent_Dados!$O$9:$O$254)</f>
        <v>0</v>
      </c>
      <c r="BN173" s="10">
        <v>163</v>
      </c>
      <c r="BO173" s="92" t="s">
        <v>197</v>
      </c>
      <c r="BP173" s="13">
        <f>SUMIF(Ent_Dados!$C$269:$C$514,Tabulação_Prod_Municipios!D156,Ent_Dados!$F$269:$F$514)</f>
        <v>0</v>
      </c>
      <c r="BQ173" s="16">
        <f>SUMIF(Ent_Dados!$C$269:$C$514,Tabulação_Prod_Municipios!D156,Ent_Dados!$G$269:$G$514)</f>
        <v>0</v>
      </c>
      <c r="BR173" s="9"/>
      <c r="BS173" s="10">
        <v>163</v>
      </c>
      <c r="BT173" s="92" t="s">
        <v>197</v>
      </c>
      <c r="BU173" s="13">
        <f>SUMIF(Ent_Dados!$C$9:$C$254,Tabulação_Prod_Municipios!D156,Ent_Dados!$F$9:$F$254)</f>
        <v>0</v>
      </c>
      <c r="BV173" s="16">
        <f>SUMIF(Ent_Dados!$C$9:$C$254,Tabulação_Prod_Municipios!D156,Ent_Dados!$G$9:$G$254)</f>
        <v>0</v>
      </c>
      <c r="BX173" s="10">
        <v>163</v>
      </c>
      <c r="BY173" s="92" t="s">
        <v>198</v>
      </c>
      <c r="BZ173" s="13">
        <f>SUMIF(Ent_Dados!$C$269:$C$514,Tabulação_Prod_Municipios!D157,Ent_Dados!$P$269:$P$514)</f>
        <v>0</v>
      </c>
      <c r="CA173" s="16">
        <f>SUMIF(Ent_Dados!$C$269:$C$514,Tabulação_Prod_Municipios!D157,Ent_Dados!$Q$269:$Q$514)</f>
        <v>0</v>
      </c>
      <c r="CB173" s="9"/>
      <c r="CC173" s="10">
        <v>163</v>
      </c>
      <c r="CD173" s="92" t="s">
        <v>198</v>
      </c>
      <c r="CE173" s="13">
        <f>SUMIF(Ent_Dados!$C$9:$C$254,Tabulação_Prod_Municipios!D157,Ent_Dados!$P$9:$P$254)</f>
        <v>0</v>
      </c>
      <c r="CF173" s="16">
        <f>SUMIF(Ent_Dados!$C$9:$C$254,Tabulação_Prod_Municipios!D157,Ent_Dados!$Q$9:$Q$254)</f>
        <v>0</v>
      </c>
      <c r="CH173" s="10">
        <v>163</v>
      </c>
      <c r="CI173" s="92" t="s">
        <v>210</v>
      </c>
      <c r="CJ173" s="13">
        <f>SUMIF(Ent_Dados!$C$269:$C$514,Tabulação_Prod_Municipios!D170,Ent_Dados!$AB$269:$AB$514)</f>
        <v>0</v>
      </c>
      <c r="CK173" s="16">
        <f>SUMIF(Ent_Dados!$C$269:$C$514,Tabulação_Prod_Municipios!D170,Ent_Dados!$AC$269:$AC$514)</f>
        <v>0</v>
      </c>
      <c r="CL173" s="9"/>
      <c r="CM173" s="10">
        <v>163</v>
      </c>
      <c r="CN173" s="92" t="s">
        <v>210</v>
      </c>
      <c r="CO173" s="13">
        <f>SUMIF(Ent_Dados!$C$9:$C$254,Tabulação_Prod_Municipios!D170,Ent_Dados!$AB$9:$AB$254)</f>
        <v>0</v>
      </c>
      <c r="CP173" s="16">
        <f>SUMIF(Ent_Dados!$C$9:$C$254,Tabulação_Prod_Municipios!D170,Ent_Dados!$AC$9:$AC$254)</f>
        <v>0</v>
      </c>
      <c r="CR173" s="10">
        <v>163</v>
      </c>
      <c r="CS173" s="92" t="s">
        <v>246</v>
      </c>
      <c r="CT173" s="13">
        <f>SUMIF(Ent_Dados!$C$269:$C$514,Tabulação_Prod_Municipios!D212,Ent_Dados!$L$269:$L$514)</f>
        <v>0</v>
      </c>
      <c r="CU173" s="16">
        <f>SUMIF(Ent_Dados!$C$269:$C$514,Tabulação_Prod_Municipios!D212,Ent_Dados!$M$269:$M$514)</f>
        <v>0</v>
      </c>
      <c r="CV173" s="9"/>
      <c r="CW173" s="10">
        <v>163</v>
      </c>
      <c r="CX173" s="92" t="s">
        <v>219</v>
      </c>
      <c r="CY173" s="13">
        <f>SUMIF(Ent_Dados!$C$9:$C$254,Tabulação_Prod_Municipios!D179,Ent_Dados!$L$9:$L$254)</f>
        <v>0</v>
      </c>
      <c r="CZ173" s="16">
        <f>SUMIF(Ent_Dados!$C$9:$C$254,Tabulação_Prod_Municipios!D179,Ent_Dados!$M$9:$M$254)</f>
        <v>0</v>
      </c>
      <c r="DB173" s="10">
        <v>163</v>
      </c>
      <c r="DC173" s="92" t="s">
        <v>97</v>
      </c>
      <c r="DD173" s="13">
        <f>SUMIF(Ent_Dados!$C$269:$C$514,Tabulação_Prod_Municipios!D45,Ent_Dados!$R$269:$R$514)</f>
        <v>240</v>
      </c>
      <c r="DE173" s="16">
        <f>SUMIF(Ent_Dados!$C$269:$C$514,Tabulação_Prod_Municipios!D45,Ent_Dados!$S$269:$S$514)</f>
        <v>216</v>
      </c>
      <c r="DF173" s="9"/>
      <c r="DG173" s="10">
        <v>163</v>
      </c>
      <c r="DH173" s="92" t="s">
        <v>72</v>
      </c>
      <c r="DI173" s="13">
        <f>SUMIF(Ent_Dados!$C$9:$C$254,Tabulação_Prod_Municipios!D20,Ent_Dados!$R$9:$R$254)</f>
        <v>13</v>
      </c>
      <c r="DJ173" s="16">
        <f>SUMIF(Ent_Dados!$C$9:$C$254,Tabulação_Prod_Municipios!D20,Ent_Dados!$S$9:$S$254)</f>
        <v>13</v>
      </c>
      <c r="DL173" s="10">
        <v>163</v>
      </c>
      <c r="DM173" s="92" t="s">
        <v>166</v>
      </c>
      <c r="DN173" s="13">
        <f>SUMIF(Ent_Dados!$C$269:$C$514,Tabulação_Prod_Municipios!D122,Ent_Dados!$Z$269:$Z$514)</f>
        <v>0</v>
      </c>
      <c r="DO173" s="16">
        <f>SUMIF(Ent_Dados!$C$269:$C$514,Tabulação_Prod_Municipios!D122,Ent_Dados!$AA$269:$AA$514)</f>
        <v>0</v>
      </c>
      <c r="DP173" s="9"/>
      <c r="DQ173" s="10">
        <v>163</v>
      </c>
      <c r="DR173" s="92" t="s">
        <v>166</v>
      </c>
      <c r="DS173" s="13">
        <f>SUMIF(Ent_Dados!$C$9:$C$254,Tabulação_Prod_Municipios!D122,Ent_Dados!$Z$9:$Z$254)</f>
        <v>0</v>
      </c>
      <c r="DT173" s="16">
        <f>SUMIF(Ent_Dados!$C$9:$C$254,Tabulação_Prod_Municipios!D122,Ent_Dados!$AA$9:$AA$254)</f>
        <v>0</v>
      </c>
      <c r="DV173" s="10">
        <v>163</v>
      </c>
      <c r="DW173" s="92" t="s">
        <v>192</v>
      </c>
      <c r="DX173" s="13">
        <f>SUMIF(Ent_Dados!$C$269:$C$514,Tabulação_Prod_Municipios!D150,Ent_Dados!$D$269:$D$514)</f>
        <v>0</v>
      </c>
      <c r="DY173" s="16">
        <f>SUMIF(Ent_Dados!$C$269:$C$514,Tabulação_Prod_Municipios!D150,Ent_Dados!$E$269:$E$514)</f>
        <v>0</v>
      </c>
      <c r="DZ173" s="9"/>
      <c r="EA173" s="10">
        <v>163</v>
      </c>
      <c r="EB173" s="92" t="s">
        <v>192</v>
      </c>
      <c r="EC173" s="13">
        <f>SUMIF(Ent_Dados!$C$9:$C$254,Tabulação_Prod_Municipios!D150,Ent_Dados!$D$9:$D$254)</f>
        <v>0</v>
      </c>
      <c r="ED173" s="16">
        <f>SUMIF(Ent_Dados!$C$9:$C$254,Tabulação_Prod_Municipios!D150,Ent_Dados!$E$9:$E$254)</f>
        <v>0</v>
      </c>
      <c r="EF173" s="10">
        <v>163</v>
      </c>
      <c r="EG173" s="92" t="s">
        <v>213</v>
      </c>
      <c r="EH173" s="13"/>
      <c r="EI173" s="16"/>
      <c r="EJ173" s="9"/>
      <c r="EK173" s="10">
        <v>163</v>
      </c>
      <c r="EL173" s="92" t="s">
        <v>213</v>
      </c>
      <c r="EM173" s="13"/>
      <c r="EN173" s="16"/>
    </row>
    <row r="174" spans="1:144" ht="13.5" customHeight="1" x14ac:dyDescent="0.2">
      <c r="A174" s="14"/>
      <c r="B174" s="91">
        <v>166</v>
      </c>
      <c r="C174" s="92" t="s">
        <v>214</v>
      </c>
      <c r="D174" s="12" t="s">
        <v>495</v>
      </c>
      <c r="E174" s="14"/>
      <c r="F174" s="10">
        <v>164</v>
      </c>
      <c r="G174" s="92" t="s">
        <v>170</v>
      </c>
      <c r="H174" s="13">
        <f>SUMIF(Ent_Dados!$C$269:$C$514,Tabulação_Prod_Municipios!D126,Ent_Dados!$F$269:$F$514)+SUMIF(Ent_Dados!$C$269:$C$514,Tabulação_Prod_Municipios!D126,Ent_Dados!$H$269:$H$514)+SUMIF(Ent_Dados!$C$269:$C$514,Tabulação_Prod_Municipios!D126,Ent_Dados!$J$269:$J$514)+SUMIF(Ent_Dados!$C$269:$C$514,Tabulação_Prod_Municipios!D126,Ent_Dados!$N$269:$N$514)+SUMIF(Ent_Dados!$C$269:$C$514,Tabulação_Prod_Municipios!D126,Ent_Dados!$P$269:$P$514)+SUMIF(Ent_Dados!$C$269:$C$514,Tabulação_Prod_Municipios!D126,Ent_Dados!$T$269:$T$514)+SUMIF(Ent_Dados!$C$269:$C$514,Tabulação_Prod_Municipios!D126,Ent_Dados!$V$269:$V$514)+SUMIF(Ent_Dados!$C$269:$C$514,Tabulação_Prod_Municipios!D126,Ent_Dados!$X$269:$X$514)+SUMIF(Ent_Dados!$C$269:$C$514,Tabulação_Prod_Municipios!D126,Ent_Dados!$AB$269:$AB$514)</f>
        <v>3800</v>
      </c>
      <c r="I174" s="16">
        <f>SUMIF(Ent_Dados!$C$269:$C$514,Tabulação_Prod_Municipios!D126,Ent_Dados!$G$269:$G$514)+SUMIF(Ent_Dados!$C$269:$C$514,Tabulação_Prod_Municipios!D126,Ent_Dados!$I$269:$I$514)+SUMIF(Ent_Dados!$C$269:$C$514,Tabulação_Prod_Municipios!D126,Ent_Dados!$K$269:$K$514)+SUMIF(Ent_Dados!$C$269:$C$514,Tabulação_Prod_Municipios!D126,Ent_Dados!$O$269:$O$514)+SUMIF(Ent_Dados!$C$269:$C$514,Tabulação_Prod_Municipios!D126,Ent_Dados!$Q$269:$Q$514)+SUMIF(Ent_Dados!$C$269:$C$514,Tabulação_Prod_Municipios!D126,Ent_Dados!$U$269:$U$514)+SUMIF(Ent_Dados!$C$269:$C$514,Tabulação_Prod_Municipios!D126,Ent_Dados!$W$269:$W$514)+SUMIF(Ent_Dados!$C$269:$C$514,Tabulação_Prod_Municipios!D126,Ent_Dados!$Y$269:$Y$514)+SUMIF(Ent_Dados!$C$269:$C$514,Tabulação_Prod_Municipios!D126,Ent_Dados!$AC$269:$AC$514)</f>
        <v>3800</v>
      </c>
      <c r="J174" s="9"/>
      <c r="K174" s="10">
        <v>164</v>
      </c>
      <c r="L174" s="92" t="s">
        <v>310</v>
      </c>
      <c r="M174" s="13">
        <f>SUMIF(Ent_Dados!$C$9:$C$254,Tabulação_Prod_Municipios!D17,Ent_Dados!$F$9:$F$254)+SUMIF(Ent_Dados!$C$9:$C$254,Tabulação_Prod_Municipios!D17,Ent_Dados!$H$9:$H$254)+SUMIF(Ent_Dados!$C$9:$C$254,Tabulação_Prod_Municipios!D17,Ent_Dados!$J$9:$J$254)+SUMIF(Ent_Dados!$C$9:$C$254,Tabulação_Prod_Municipios!D17,Ent_Dados!$N$9:$N$254)+SUMIF(Ent_Dados!$C$9:$C$254,Tabulação_Prod_Municipios!D17,Ent_Dados!$P$9:$P$254)+SUMIF(Ent_Dados!$C$9:$C$254,Tabulação_Prod_Municipios!D17,Ent_Dados!$T$9:$T$254)+SUMIF(Ent_Dados!$C$9:$C$254,Tabulação_Prod_Municipios!D17,Ent_Dados!$V$9:$V$254)+SUMIF(Ent_Dados!$C$9:$C$254,Tabulação_Prod_Municipios!D17,Ent_Dados!$X$9:$X$254)+SUMIF(Ent_Dados!$C$9:$C$254,Tabulação_Prod_Municipios!D17,Ent_Dados!$AB$9:$AB$254)</f>
        <v>895</v>
      </c>
      <c r="N174" s="16">
        <f>SUMIF(Ent_Dados!$C$9:$C$254,Tabulação_Prod_Municipios!D17,Ent_Dados!$G$9:$G$254)+SUMIF(Ent_Dados!$C$9:$C$254,Tabulação_Prod_Municipios!D17,Ent_Dados!$I$9:$I$254)+SUMIF(Ent_Dados!$C$9:$C$254,Tabulação_Prod_Municipios!D17,Ent_Dados!$K$9:$K$254)+SUMIF(Ent_Dados!$C$9:$C$254,Tabulação_Prod_Municipios!D17,Ent_Dados!$O$9:$O$254)+SUMIF(Ent_Dados!$C$9:$C$254,Tabulação_Prod_Municipios!D17,Ent_Dados!$Q$9:$Q$254)+SUMIF(Ent_Dados!$C$9:$C$254,Tabulação_Prod_Municipios!D17,Ent_Dados!$U$9:$U$254)+SUMIF(Ent_Dados!$C$9:$C$254,Tabulação_Prod_Municipios!D17,Ent_Dados!$W$9:$W$254)+SUMIF(Ent_Dados!$C$9:$C$254,Tabulação_Prod_Municipios!D17,Ent_Dados!$Y$9:$Y$254)+SUMIF(Ent_Dados!$C$9:$C$254,Tabulação_Prod_Municipios!D17,Ent_Dados!$AC$9:$AC$254)</f>
        <v>1025</v>
      </c>
      <c r="O174" s="14"/>
      <c r="P174" s="10">
        <v>164</v>
      </c>
      <c r="Q174" s="92" t="s">
        <v>261</v>
      </c>
      <c r="R174" s="13">
        <f>SUMIF(Ent_Dados!$C$269:$C$514,Tabulação_Prod_Municipios!D228,Ent_Dados!$V$269:$V$514)</f>
        <v>1500</v>
      </c>
      <c r="S174" s="16">
        <f>SUMIF(Ent_Dados!$C$269:$C$514,Tabulação_Prod_Municipios!D228,Ent_Dados!$W$269:$W$514)</f>
        <v>1134</v>
      </c>
      <c r="T174" s="9"/>
      <c r="U174" s="10">
        <v>164</v>
      </c>
      <c r="V174" s="92" t="s">
        <v>261</v>
      </c>
      <c r="W174" s="13">
        <f>SUMIF(Ent_Dados!$C$9:$C$254,Tabulação_Prod_Municipios!D228,Ent_Dados!$V$9:$V$254)</f>
        <v>500</v>
      </c>
      <c r="X174" s="16">
        <f>SUMIF(Ent_Dados!$C$9:$C$254,Tabulação_Prod_Municipios!D228,Ent_Dados!$W$9:$W$254)</f>
        <v>420</v>
      </c>
      <c r="Y174" s="2"/>
      <c r="Z174" s="10">
        <v>164</v>
      </c>
      <c r="AA174" s="92" t="s">
        <v>79</v>
      </c>
      <c r="AB174" s="13">
        <f>SUMIF(Ent_Dados!$C$269:$C$514,Tabulação_Prod_Municipios!D27,Ent_Dados!$T$269:$T$514)</f>
        <v>960</v>
      </c>
      <c r="AC174" s="16">
        <f>SUMIF(Ent_Dados!$C$269:$C$514,Tabulação_Prod_Municipios!D27,Ent_Dados!$U$269:$U$514)</f>
        <v>1280</v>
      </c>
      <c r="AD174" s="9"/>
      <c r="AE174" s="10">
        <v>164</v>
      </c>
      <c r="AF174" s="92" t="s">
        <v>157</v>
      </c>
      <c r="AG174" s="13">
        <f>SUMIF(Ent_Dados!$C$9:$C$254,Tabulação_Prod_Municipios!D112,Ent_Dados!$T$9:$T$254)</f>
        <v>180</v>
      </c>
      <c r="AH174" s="16">
        <f>SUMIF(Ent_Dados!$C$9:$C$254,Tabulação_Prod_Municipios!D112,Ent_Dados!$U$9:$U$254)</f>
        <v>350</v>
      </c>
      <c r="AJ174" s="10">
        <v>164</v>
      </c>
      <c r="AK174" s="92" t="s">
        <v>114</v>
      </c>
      <c r="AL174" s="13">
        <f>SUMIF(Ent_Dados!$C$269:$C$514,Tabulação_Prod_Municipios!D65,Ent_Dados!$X$269:$X$514)</f>
        <v>0</v>
      </c>
      <c r="AM174" s="16">
        <f>SUMIF(Ent_Dados!$C$269:$C$514,Tabulação_Prod_Municipios!D65,Ent_Dados!$Y$269:$Y$514)</f>
        <v>0</v>
      </c>
      <c r="AN174" s="9"/>
      <c r="AO174" s="10">
        <v>164</v>
      </c>
      <c r="AP174" s="92" t="s">
        <v>114</v>
      </c>
      <c r="AQ174" s="13">
        <f>SUMIF(Ent_Dados!$C$9:$C$254,Tabulação_Prod_Municipios!D65,Ent_Dados!$X$9:$X$254)</f>
        <v>0</v>
      </c>
      <c r="AR174" s="16">
        <f>SUMIF(Ent_Dados!$C$9:$C$254,Tabulação_Prod_Municipios!D65,Ent_Dados!$Y$9:$Y$254)</f>
        <v>0</v>
      </c>
      <c r="AT174" s="10">
        <v>164</v>
      </c>
      <c r="AU174" s="92" t="s">
        <v>142</v>
      </c>
      <c r="AV174" s="13">
        <f>SUMIF(Ent_Dados!$C$269:$C$514,Tabulação_Prod_Municipios!D96,Ent_Dados!$J$269:$J$514)</f>
        <v>0</v>
      </c>
      <c r="AW174" s="16">
        <f>SUMIF(Ent_Dados!$C$269:$C$514,Tabulação_Prod_Municipios!D96,Ent_Dados!$K$269:$K$514)</f>
        <v>0</v>
      </c>
      <c r="AX174" s="9"/>
      <c r="AY174" s="10">
        <v>164</v>
      </c>
      <c r="AZ174" s="92" t="s">
        <v>161</v>
      </c>
      <c r="BA174" s="13">
        <f>SUMIF(Ent_Dados!$C$9:$C$254,Tabulação_Prod_Municipios!D116,Ent_Dados!$J$9:$J$254)</f>
        <v>0</v>
      </c>
      <c r="BB174" s="16">
        <f>SUMIF(Ent_Dados!$C$9:$C$254,Tabulação_Prod_Municipios!D116,Ent_Dados!$K$9:$K$254)</f>
        <v>0</v>
      </c>
      <c r="BD174" s="10">
        <v>164</v>
      </c>
      <c r="BE174" s="92" t="s">
        <v>120</v>
      </c>
      <c r="BF174" s="13">
        <f>SUMIF(Ent_Dados!$C$269:$C$514,Tabulação_Prod_Municipios!D72,Ent_Dados!$N$269:$N$514)</f>
        <v>0</v>
      </c>
      <c r="BG174" s="16">
        <f>SUMIF(Ent_Dados!$C$269:$C$514,Tabulação_Prod_Municipios!D72,Ent_Dados!$O$269:$O$514)</f>
        <v>0</v>
      </c>
      <c r="BH174" s="9"/>
      <c r="BI174" s="10">
        <v>164</v>
      </c>
      <c r="BJ174" s="92" t="s">
        <v>120</v>
      </c>
      <c r="BK174" s="13">
        <f>SUMIF(Ent_Dados!$C$9:$C$254,Tabulação_Prod_Municipios!D72,Ent_Dados!$N$9:$N$254)</f>
        <v>0</v>
      </c>
      <c r="BL174" s="16">
        <f>SUMIF(Ent_Dados!$C$9:$C$254,Tabulação_Prod_Municipios!D72,Ent_Dados!$O$9:$O$254)</f>
        <v>0</v>
      </c>
      <c r="BN174" s="10">
        <v>164</v>
      </c>
      <c r="BO174" s="92" t="s">
        <v>199</v>
      </c>
      <c r="BP174" s="13">
        <f>SUMIF(Ent_Dados!$C$269:$C$514,Tabulação_Prod_Municipios!D159,Ent_Dados!$F$269:$F$514)</f>
        <v>0</v>
      </c>
      <c r="BQ174" s="16">
        <f>SUMIF(Ent_Dados!$C$269:$C$514,Tabulação_Prod_Municipios!D159,Ent_Dados!$G$269:$G$514)</f>
        <v>0</v>
      </c>
      <c r="BR174" s="9"/>
      <c r="BS174" s="10">
        <v>164</v>
      </c>
      <c r="BT174" s="92" t="s">
        <v>199</v>
      </c>
      <c r="BU174" s="13">
        <f>SUMIF(Ent_Dados!$C$9:$C$254,Tabulação_Prod_Municipios!D159,Ent_Dados!$F$9:$F$254)</f>
        <v>0</v>
      </c>
      <c r="BV174" s="16">
        <f>SUMIF(Ent_Dados!$C$9:$C$254,Tabulação_Prod_Municipios!D159,Ent_Dados!$G$9:$G$254)</f>
        <v>0</v>
      </c>
      <c r="BX174" s="10">
        <v>164</v>
      </c>
      <c r="BY174" s="92" t="s">
        <v>199</v>
      </c>
      <c r="BZ174" s="13">
        <f>SUMIF(Ent_Dados!$C$269:$C$514,Tabulação_Prod_Municipios!D159,Ent_Dados!$P$269:$P$514)</f>
        <v>0</v>
      </c>
      <c r="CA174" s="16">
        <f>SUMIF(Ent_Dados!$C$269:$C$514,Tabulação_Prod_Municipios!D159,Ent_Dados!$Q$269:$Q$514)</f>
        <v>0</v>
      </c>
      <c r="CB174" s="9"/>
      <c r="CC174" s="10">
        <v>164</v>
      </c>
      <c r="CD174" s="92" t="s">
        <v>199</v>
      </c>
      <c r="CE174" s="13">
        <f>SUMIF(Ent_Dados!$C$9:$C$254,Tabulação_Prod_Municipios!D159,Ent_Dados!$P$9:$P$254)</f>
        <v>0</v>
      </c>
      <c r="CF174" s="16">
        <f>SUMIF(Ent_Dados!$C$9:$C$254,Tabulação_Prod_Municipios!D159,Ent_Dados!$Q$9:$Q$254)</f>
        <v>0</v>
      </c>
      <c r="CH174" s="10">
        <v>164</v>
      </c>
      <c r="CI174" s="92" t="s">
        <v>211</v>
      </c>
      <c r="CJ174" s="13">
        <f>SUMIF(Ent_Dados!$C$269:$C$514,Tabulação_Prod_Municipios!D171,Ent_Dados!$AB$269:$AB$514)</f>
        <v>0</v>
      </c>
      <c r="CK174" s="16">
        <f>SUMIF(Ent_Dados!$C$269:$C$514,Tabulação_Prod_Municipios!D171,Ent_Dados!$AC$269:$AC$514)</f>
        <v>0</v>
      </c>
      <c r="CL174" s="9"/>
      <c r="CM174" s="10">
        <v>164</v>
      </c>
      <c r="CN174" s="92" t="s">
        <v>211</v>
      </c>
      <c r="CO174" s="13">
        <f>SUMIF(Ent_Dados!$C$9:$C$254,Tabulação_Prod_Municipios!D171,Ent_Dados!$AB$9:$AB$254)</f>
        <v>0</v>
      </c>
      <c r="CP174" s="16">
        <f>SUMIF(Ent_Dados!$C$9:$C$254,Tabulação_Prod_Municipios!D171,Ent_Dados!$AC$9:$AC$254)</f>
        <v>0</v>
      </c>
      <c r="CR174" s="10">
        <v>164</v>
      </c>
      <c r="CS174" s="92" t="s">
        <v>235</v>
      </c>
      <c r="CT174" s="13">
        <f>SUMIF(Ent_Dados!$C$269:$C$514,Tabulação_Prod_Municipios!D199,Ent_Dados!$L$269:$L$514)</f>
        <v>0</v>
      </c>
      <c r="CU174" s="16">
        <f>SUMIF(Ent_Dados!$C$269:$C$514,Tabulação_Prod_Municipios!D199,Ent_Dados!$M$269:$M$514)</f>
        <v>0</v>
      </c>
      <c r="CV174" s="9"/>
      <c r="CW174" s="10">
        <v>164</v>
      </c>
      <c r="CX174" s="92" t="s">
        <v>235</v>
      </c>
      <c r="CY174" s="13">
        <f>SUMIF(Ent_Dados!$C$9:$C$254,Tabulação_Prod_Municipios!D199,Ent_Dados!$L$9:$L$254)</f>
        <v>0</v>
      </c>
      <c r="CZ174" s="16">
        <f>SUMIF(Ent_Dados!$C$9:$C$254,Tabulação_Prod_Municipios!D199,Ent_Dados!$M$9:$M$254)</f>
        <v>0</v>
      </c>
      <c r="DB174" s="10">
        <v>164</v>
      </c>
      <c r="DC174" s="92" t="s">
        <v>285</v>
      </c>
      <c r="DD174" s="13">
        <f>SUMIF(Ent_Dados!$C$269:$C$514,Tabulação_Prod_Municipios!D254,Ent_Dados!$R$269:$R$514)</f>
        <v>204</v>
      </c>
      <c r="DE174" s="16">
        <f>SUMIF(Ent_Dados!$C$269:$C$514,Tabulação_Prod_Municipios!D254,Ent_Dados!$S$269:$S$514)</f>
        <v>210</v>
      </c>
      <c r="DF174" s="9"/>
      <c r="DG174" s="10">
        <v>164</v>
      </c>
      <c r="DH174" s="92" t="s">
        <v>253</v>
      </c>
      <c r="DI174" s="13">
        <f>SUMIF(Ent_Dados!$C$9:$C$254,Tabulação_Prod_Municipios!D220,Ent_Dados!$R$9:$R$254)</f>
        <v>13</v>
      </c>
      <c r="DJ174" s="16">
        <f>SUMIF(Ent_Dados!$C$9:$C$254,Tabulação_Prod_Municipios!D220,Ent_Dados!$S$9:$S$254)</f>
        <v>13</v>
      </c>
      <c r="DL174" s="10">
        <v>164</v>
      </c>
      <c r="DM174" s="92" t="s">
        <v>167</v>
      </c>
      <c r="DN174" s="13">
        <f>SUMIF(Ent_Dados!$C$269:$C$514,Tabulação_Prod_Municipios!D123,Ent_Dados!$Z$269:$Z$514)</f>
        <v>0</v>
      </c>
      <c r="DO174" s="16">
        <f>SUMIF(Ent_Dados!$C$269:$C$514,Tabulação_Prod_Municipios!D123,Ent_Dados!$AA$269:$AA$514)</f>
        <v>0</v>
      </c>
      <c r="DP174" s="9"/>
      <c r="DQ174" s="10">
        <v>164</v>
      </c>
      <c r="DR174" s="92" t="s">
        <v>167</v>
      </c>
      <c r="DS174" s="13">
        <f>SUMIF(Ent_Dados!$C$9:$C$254,Tabulação_Prod_Municipios!D123,Ent_Dados!$Z$9:$Z$254)</f>
        <v>0</v>
      </c>
      <c r="DT174" s="16">
        <f>SUMIF(Ent_Dados!$C$9:$C$254,Tabulação_Prod_Municipios!D123,Ent_Dados!$AA$9:$AA$254)</f>
        <v>0</v>
      </c>
      <c r="DV174" s="10">
        <v>164</v>
      </c>
      <c r="DW174" s="92" t="s">
        <v>193</v>
      </c>
      <c r="DX174" s="13">
        <f>SUMIF(Ent_Dados!$C$269:$C$514,Tabulação_Prod_Municipios!D151,Ent_Dados!$D$269:$D$514)</f>
        <v>0</v>
      </c>
      <c r="DY174" s="16">
        <f>SUMIF(Ent_Dados!$C$269:$C$514,Tabulação_Prod_Municipios!D151,Ent_Dados!$E$269:$E$514)</f>
        <v>0</v>
      </c>
      <c r="DZ174" s="9"/>
      <c r="EA174" s="10">
        <v>164</v>
      </c>
      <c r="EB174" s="92" t="s">
        <v>193</v>
      </c>
      <c r="EC174" s="13">
        <f>SUMIF(Ent_Dados!$C$9:$C$254,Tabulação_Prod_Municipios!D151,Ent_Dados!$D$9:$D$254)</f>
        <v>0</v>
      </c>
      <c r="ED174" s="16">
        <f>SUMIF(Ent_Dados!$C$9:$C$254,Tabulação_Prod_Municipios!D151,Ent_Dados!$E$9:$E$254)</f>
        <v>0</v>
      </c>
      <c r="EF174" s="10">
        <v>164</v>
      </c>
      <c r="EG174" s="92" t="s">
        <v>214</v>
      </c>
      <c r="EH174" s="13"/>
      <c r="EI174" s="16"/>
      <c r="EJ174" s="9"/>
      <c r="EK174" s="10">
        <v>164</v>
      </c>
      <c r="EL174" s="92" t="s">
        <v>214</v>
      </c>
      <c r="EM174" s="13"/>
      <c r="EN174" s="16"/>
    </row>
    <row r="175" spans="1:144" ht="13.5" customHeight="1" x14ac:dyDescent="0.2">
      <c r="A175" s="14"/>
      <c r="B175" s="91">
        <v>167</v>
      </c>
      <c r="C175" s="92" t="s">
        <v>215</v>
      </c>
      <c r="D175" s="12" t="s">
        <v>496</v>
      </c>
      <c r="E175" s="14"/>
      <c r="F175" s="10">
        <v>165</v>
      </c>
      <c r="G175" s="92" t="s">
        <v>258</v>
      </c>
      <c r="H175" s="13">
        <f>SUMIF(Ent_Dados!$C$269:$C$514,Tabulação_Prod_Municipios!D225,Ent_Dados!$F$269:$F$514)+SUMIF(Ent_Dados!$C$269:$C$514,Tabulação_Prod_Municipios!D225,Ent_Dados!$H$269:$H$514)+SUMIF(Ent_Dados!$C$269:$C$514,Tabulação_Prod_Municipios!D225,Ent_Dados!$J$269:$J$514)+SUMIF(Ent_Dados!$C$269:$C$514,Tabulação_Prod_Municipios!D225,Ent_Dados!$N$269:$N$514)+SUMIF(Ent_Dados!$C$269:$C$514,Tabulação_Prod_Municipios!D225,Ent_Dados!$P$269:$P$514)+SUMIF(Ent_Dados!$C$269:$C$514,Tabulação_Prod_Municipios!D225,Ent_Dados!$T$269:$T$514)+SUMIF(Ent_Dados!$C$269:$C$514,Tabulação_Prod_Municipios!D225,Ent_Dados!$V$269:$V$514)+SUMIF(Ent_Dados!$C$269:$C$514,Tabulação_Prod_Municipios!D225,Ent_Dados!$X$269:$X$514)+SUMIF(Ent_Dados!$C$269:$C$514,Tabulação_Prod_Municipios!D225,Ent_Dados!$AB$269:$AB$514)</f>
        <v>3741</v>
      </c>
      <c r="I175" s="16">
        <f>SUMIF(Ent_Dados!$C$269:$C$514,Tabulação_Prod_Municipios!D225,Ent_Dados!$G$269:$G$514)+SUMIF(Ent_Dados!$C$269:$C$514,Tabulação_Prod_Municipios!D225,Ent_Dados!$I$269:$I$514)+SUMIF(Ent_Dados!$C$269:$C$514,Tabulação_Prod_Municipios!D225,Ent_Dados!$K$269:$K$514)+SUMIF(Ent_Dados!$C$269:$C$514,Tabulação_Prod_Municipios!D225,Ent_Dados!$O$269:$O$514)+SUMIF(Ent_Dados!$C$269:$C$514,Tabulação_Prod_Municipios!D225,Ent_Dados!$Q$269:$Q$514)+SUMIF(Ent_Dados!$C$269:$C$514,Tabulação_Prod_Municipios!D225,Ent_Dados!$U$269:$U$514)+SUMIF(Ent_Dados!$C$269:$C$514,Tabulação_Prod_Municipios!D225,Ent_Dados!$W$269:$W$514)+SUMIF(Ent_Dados!$C$269:$C$514,Tabulação_Prod_Municipios!D225,Ent_Dados!$Y$269:$Y$514)+SUMIF(Ent_Dados!$C$269:$C$514,Tabulação_Prod_Municipios!D225,Ent_Dados!$AC$269:$AC$514)</f>
        <v>3637</v>
      </c>
      <c r="J175" s="9"/>
      <c r="K175" s="10">
        <v>165</v>
      </c>
      <c r="L175" s="92" t="s">
        <v>67</v>
      </c>
      <c r="M175" s="13">
        <f>SUMIF(Ent_Dados!$C$9:$C$254,Tabulação_Prod_Municipios!D14,Ent_Dados!$F$9:$F$254)+SUMIF(Ent_Dados!$C$9:$C$254,Tabulação_Prod_Municipios!D14,Ent_Dados!$H$9:$H$254)+SUMIF(Ent_Dados!$C$9:$C$254,Tabulação_Prod_Municipios!D14,Ent_Dados!$J$9:$J$254)+SUMIF(Ent_Dados!$C$9:$C$254,Tabulação_Prod_Municipios!D14,Ent_Dados!$N$9:$N$254)+SUMIF(Ent_Dados!$C$9:$C$254,Tabulação_Prod_Municipios!D14,Ent_Dados!$P$9:$P$254)+SUMIF(Ent_Dados!$C$9:$C$254,Tabulação_Prod_Municipios!D14,Ent_Dados!$T$9:$T$254)+SUMIF(Ent_Dados!$C$9:$C$254,Tabulação_Prod_Municipios!D14,Ent_Dados!$V$9:$V$254)+SUMIF(Ent_Dados!$C$9:$C$254,Tabulação_Prod_Municipios!D14,Ent_Dados!$X$9:$X$254)+SUMIF(Ent_Dados!$C$9:$C$254,Tabulação_Prod_Municipios!D14,Ent_Dados!$AB$9:$AB$254)</f>
        <v>630</v>
      </c>
      <c r="N175" s="16">
        <f>SUMIF(Ent_Dados!$C$9:$C$254,Tabulação_Prod_Municipios!D14,Ent_Dados!$G$9:$G$254)+SUMIF(Ent_Dados!$C$9:$C$254,Tabulação_Prod_Municipios!D14,Ent_Dados!$I$9:$I$254)+SUMIF(Ent_Dados!$C$9:$C$254,Tabulação_Prod_Municipios!D14,Ent_Dados!$K$9:$K$254)+SUMIF(Ent_Dados!$C$9:$C$254,Tabulação_Prod_Municipios!D14,Ent_Dados!$O$9:$O$254)+SUMIF(Ent_Dados!$C$9:$C$254,Tabulação_Prod_Municipios!D14,Ent_Dados!$Q$9:$Q$254)+SUMIF(Ent_Dados!$C$9:$C$254,Tabulação_Prod_Municipios!D14,Ent_Dados!$U$9:$U$254)+SUMIF(Ent_Dados!$C$9:$C$254,Tabulação_Prod_Municipios!D14,Ent_Dados!$W$9:$W$254)+SUMIF(Ent_Dados!$C$9:$C$254,Tabulação_Prod_Municipios!D14,Ent_Dados!$Y$9:$Y$254)+SUMIF(Ent_Dados!$C$9:$C$254,Tabulação_Prod_Municipios!D14,Ent_Dados!$AC$9:$AC$254)</f>
        <v>998</v>
      </c>
      <c r="O175" s="14"/>
      <c r="P175" s="10">
        <v>165</v>
      </c>
      <c r="Q175" s="92" t="s">
        <v>253</v>
      </c>
      <c r="R175" s="13">
        <f>SUMIF(Ent_Dados!$C$269:$C$514,Tabulação_Prod_Municipios!D220,Ent_Dados!$V$269:$V$514)</f>
        <v>1350</v>
      </c>
      <c r="S175" s="16">
        <f>SUMIF(Ent_Dados!$C$269:$C$514,Tabulação_Prod_Municipios!D220,Ent_Dados!$W$269:$W$514)</f>
        <v>1123</v>
      </c>
      <c r="T175" s="9"/>
      <c r="U175" s="10">
        <v>165</v>
      </c>
      <c r="V175" s="92" t="s">
        <v>72</v>
      </c>
      <c r="W175" s="13">
        <f>SUMIF(Ent_Dados!$C$9:$C$254,Tabulação_Prod_Municipios!D20,Ent_Dados!$V$9:$V$254)</f>
        <v>525</v>
      </c>
      <c r="X175" s="16">
        <f>SUMIF(Ent_Dados!$C$9:$C$254,Tabulação_Prod_Municipios!D20,Ent_Dados!$W$9:$W$254)</f>
        <v>400</v>
      </c>
      <c r="Y175" s="2"/>
      <c r="Z175" s="10">
        <v>165</v>
      </c>
      <c r="AA175" s="92" t="s">
        <v>129</v>
      </c>
      <c r="AB175" s="13">
        <f>SUMIF(Ent_Dados!$C$269:$C$514,Tabulação_Prod_Municipios!D83,Ent_Dados!$T$269:$T$514)</f>
        <v>2100</v>
      </c>
      <c r="AC175" s="16">
        <f>SUMIF(Ent_Dados!$C$269:$C$514,Tabulação_Prod_Municipios!D83,Ent_Dados!$U$269:$U$514)</f>
        <v>1250</v>
      </c>
      <c r="AD175" s="9"/>
      <c r="AE175" s="10">
        <v>165</v>
      </c>
      <c r="AF175" s="92" t="s">
        <v>103</v>
      </c>
      <c r="AG175" s="13">
        <f>SUMIF(Ent_Dados!$C$9:$C$254,Tabulação_Prod_Municipios!D51,Ent_Dados!$T$9:$T$254)</f>
        <v>300</v>
      </c>
      <c r="AH175" s="16">
        <f>SUMIF(Ent_Dados!$C$9:$C$254,Tabulação_Prod_Municipios!D51,Ent_Dados!$U$9:$U$254)</f>
        <v>300</v>
      </c>
      <c r="AJ175" s="10">
        <v>165</v>
      </c>
      <c r="AK175" s="92" t="s">
        <v>115</v>
      </c>
      <c r="AL175" s="13">
        <f>SUMIF(Ent_Dados!$C$269:$C$514,Tabulação_Prod_Municipios!D66,Ent_Dados!$X$269:$X$514)</f>
        <v>0</v>
      </c>
      <c r="AM175" s="16">
        <f>SUMIF(Ent_Dados!$C$269:$C$514,Tabulação_Prod_Municipios!D66,Ent_Dados!$Y$269:$Y$514)</f>
        <v>0</v>
      </c>
      <c r="AN175" s="9"/>
      <c r="AO175" s="10">
        <v>165</v>
      </c>
      <c r="AP175" s="92" t="s">
        <v>115</v>
      </c>
      <c r="AQ175" s="13">
        <f>SUMIF(Ent_Dados!$C$9:$C$254,Tabulação_Prod_Municipios!D66,Ent_Dados!$X$9:$X$254)</f>
        <v>0</v>
      </c>
      <c r="AR175" s="16">
        <f>SUMIF(Ent_Dados!$C$9:$C$254,Tabulação_Prod_Municipios!D66,Ent_Dados!$Y$9:$Y$254)</f>
        <v>0</v>
      </c>
      <c r="AT175" s="10">
        <v>165</v>
      </c>
      <c r="AU175" s="92" t="s">
        <v>105</v>
      </c>
      <c r="AV175" s="13">
        <f>SUMIF(Ent_Dados!$C$269:$C$514,Tabulação_Prod_Municipios!D54,Ent_Dados!$J$269:$J$514)</f>
        <v>0</v>
      </c>
      <c r="AW175" s="16">
        <f>SUMIF(Ent_Dados!$C$269:$C$514,Tabulação_Prod_Municipios!D54,Ent_Dados!$K$269:$K$514)</f>
        <v>0</v>
      </c>
      <c r="AX175" s="9"/>
      <c r="AY175" s="10">
        <v>165</v>
      </c>
      <c r="AZ175" s="92" t="s">
        <v>105</v>
      </c>
      <c r="BA175" s="13">
        <f>SUMIF(Ent_Dados!$C$9:$C$254,Tabulação_Prod_Municipios!D54,Ent_Dados!$J$9:$J$254)</f>
        <v>0</v>
      </c>
      <c r="BB175" s="16">
        <f>SUMIF(Ent_Dados!$C$9:$C$254,Tabulação_Prod_Municipios!D54,Ent_Dados!$K$9:$K$254)</f>
        <v>0</v>
      </c>
      <c r="BD175" s="10">
        <v>165</v>
      </c>
      <c r="BE175" s="92" t="s">
        <v>121</v>
      </c>
      <c r="BF175" s="13">
        <f>SUMIF(Ent_Dados!$C$269:$C$514,Tabulação_Prod_Municipios!D73,Ent_Dados!$N$269:$N$514)</f>
        <v>0</v>
      </c>
      <c r="BG175" s="16">
        <f>SUMIF(Ent_Dados!$C$269:$C$514,Tabulação_Prod_Municipios!D73,Ent_Dados!$O$269:$O$514)</f>
        <v>0</v>
      </c>
      <c r="BH175" s="9"/>
      <c r="BI175" s="10">
        <v>165</v>
      </c>
      <c r="BJ175" s="92" t="s">
        <v>121</v>
      </c>
      <c r="BK175" s="13">
        <f>SUMIF(Ent_Dados!$C$9:$C$254,Tabulação_Prod_Municipios!D73,Ent_Dados!$N$9:$N$254)</f>
        <v>0</v>
      </c>
      <c r="BL175" s="16">
        <f>SUMIF(Ent_Dados!$C$9:$C$254,Tabulação_Prod_Municipios!D73,Ent_Dados!$O$9:$O$254)</f>
        <v>0</v>
      </c>
      <c r="BN175" s="10">
        <v>165</v>
      </c>
      <c r="BO175" s="92" t="s">
        <v>201</v>
      </c>
      <c r="BP175" s="13">
        <f>SUMIF(Ent_Dados!$C$269:$C$514,Tabulação_Prod_Municipios!D161,Ent_Dados!$F$269:$F$514)</f>
        <v>0</v>
      </c>
      <c r="BQ175" s="16">
        <f>SUMIF(Ent_Dados!$C$269:$C$514,Tabulação_Prod_Municipios!D161,Ent_Dados!$G$269:$G$514)</f>
        <v>0</v>
      </c>
      <c r="BR175" s="9"/>
      <c r="BS175" s="10">
        <v>165</v>
      </c>
      <c r="BT175" s="92" t="s">
        <v>201</v>
      </c>
      <c r="BU175" s="13">
        <f>SUMIF(Ent_Dados!$C$9:$C$254,Tabulação_Prod_Municipios!D161,Ent_Dados!$F$9:$F$254)</f>
        <v>0</v>
      </c>
      <c r="BV175" s="16">
        <f>SUMIF(Ent_Dados!$C$9:$C$254,Tabulação_Prod_Municipios!D161,Ent_Dados!$G$9:$G$254)</f>
        <v>0</v>
      </c>
      <c r="BX175" s="10">
        <v>165</v>
      </c>
      <c r="BY175" s="92" t="s">
        <v>201</v>
      </c>
      <c r="BZ175" s="13">
        <f>SUMIF(Ent_Dados!$C$269:$C$514,Tabulação_Prod_Municipios!D161,Ent_Dados!$P$269:$P$514)</f>
        <v>0</v>
      </c>
      <c r="CA175" s="16">
        <f>SUMIF(Ent_Dados!$C$269:$C$514,Tabulação_Prod_Municipios!D161,Ent_Dados!$Q$269:$Q$514)</f>
        <v>0</v>
      </c>
      <c r="CB175" s="9"/>
      <c r="CC175" s="10">
        <v>165</v>
      </c>
      <c r="CD175" s="92" t="s">
        <v>201</v>
      </c>
      <c r="CE175" s="13">
        <f>SUMIF(Ent_Dados!$C$9:$C$254,Tabulação_Prod_Municipios!D161,Ent_Dados!$P$9:$P$254)</f>
        <v>0</v>
      </c>
      <c r="CF175" s="16">
        <f>SUMIF(Ent_Dados!$C$9:$C$254,Tabulação_Prod_Municipios!D161,Ent_Dados!$Q$9:$Q$254)</f>
        <v>0</v>
      </c>
      <c r="CH175" s="10">
        <v>165</v>
      </c>
      <c r="CI175" s="92" t="s">
        <v>212</v>
      </c>
      <c r="CJ175" s="13">
        <f>SUMIF(Ent_Dados!$C$269:$C$514,Tabulação_Prod_Municipios!D172,Ent_Dados!$AB$269:$AB$514)</f>
        <v>0</v>
      </c>
      <c r="CK175" s="16">
        <f>SUMIF(Ent_Dados!$C$269:$C$514,Tabulação_Prod_Municipios!D172,Ent_Dados!$AC$269:$AC$514)</f>
        <v>0</v>
      </c>
      <c r="CL175" s="9"/>
      <c r="CM175" s="10">
        <v>165</v>
      </c>
      <c r="CN175" s="92" t="s">
        <v>212</v>
      </c>
      <c r="CO175" s="13">
        <f>SUMIF(Ent_Dados!$C$9:$C$254,Tabulação_Prod_Municipios!D172,Ent_Dados!$AB$9:$AB$254)</f>
        <v>0</v>
      </c>
      <c r="CP175" s="16">
        <f>SUMIF(Ent_Dados!$C$9:$C$254,Tabulação_Prod_Municipios!D172,Ent_Dados!$AC$9:$AC$254)</f>
        <v>0</v>
      </c>
      <c r="CR175" s="10">
        <v>165</v>
      </c>
      <c r="CS175" s="92" t="s">
        <v>219</v>
      </c>
      <c r="CT175" s="13">
        <f>SUMIF(Ent_Dados!$C$269:$C$514,Tabulação_Prod_Municipios!D179,Ent_Dados!$L$269:$L$514)</f>
        <v>0</v>
      </c>
      <c r="CU175" s="16">
        <f>SUMIF(Ent_Dados!$C$269:$C$514,Tabulação_Prod_Municipios!D179,Ent_Dados!$M$269:$M$514)</f>
        <v>0</v>
      </c>
      <c r="CV175" s="9"/>
      <c r="CW175" s="10">
        <v>165</v>
      </c>
      <c r="CX175" s="92" t="s">
        <v>246</v>
      </c>
      <c r="CY175" s="13">
        <f>SUMIF(Ent_Dados!$C$9:$C$254,Tabulação_Prod_Municipios!D212,Ent_Dados!$L$9:$L$254)</f>
        <v>0</v>
      </c>
      <c r="CZ175" s="16">
        <f>SUMIF(Ent_Dados!$C$9:$C$254,Tabulação_Prod_Municipios!D212,Ent_Dados!$M$9:$M$254)</f>
        <v>0</v>
      </c>
      <c r="DB175" s="10">
        <v>165</v>
      </c>
      <c r="DC175" s="92" t="s">
        <v>224</v>
      </c>
      <c r="DD175" s="13">
        <f>SUMIF(Ent_Dados!$C$269:$C$514,Tabulação_Prod_Municipios!D185,Ent_Dados!$R$269:$R$514)</f>
        <v>120</v>
      </c>
      <c r="DE175" s="16">
        <f>SUMIF(Ent_Dados!$C$269:$C$514,Tabulação_Prod_Municipios!D185,Ent_Dados!$S$269:$S$514)</f>
        <v>208</v>
      </c>
      <c r="DF175" s="9"/>
      <c r="DG175" s="10">
        <v>165</v>
      </c>
      <c r="DH175" s="92" t="s">
        <v>224</v>
      </c>
      <c r="DI175" s="13">
        <f>SUMIF(Ent_Dados!$C$9:$C$254,Tabulação_Prod_Municipios!D185,Ent_Dados!$R$9:$R$254)</f>
        <v>8</v>
      </c>
      <c r="DJ175" s="16">
        <f>SUMIF(Ent_Dados!$C$9:$C$254,Tabulação_Prod_Municipios!D185,Ent_Dados!$S$9:$S$254)</f>
        <v>13</v>
      </c>
      <c r="DL175" s="10">
        <v>165</v>
      </c>
      <c r="DM175" s="92" t="s">
        <v>168</v>
      </c>
      <c r="DN175" s="13">
        <f>SUMIF(Ent_Dados!$C$269:$C$514,Tabulação_Prod_Municipios!D124,Ent_Dados!$Z$269:$Z$514)</f>
        <v>0</v>
      </c>
      <c r="DO175" s="16">
        <f>SUMIF(Ent_Dados!$C$269:$C$514,Tabulação_Prod_Municipios!D124,Ent_Dados!$AA$269:$AA$514)</f>
        <v>0</v>
      </c>
      <c r="DP175" s="9"/>
      <c r="DQ175" s="10">
        <v>165</v>
      </c>
      <c r="DR175" s="92" t="s">
        <v>168</v>
      </c>
      <c r="DS175" s="13">
        <f>SUMIF(Ent_Dados!$C$9:$C$254,Tabulação_Prod_Municipios!D124,Ent_Dados!$Z$9:$Z$254)</f>
        <v>0</v>
      </c>
      <c r="DT175" s="16">
        <f>SUMIF(Ent_Dados!$C$9:$C$254,Tabulação_Prod_Municipios!D124,Ent_Dados!$AA$9:$AA$254)</f>
        <v>0</v>
      </c>
      <c r="DV175" s="10">
        <v>165</v>
      </c>
      <c r="DW175" s="92" t="s">
        <v>44</v>
      </c>
      <c r="DX175" s="13">
        <f>SUMIF(Ent_Dados!$C$269:$C$514,Tabulação_Prod_Municipios!D154,Ent_Dados!$D$269:$D$514)</f>
        <v>0</v>
      </c>
      <c r="DY175" s="16">
        <f>SUMIF(Ent_Dados!$C$269:$C$514,Tabulação_Prod_Municipios!D154,Ent_Dados!$E$269:$E$514)</f>
        <v>0</v>
      </c>
      <c r="DZ175" s="9"/>
      <c r="EA175" s="10">
        <v>165</v>
      </c>
      <c r="EB175" s="92" t="s">
        <v>44</v>
      </c>
      <c r="EC175" s="13">
        <f>SUMIF(Ent_Dados!$C$9:$C$254,Tabulação_Prod_Municipios!D154,Ent_Dados!$D$9:$D$254)</f>
        <v>0</v>
      </c>
      <c r="ED175" s="16">
        <f>SUMIF(Ent_Dados!$C$9:$C$254,Tabulação_Prod_Municipios!D154,Ent_Dados!$E$9:$E$254)</f>
        <v>0</v>
      </c>
      <c r="EF175" s="10">
        <v>165</v>
      </c>
      <c r="EG175" s="92" t="s">
        <v>215</v>
      </c>
      <c r="EH175" s="13"/>
      <c r="EI175" s="16"/>
      <c r="EJ175" s="9"/>
      <c r="EK175" s="10">
        <v>165</v>
      </c>
      <c r="EL175" s="92" t="s">
        <v>215</v>
      </c>
      <c r="EM175" s="13"/>
      <c r="EN175" s="16"/>
    </row>
    <row r="176" spans="1:144" ht="13.5" customHeight="1" x14ac:dyDescent="0.2">
      <c r="A176" s="14"/>
      <c r="B176" s="91">
        <v>168</v>
      </c>
      <c r="C176" s="92" t="s">
        <v>216</v>
      </c>
      <c r="D176" s="12" t="s">
        <v>497</v>
      </c>
      <c r="E176" s="14"/>
      <c r="F176" s="10">
        <v>166</v>
      </c>
      <c r="G176" s="92" t="s">
        <v>191</v>
      </c>
      <c r="H176" s="13">
        <f>SUMIF(Ent_Dados!$C$269:$C$514,Tabulação_Prod_Municipios!D149,Ent_Dados!$F$269:$F$514)+SUMIF(Ent_Dados!$C$269:$C$514,Tabulação_Prod_Municipios!D149,Ent_Dados!$H$269:$H$514)+SUMIF(Ent_Dados!$C$269:$C$514,Tabulação_Prod_Municipios!D149,Ent_Dados!$J$269:$J$514)+SUMIF(Ent_Dados!$C$269:$C$514,Tabulação_Prod_Municipios!D149,Ent_Dados!$N$269:$N$514)+SUMIF(Ent_Dados!$C$269:$C$514,Tabulação_Prod_Municipios!D149,Ent_Dados!$P$269:$P$514)+SUMIF(Ent_Dados!$C$269:$C$514,Tabulação_Prod_Municipios!D149,Ent_Dados!$T$269:$T$514)+SUMIF(Ent_Dados!$C$269:$C$514,Tabulação_Prod_Municipios!D149,Ent_Dados!$V$269:$V$514)+SUMIF(Ent_Dados!$C$269:$C$514,Tabulação_Prod_Municipios!D149,Ent_Dados!$X$269:$X$514)+SUMIF(Ent_Dados!$C$269:$C$514,Tabulação_Prod_Municipios!D149,Ent_Dados!$AB$269:$AB$514)</f>
        <v>3883</v>
      </c>
      <c r="I176" s="16">
        <f>SUMIF(Ent_Dados!$C$269:$C$514,Tabulação_Prod_Municipios!D149,Ent_Dados!$G$269:$G$514)+SUMIF(Ent_Dados!$C$269:$C$514,Tabulação_Prod_Municipios!D149,Ent_Dados!$I$269:$I$514)+SUMIF(Ent_Dados!$C$269:$C$514,Tabulação_Prod_Municipios!D149,Ent_Dados!$K$269:$K$514)+SUMIF(Ent_Dados!$C$269:$C$514,Tabulação_Prod_Municipios!D149,Ent_Dados!$O$269:$O$514)+SUMIF(Ent_Dados!$C$269:$C$514,Tabulação_Prod_Municipios!D149,Ent_Dados!$Q$269:$Q$514)+SUMIF(Ent_Dados!$C$269:$C$514,Tabulação_Prod_Municipios!D149,Ent_Dados!$U$269:$U$514)+SUMIF(Ent_Dados!$C$269:$C$514,Tabulação_Prod_Municipios!D149,Ent_Dados!$W$269:$W$514)+SUMIF(Ent_Dados!$C$269:$C$514,Tabulação_Prod_Municipios!D149,Ent_Dados!$Y$269:$Y$514)+SUMIF(Ent_Dados!$C$269:$C$514,Tabulação_Prod_Municipios!D149,Ent_Dados!$AC$269:$AC$514)</f>
        <v>3606</v>
      </c>
      <c r="J176" s="9"/>
      <c r="K176" s="10">
        <v>166</v>
      </c>
      <c r="L176" s="92" t="s">
        <v>118</v>
      </c>
      <c r="M176" s="13">
        <f>SUMIF(Ent_Dados!$C$9:$C$254,Tabulação_Prod_Municipios!D70,Ent_Dados!$F$9:$F$254)+SUMIF(Ent_Dados!$C$9:$C$254,Tabulação_Prod_Municipios!D70,Ent_Dados!$H$9:$H$254)+SUMIF(Ent_Dados!$C$9:$C$254,Tabulação_Prod_Municipios!D70,Ent_Dados!$J$9:$J$254)+SUMIF(Ent_Dados!$C$9:$C$254,Tabulação_Prod_Municipios!D70,Ent_Dados!$N$9:$N$254)+SUMIF(Ent_Dados!$C$9:$C$254,Tabulação_Prod_Municipios!D70,Ent_Dados!$P$9:$P$254)+SUMIF(Ent_Dados!$C$9:$C$254,Tabulação_Prod_Municipios!D70,Ent_Dados!$T$9:$T$254)+SUMIF(Ent_Dados!$C$9:$C$254,Tabulação_Prod_Municipios!D70,Ent_Dados!$V$9:$V$254)+SUMIF(Ent_Dados!$C$9:$C$254,Tabulação_Prod_Municipios!D70,Ent_Dados!$X$9:$X$254)+SUMIF(Ent_Dados!$C$9:$C$254,Tabulação_Prod_Municipios!D70,Ent_Dados!$AB$9:$AB$254)</f>
        <v>940</v>
      </c>
      <c r="N176" s="16">
        <f>SUMIF(Ent_Dados!$C$9:$C$254,Tabulação_Prod_Municipios!D70,Ent_Dados!$G$9:$G$254)+SUMIF(Ent_Dados!$C$9:$C$254,Tabulação_Prod_Municipios!D70,Ent_Dados!$I$9:$I$254)+SUMIF(Ent_Dados!$C$9:$C$254,Tabulação_Prod_Municipios!D70,Ent_Dados!$K$9:$K$254)+SUMIF(Ent_Dados!$C$9:$C$254,Tabulação_Prod_Municipios!D70,Ent_Dados!$O$9:$O$254)+SUMIF(Ent_Dados!$C$9:$C$254,Tabulação_Prod_Municipios!D70,Ent_Dados!$Q$9:$Q$254)+SUMIF(Ent_Dados!$C$9:$C$254,Tabulação_Prod_Municipios!D70,Ent_Dados!$U$9:$U$254)+SUMIF(Ent_Dados!$C$9:$C$254,Tabulação_Prod_Municipios!D70,Ent_Dados!$W$9:$W$254)+SUMIF(Ent_Dados!$C$9:$C$254,Tabulação_Prod_Municipios!D70,Ent_Dados!$Y$9:$Y$254)+SUMIF(Ent_Dados!$C$9:$C$254,Tabulação_Prod_Municipios!D70,Ent_Dados!$AC$9:$AC$254)</f>
        <v>995</v>
      </c>
      <c r="O176" s="14"/>
      <c r="P176" s="10">
        <v>166</v>
      </c>
      <c r="Q176" s="92" t="s">
        <v>284</v>
      </c>
      <c r="R176" s="13">
        <f>SUMIF(Ent_Dados!$C$269:$C$514,Tabulação_Prod_Municipios!D252,Ent_Dados!$V$269:$V$514)</f>
        <v>1120</v>
      </c>
      <c r="S176" s="16">
        <f>SUMIF(Ent_Dados!$C$269:$C$514,Tabulação_Prod_Municipios!D252,Ent_Dados!$W$269:$W$514)</f>
        <v>1120</v>
      </c>
      <c r="T176" s="9"/>
      <c r="U176" s="10">
        <v>166</v>
      </c>
      <c r="V176" s="92" t="s">
        <v>274</v>
      </c>
      <c r="W176" s="13">
        <f>SUMIF(Ent_Dados!$C$9:$C$254,Tabulação_Prod_Municipios!D242,Ent_Dados!$V$9:$V$254)</f>
        <v>400</v>
      </c>
      <c r="X176" s="16">
        <f>SUMIF(Ent_Dados!$C$9:$C$254,Tabulação_Prod_Municipios!D242,Ent_Dados!$W$9:$W$254)</f>
        <v>400</v>
      </c>
      <c r="Y176" s="2"/>
      <c r="Z176" s="10">
        <v>166</v>
      </c>
      <c r="AA176" s="92" t="s">
        <v>174</v>
      </c>
      <c r="AB176" s="13">
        <f>SUMIF(Ent_Dados!$C$269:$C$514,Tabulação_Prod_Municipios!D130,Ent_Dados!$T$269:$T$514)</f>
        <v>1500</v>
      </c>
      <c r="AC176" s="16">
        <f>SUMIF(Ent_Dados!$C$269:$C$514,Tabulação_Prod_Municipios!D130,Ent_Dados!$U$269:$U$514)</f>
        <v>1250</v>
      </c>
      <c r="AD176" s="9"/>
      <c r="AE176" s="10">
        <v>166</v>
      </c>
      <c r="AF176" s="92" t="s">
        <v>266</v>
      </c>
      <c r="AG176" s="13">
        <f>SUMIF(Ent_Dados!$C$9:$C$254,Tabulação_Prod_Municipios!D233,Ent_Dados!$T$9:$T$254)</f>
        <v>300</v>
      </c>
      <c r="AH176" s="16">
        <f>SUMIF(Ent_Dados!$C$9:$C$254,Tabulação_Prod_Municipios!D233,Ent_Dados!$U$9:$U$254)</f>
        <v>300</v>
      </c>
      <c r="AJ176" s="10">
        <v>166</v>
      </c>
      <c r="AK176" s="92" t="s">
        <v>116</v>
      </c>
      <c r="AL176" s="13">
        <f>SUMIF(Ent_Dados!$C$269:$C$514,Tabulação_Prod_Municipios!D67,Ent_Dados!$X$269:$X$514)</f>
        <v>0</v>
      </c>
      <c r="AM176" s="16">
        <f>SUMIF(Ent_Dados!$C$269:$C$514,Tabulação_Prod_Municipios!D67,Ent_Dados!$Y$269:$Y$514)</f>
        <v>0</v>
      </c>
      <c r="AN176" s="9"/>
      <c r="AO176" s="10">
        <v>166</v>
      </c>
      <c r="AP176" s="92" t="s">
        <v>116</v>
      </c>
      <c r="AQ176" s="13">
        <f>SUMIF(Ent_Dados!$C$9:$C$254,Tabulação_Prod_Municipios!D67,Ent_Dados!$X$9:$X$254)</f>
        <v>0</v>
      </c>
      <c r="AR176" s="16">
        <f>SUMIF(Ent_Dados!$C$9:$C$254,Tabulação_Prod_Municipios!D67,Ent_Dados!$Y$9:$Y$254)</f>
        <v>0</v>
      </c>
      <c r="AT176" s="10">
        <v>166</v>
      </c>
      <c r="AU176" s="92" t="s">
        <v>168</v>
      </c>
      <c r="AV176" s="13">
        <f>SUMIF(Ent_Dados!$C$269:$C$514,Tabulação_Prod_Municipios!D124,Ent_Dados!$J$269:$J$514)</f>
        <v>0</v>
      </c>
      <c r="AW176" s="16">
        <f>SUMIF(Ent_Dados!$C$269:$C$514,Tabulação_Prod_Municipios!D124,Ent_Dados!$K$269:$K$514)</f>
        <v>0</v>
      </c>
      <c r="AX176" s="9"/>
      <c r="AY176" s="10">
        <v>166</v>
      </c>
      <c r="AZ176" s="92" t="s">
        <v>168</v>
      </c>
      <c r="BA176" s="13">
        <f>SUMIF(Ent_Dados!$C$9:$C$254,Tabulação_Prod_Municipios!D124,Ent_Dados!$J$9:$J$254)</f>
        <v>0</v>
      </c>
      <c r="BB176" s="16">
        <f>SUMIF(Ent_Dados!$C$9:$C$254,Tabulação_Prod_Municipios!D124,Ent_Dados!$K$9:$K$254)</f>
        <v>0</v>
      </c>
      <c r="BD176" s="10">
        <v>166</v>
      </c>
      <c r="BE176" s="92" t="s">
        <v>123</v>
      </c>
      <c r="BF176" s="13">
        <f>SUMIF(Ent_Dados!$C$269:$C$514,Tabulação_Prod_Municipios!D76,Ent_Dados!$N$269:$N$514)</f>
        <v>0</v>
      </c>
      <c r="BG176" s="16">
        <f>SUMIF(Ent_Dados!$C$269:$C$514,Tabulação_Prod_Municipios!D76,Ent_Dados!$O$269:$O$514)</f>
        <v>0</v>
      </c>
      <c r="BH176" s="9"/>
      <c r="BI176" s="10">
        <v>166</v>
      </c>
      <c r="BJ176" s="92" t="s">
        <v>123</v>
      </c>
      <c r="BK176" s="13">
        <f>SUMIF(Ent_Dados!$C$9:$C$254,Tabulação_Prod_Municipios!D76,Ent_Dados!$N$9:$N$254)</f>
        <v>0</v>
      </c>
      <c r="BL176" s="16">
        <f>SUMIF(Ent_Dados!$C$9:$C$254,Tabulação_Prod_Municipios!D76,Ent_Dados!$O$9:$O$254)</f>
        <v>0</v>
      </c>
      <c r="BN176" s="10">
        <v>166</v>
      </c>
      <c r="BO176" s="92" t="s">
        <v>202</v>
      </c>
      <c r="BP176" s="13">
        <f>SUMIF(Ent_Dados!$C$269:$C$514,Tabulação_Prod_Municipios!D162,Ent_Dados!$F$269:$F$514)</f>
        <v>0</v>
      </c>
      <c r="BQ176" s="16">
        <f>SUMIF(Ent_Dados!$C$269:$C$514,Tabulação_Prod_Municipios!D162,Ent_Dados!$G$269:$G$514)</f>
        <v>0</v>
      </c>
      <c r="BR176" s="9"/>
      <c r="BS176" s="10">
        <v>166</v>
      </c>
      <c r="BT176" s="92" t="s">
        <v>202</v>
      </c>
      <c r="BU176" s="13">
        <f>SUMIF(Ent_Dados!$C$9:$C$254,Tabulação_Prod_Municipios!D162,Ent_Dados!$F$9:$F$254)</f>
        <v>0</v>
      </c>
      <c r="BV176" s="16">
        <f>SUMIF(Ent_Dados!$C$9:$C$254,Tabulação_Prod_Municipios!D162,Ent_Dados!$G$9:$G$254)</f>
        <v>0</v>
      </c>
      <c r="BX176" s="10">
        <v>166</v>
      </c>
      <c r="BY176" s="92" t="s">
        <v>202</v>
      </c>
      <c r="BZ176" s="13">
        <f>SUMIF(Ent_Dados!$C$269:$C$514,Tabulação_Prod_Municipios!D162,Ent_Dados!$P$269:$P$514)</f>
        <v>0</v>
      </c>
      <c r="CA176" s="16">
        <f>SUMIF(Ent_Dados!$C$269:$C$514,Tabulação_Prod_Municipios!D162,Ent_Dados!$Q$269:$Q$514)</f>
        <v>0</v>
      </c>
      <c r="CB176" s="9"/>
      <c r="CC176" s="10">
        <v>166</v>
      </c>
      <c r="CD176" s="92" t="s">
        <v>202</v>
      </c>
      <c r="CE176" s="13">
        <f>SUMIF(Ent_Dados!$C$9:$C$254,Tabulação_Prod_Municipios!D162,Ent_Dados!$P$9:$P$254)</f>
        <v>0</v>
      </c>
      <c r="CF176" s="16">
        <f>SUMIF(Ent_Dados!$C$9:$C$254,Tabulação_Prod_Municipios!D162,Ent_Dados!$Q$9:$Q$254)</f>
        <v>0</v>
      </c>
      <c r="CH176" s="10">
        <v>166</v>
      </c>
      <c r="CI176" s="92" t="s">
        <v>213</v>
      </c>
      <c r="CJ176" s="13">
        <f>SUMIF(Ent_Dados!$C$269:$C$514,Tabulação_Prod_Municipios!D173,Ent_Dados!$AB$269:$AB$514)</f>
        <v>0</v>
      </c>
      <c r="CK176" s="16">
        <f>SUMIF(Ent_Dados!$C$269:$C$514,Tabulação_Prod_Municipios!D173,Ent_Dados!$AC$269:$AC$514)</f>
        <v>0</v>
      </c>
      <c r="CL176" s="9"/>
      <c r="CM176" s="10">
        <v>166</v>
      </c>
      <c r="CN176" s="92" t="s">
        <v>213</v>
      </c>
      <c r="CO176" s="13">
        <f>SUMIF(Ent_Dados!$C$9:$C$254,Tabulação_Prod_Municipios!D173,Ent_Dados!$AB$9:$AB$254)</f>
        <v>0</v>
      </c>
      <c r="CP176" s="16">
        <f>SUMIF(Ent_Dados!$C$9:$C$254,Tabulação_Prod_Municipios!D173,Ent_Dados!$AC$9:$AC$254)</f>
        <v>0</v>
      </c>
      <c r="CR176" s="10">
        <v>166</v>
      </c>
      <c r="CS176" s="92" t="s">
        <v>4</v>
      </c>
      <c r="CT176" s="13">
        <f>SUMIF(Ent_Dados!$C$269:$C$514,Tabulação_Prod_Municipios!D145,Ent_Dados!$L$269:$L$514)</f>
        <v>0</v>
      </c>
      <c r="CU176" s="16">
        <f>SUMIF(Ent_Dados!$C$269:$C$514,Tabulação_Prod_Municipios!D145,Ent_Dados!$M$269:$M$514)</f>
        <v>0</v>
      </c>
      <c r="CV176" s="9"/>
      <c r="CW176" s="10">
        <v>166</v>
      </c>
      <c r="CX176" s="92" t="s">
        <v>4</v>
      </c>
      <c r="CY176" s="13">
        <f>SUMIF(Ent_Dados!$C$9:$C$254,Tabulação_Prod_Municipios!D145,Ent_Dados!$L$9:$L$254)</f>
        <v>0</v>
      </c>
      <c r="CZ176" s="16">
        <f>SUMIF(Ent_Dados!$C$9:$C$254,Tabulação_Prod_Municipios!D145,Ent_Dados!$M$9:$M$254)</f>
        <v>0</v>
      </c>
      <c r="DB176" s="10">
        <v>166</v>
      </c>
      <c r="DC176" s="92" t="s">
        <v>213</v>
      </c>
      <c r="DD176" s="13">
        <f>SUMIF(Ent_Dados!$C$269:$C$514,Tabulação_Prod_Municipios!D173,Ent_Dados!$R$269:$R$514)</f>
        <v>180</v>
      </c>
      <c r="DE176" s="16">
        <f>SUMIF(Ent_Dados!$C$269:$C$514,Tabulação_Prod_Municipios!D173,Ent_Dados!$S$269:$S$514)</f>
        <v>180</v>
      </c>
      <c r="DF176" s="9"/>
      <c r="DG176" s="10">
        <v>166</v>
      </c>
      <c r="DH176" s="92" t="s">
        <v>97</v>
      </c>
      <c r="DI176" s="13">
        <f>SUMIF(Ent_Dados!$C$9:$C$254,Tabulação_Prod_Municipios!D45,Ent_Dados!$R$9:$R$254)</f>
        <v>15</v>
      </c>
      <c r="DJ176" s="16">
        <f>SUMIF(Ent_Dados!$C$9:$C$254,Tabulação_Prod_Municipios!D45,Ent_Dados!$S$9:$S$254)</f>
        <v>12</v>
      </c>
      <c r="DL176" s="10">
        <v>166</v>
      </c>
      <c r="DM176" s="92" t="s">
        <v>170</v>
      </c>
      <c r="DN176" s="13">
        <f>SUMIF(Ent_Dados!$C$269:$C$514,Tabulação_Prod_Municipios!D126,Ent_Dados!$Z$269:$Z$514)</f>
        <v>0</v>
      </c>
      <c r="DO176" s="16">
        <f>SUMIF(Ent_Dados!$C$269:$C$514,Tabulação_Prod_Municipios!D126,Ent_Dados!$AA$269:$AA$514)</f>
        <v>0</v>
      </c>
      <c r="DP176" s="9"/>
      <c r="DQ176" s="10">
        <v>166</v>
      </c>
      <c r="DR176" s="92" t="s">
        <v>170</v>
      </c>
      <c r="DS176" s="13">
        <f>SUMIF(Ent_Dados!$C$9:$C$254,Tabulação_Prod_Municipios!D126,Ent_Dados!$Z$9:$Z$254)</f>
        <v>0</v>
      </c>
      <c r="DT176" s="16">
        <f>SUMIF(Ent_Dados!$C$9:$C$254,Tabulação_Prod_Municipios!D126,Ent_Dados!$AA$9:$AA$254)</f>
        <v>0</v>
      </c>
      <c r="DV176" s="10">
        <v>166</v>
      </c>
      <c r="DW176" s="92" t="s">
        <v>196</v>
      </c>
      <c r="DX176" s="13">
        <f>SUMIF(Ent_Dados!$C$269:$C$514,Tabulação_Prod_Municipios!D155,Ent_Dados!$D$269:$D$514)</f>
        <v>0</v>
      </c>
      <c r="DY176" s="16">
        <f>SUMIF(Ent_Dados!$C$269:$C$514,Tabulação_Prod_Municipios!D155,Ent_Dados!$E$269:$E$514)</f>
        <v>0</v>
      </c>
      <c r="DZ176" s="9"/>
      <c r="EA176" s="10">
        <v>166</v>
      </c>
      <c r="EB176" s="92" t="s">
        <v>196</v>
      </c>
      <c r="EC176" s="13">
        <f>SUMIF(Ent_Dados!$C$9:$C$254,Tabulação_Prod_Municipios!D155,Ent_Dados!$D$9:$D$254)</f>
        <v>0</v>
      </c>
      <c r="ED176" s="16">
        <f>SUMIF(Ent_Dados!$C$9:$C$254,Tabulação_Prod_Municipios!D155,Ent_Dados!$E$9:$E$254)</f>
        <v>0</v>
      </c>
      <c r="EF176" s="10">
        <v>166</v>
      </c>
      <c r="EG176" s="92" t="s">
        <v>216</v>
      </c>
      <c r="EH176" s="13"/>
      <c r="EI176" s="16"/>
      <c r="EJ176" s="9"/>
      <c r="EK176" s="10">
        <v>166</v>
      </c>
      <c r="EL176" s="92" t="s">
        <v>216</v>
      </c>
      <c r="EM176" s="13"/>
      <c r="EN176" s="16"/>
    </row>
    <row r="177" spans="1:144" ht="13.5" customHeight="1" x14ac:dyDescent="0.2">
      <c r="A177" s="14"/>
      <c r="B177" s="91">
        <v>169</v>
      </c>
      <c r="C177" s="92" t="s">
        <v>217</v>
      </c>
      <c r="D177" s="12" t="s">
        <v>498</v>
      </c>
      <c r="E177" s="14"/>
      <c r="F177" s="10">
        <v>167</v>
      </c>
      <c r="G177" s="92" t="s">
        <v>190</v>
      </c>
      <c r="H177" s="13">
        <f>SUMIF(Ent_Dados!$C$269:$C$514,Tabulação_Prod_Municipios!D148,Ent_Dados!$F$269:$F$514)+SUMIF(Ent_Dados!$C$269:$C$514,Tabulação_Prod_Municipios!D148,Ent_Dados!$H$269:$H$514)+SUMIF(Ent_Dados!$C$269:$C$514,Tabulação_Prod_Municipios!D148,Ent_Dados!$J$269:$J$514)+SUMIF(Ent_Dados!$C$269:$C$514,Tabulação_Prod_Municipios!D148,Ent_Dados!$N$269:$N$514)+SUMIF(Ent_Dados!$C$269:$C$514,Tabulação_Prod_Municipios!D148,Ent_Dados!$P$269:$P$514)+SUMIF(Ent_Dados!$C$269:$C$514,Tabulação_Prod_Municipios!D148,Ent_Dados!$T$269:$T$514)+SUMIF(Ent_Dados!$C$269:$C$514,Tabulação_Prod_Municipios!D148,Ent_Dados!$V$269:$V$514)+SUMIF(Ent_Dados!$C$269:$C$514,Tabulação_Prod_Municipios!D148,Ent_Dados!$X$269:$X$514)+SUMIF(Ent_Dados!$C$269:$C$514,Tabulação_Prod_Municipios!D148,Ent_Dados!$AB$269:$AB$514)</f>
        <v>6800</v>
      </c>
      <c r="I177" s="16">
        <f>SUMIF(Ent_Dados!$C$269:$C$514,Tabulação_Prod_Municipios!D148,Ent_Dados!$G$269:$G$514)+SUMIF(Ent_Dados!$C$269:$C$514,Tabulação_Prod_Municipios!D148,Ent_Dados!$I$269:$I$514)+SUMIF(Ent_Dados!$C$269:$C$514,Tabulação_Prod_Municipios!D148,Ent_Dados!$K$269:$K$514)+SUMIF(Ent_Dados!$C$269:$C$514,Tabulação_Prod_Municipios!D148,Ent_Dados!$O$269:$O$514)+SUMIF(Ent_Dados!$C$269:$C$514,Tabulação_Prod_Municipios!D148,Ent_Dados!$Q$269:$Q$514)+SUMIF(Ent_Dados!$C$269:$C$514,Tabulação_Prod_Municipios!D148,Ent_Dados!$U$269:$U$514)+SUMIF(Ent_Dados!$C$269:$C$514,Tabulação_Prod_Municipios!D148,Ent_Dados!$W$269:$W$514)+SUMIF(Ent_Dados!$C$269:$C$514,Tabulação_Prod_Municipios!D148,Ent_Dados!$Y$269:$Y$514)+SUMIF(Ent_Dados!$C$269:$C$514,Tabulação_Prod_Municipios!D148,Ent_Dados!$AC$269:$AC$514)</f>
        <v>3580</v>
      </c>
      <c r="J177" s="9"/>
      <c r="K177" s="10">
        <v>167</v>
      </c>
      <c r="L177" s="92" t="s">
        <v>240</v>
      </c>
      <c r="M177" s="13">
        <f>SUMIF(Ent_Dados!$C$9:$C$254,Tabulação_Prod_Municipios!D205,Ent_Dados!$F$9:$F$254)+SUMIF(Ent_Dados!$C$9:$C$254,Tabulação_Prod_Municipios!D205,Ent_Dados!$H$9:$H$254)+SUMIF(Ent_Dados!$C$9:$C$254,Tabulação_Prod_Municipios!D205,Ent_Dados!$J$9:$J$254)+SUMIF(Ent_Dados!$C$9:$C$254,Tabulação_Prod_Municipios!D205,Ent_Dados!$N$9:$N$254)+SUMIF(Ent_Dados!$C$9:$C$254,Tabulação_Prod_Municipios!D205,Ent_Dados!$P$9:$P$254)+SUMIF(Ent_Dados!$C$9:$C$254,Tabulação_Prod_Municipios!D205,Ent_Dados!$T$9:$T$254)+SUMIF(Ent_Dados!$C$9:$C$254,Tabulação_Prod_Municipios!D205,Ent_Dados!$V$9:$V$254)+SUMIF(Ent_Dados!$C$9:$C$254,Tabulação_Prod_Municipios!D205,Ent_Dados!$X$9:$X$254)+SUMIF(Ent_Dados!$C$9:$C$254,Tabulação_Prod_Municipios!D205,Ent_Dados!$AB$9:$AB$254)</f>
        <v>930</v>
      </c>
      <c r="N177" s="16">
        <f>SUMIF(Ent_Dados!$C$9:$C$254,Tabulação_Prod_Municipios!D205,Ent_Dados!$G$9:$G$254)+SUMIF(Ent_Dados!$C$9:$C$254,Tabulação_Prod_Municipios!D205,Ent_Dados!$I$9:$I$254)+SUMIF(Ent_Dados!$C$9:$C$254,Tabulação_Prod_Municipios!D205,Ent_Dados!$K$9:$K$254)+SUMIF(Ent_Dados!$C$9:$C$254,Tabulação_Prod_Municipios!D205,Ent_Dados!$O$9:$O$254)+SUMIF(Ent_Dados!$C$9:$C$254,Tabulação_Prod_Municipios!D205,Ent_Dados!$Q$9:$Q$254)+SUMIF(Ent_Dados!$C$9:$C$254,Tabulação_Prod_Municipios!D205,Ent_Dados!$U$9:$U$254)+SUMIF(Ent_Dados!$C$9:$C$254,Tabulação_Prod_Municipios!D205,Ent_Dados!$W$9:$W$254)+SUMIF(Ent_Dados!$C$9:$C$254,Tabulação_Prod_Municipios!D205,Ent_Dados!$Y$9:$Y$254)+SUMIF(Ent_Dados!$C$9:$C$254,Tabulação_Prod_Municipios!D205,Ent_Dados!$AC$9:$AC$254)</f>
        <v>970</v>
      </c>
      <c r="O177" s="14"/>
      <c r="P177" s="10">
        <v>167</v>
      </c>
      <c r="Q177" s="92" t="s">
        <v>202</v>
      </c>
      <c r="R177" s="13">
        <f>SUMIF(Ent_Dados!$C$269:$C$514,Tabulação_Prod_Municipios!D162,Ent_Dados!$V$269:$V$514)</f>
        <v>1110</v>
      </c>
      <c r="S177" s="16">
        <f>SUMIF(Ent_Dados!$C$269:$C$514,Tabulação_Prod_Municipios!D162,Ent_Dados!$W$269:$W$514)</f>
        <v>1110</v>
      </c>
      <c r="T177" s="9"/>
      <c r="U177" s="10">
        <v>167</v>
      </c>
      <c r="V177" s="92" t="s">
        <v>284</v>
      </c>
      <c r="W177" s="13">
        <f>SUMIF(Ent_Dados!$C$9:$C$254,Tabulação_Prod_Municipios!D252,Ent_Dados!$V$9:$V$254)</f>
        <v>400</v>
      </c>
      <c r="X177" s="16">
        <f>SUMIF(Ent_Dados!$C$9:$C$254,Tabulação_Prod_Municipios!D252,Ent_Dados!$W$9:$W$254)</f>
        <v>400</v>
      </c>
      <c r="Y177" s="2"/>
      <c r="Z177" s="10">
        <v>167</v>
      </c>
      <c r="AA177" s="92" t="s">
        <v>244</v>
      </c>
      <c r="AB177" s="13">
        <f>SUMIF(Ent_Dados!$C$269:$C$514,Tabulação_Prod_Municipios!D210,Ent_Dados!$T$269:$T$514)</f>
        <v>1200</v>
      </c>
      <c r="AC177" s="16">
        <f>SUMIF(Ent_Dados!$C$269:$C$514,Tabulação_Prod_Municipios!D210,Ent_Dados!$U$269:$U$514)</f>
        <v>1200</v>
      </c>
      <c r="AD177" s="9"/>
      <c r="AE177" s="10">
        <v>167</v>
      </c>
      <c r="AF177" s="92" t="s">
        <v>131</v>
      </c>
      <c r="AG177" s="13">
        <f>SUMIF(Ent_Dados!$C$9:$C$254,Tabulação_Prod_Municipios!D85,Ent_Dados!$T$9:$T$254)</f>
        <v>290</v>
      </c>
      <c r="AH177" s="16">
        <f>SUMIF(Ent_Dados!$C$9:$C$254,Tabulação_Prod_Municipios!D85,Ent_Dados!$U$9:$U$254)</f>
        <v>300</v>
      </c>
      <c r="AJ177" s="10">
        <v>167</v>
      </c>
      <c r="AK177" s="92" t="s">
        <v>119</v>
      </c>
      <c r="AL177" s="13">
        <f>SUMIF(Ent_Dados!$C$269:$C$514,Tabulação_Prod_Municipios!D71,Ent_Dados!$X$269:$X$514)</f>
        <v>0</v>
      </c>
      <c r="AM177" s="16">
        <f>SUMIF(Ent_Dados!$C$269:$C$514,Tabulação_Prod_Municipios!D71,Ent_Dados!$Y$269:$Y$514)</f>
        <v>0</v>
      </c>
      <c r="AN177" s="9"/>
      <c r="AO177" s="10">
        <v>167</v>
      </c>
      <c r="AP177" s="92" t="s">
        <v>119</v>
      </c>
      <c r="AQ177" s="13">
        <f>SUMIF(Ent_Dados!$C$9:$C$254,Tabulação_Prod_Municipios!D71,Ent_Dados!$X$9:$X$254)</f>
        <v>0</v>
      </c>
      <c r="AR177" s="16">
        <f>SUMIF(Ent_Dados!$C$9:$C$254,Tabulação_Prod_Municipios!D71,Ent_Dados!$Y$9:$Y$254)</f>
        <v>0</v>
      </c>
      <c r="AT177" s="10">
        <v>167</v>
      </c>
      <c r="AU177" s="92" t="s">
        <v>69</v>
      </c>
      <c r="AV177" s="13">
        <f>SUMIF(Ent_Dados!$C$269:$C$514,Tabulação_Prod_Municipios!D16,Ent_Dados!$J$269:$J$514)</f>
        <v>0</v>
      </c>
      <c r="AW177" s="16">
        <f>SUMIF(Ent_Dados!$C$269:$C$514,Tabulação_Prod_Municipios!D16,Ent_Dados!$K$269:$K$514)</f>
        <v>0</v>
      </c>
      <c r="AX177" s="9"/>
      <c r="AY177" s="10">
        <v>167</v>
      </c>
      <c r="AZ177" s="92" t="s">
        <v>69</v>
      </c>
      <c r="BA177" s="13">
        <f>SUMIF(Ent_Dados!$C$9:$C$254,Tabulação_Prod_Municipios!D16,Ent_Dados!$J$9:$J$254)</f>
        <v>0</v>
      </c>
      <c r="BB177" s="16">
        <f>SUMIF(Ent_Dados!$C$9:$C$254,Tabulação_Prod_Municipios!D16,Ent_Dados!$K$9:$K$254)</f>
        <v>0</v>
      </c>
      <c r="BD177" s="10">
        <v>167</v>
      </c>
      <c r="BE177" s="92" t="s">
        <v>125</v>
      </c>
      <c r="BF177" s="13">
        <f>SUMIF(Ent_Dados!$C$269:$C$514,Tabulação_Prod_Municipios!D78,Ent_Dados!$N$269:$N$514)</f>
        <v>0</v>
      </c>
      <c r="BG177" s="16">
        <f>SUMIF(Ent_Dados!$C$269:$C$514,Tabulação_Prod_Municipios!D78,Ent_Dados!$O$269:$O$514)</f>
        <v>0</v>
      </c>
      <c r="BH177" s="9"/>
      <c r="BI177" s="10">
        <v>167</v>
      </c>
      <c r="BJ177" s="92" t="s">
        <v>125</v>
      </c>
      <c r="BK177" s="13">
        <f>SUMIF(Ent_Dados!$C$9:$C$254,Tabulação_Prod_Municipios!D78,Ent_Dados!$N$9:$N$254)</f>
        <v>0</v>
      </c>
      <c r="BL177" s="16">
        <f>SUMIF(Ent_Dados!$C$9:$C$254,Tabulação_Prod_Municipios!D78,Ent_Dados!$O$9:$O$254)</f>
        <v>0</v>
      </c>
      <c r="BN177" s="10">
        <v>167</v>
      </c>
      <c r="BO177" s="92" t="s">
        <v>203</v>
      </c>
      <c r="BP177" s="13">
        <f>SUMIF(Ent_Dados!$C$269:$C$514,Tabulação_Prod_Municipios!D163,Ent_Dados!$F$269:$F$514)</f>
        <v>0</v>
      </c>
      <c r="BQ177" s="16">
        <f>SUMIF(Ent_Dados!$C$269:$C$514,Tabulação_Prod_Municipios!D163,Ent_Dados!$G$269:$G$514)</f>
        <v>0</v>
      </c>
      <c r="BR177" s="9"/>
      <c r="BS177" s="10">
        <v>167</v>
      </c>
      <c r="BT177" s="92" t="s">
        <v>203</v>
      </c>
      <c r="BU177" s="13">
        <f>SUMIF(Ent_Dados!$C$9:$C$254,Tabulação_Prod_Municipios!D163,Ent_Dados!$F$9:$F$254)</f>
        <v>0</v>
      </c>
      <c r="BV177" s="16">
        <f>SUMIF(Ent_Dados!$C$9:$C$254,Tabulação_Prod_Municipios!D163,Ent_Dados!$G$9:$G$254)</f>
        <v>0</v>
      </c>
      <c r="BX177" s="10">
        <v>167</v>
      </c>
      <c r="BY177" s="92" t="s">
        <v>203</v>
      </c>
      <c r="BZ177" s="13">
        <f>SUMIF(Ent_Dados!$C$269:$C$514,Tabulação_Prod_Municipios!D163,Ent_Dados!$P$269:$P$514)</f>
        <v>0</v>
      </c>
      <c r="CA177" s="16">
        <f>SUMIF(Ent_Dados!$C$269:$C$514,Tabulação_Prod_Municipios!D163,Ent_Dados!$Q$269:$Q$514)</f>
        <v>0</v>
      </c>
      <c r="CB177" s="9"/>
      <c r="CC177" s="10">
        <v>167</v>
      </c>
      <c r="CD177" s="92" t="s">
        <v>203</v>
      </c>
      <c r="CE177" s="13">
        <f>SUMIF(Ent_Dados!$C$9:$C$254,Tabulação_Prod_Municipios!D163,Ent_Dados!$P$9:$P$254)</f>
        <v>0</v>
      </c>
      <c r="CF177" s="16">
        <f>SUMIF(Ent_Dados!$C$9:$C$254,Tabulação_Prod_Municipios!D163,Ent_Dados!$Q$9:$Q$254)</f>
        <v>0</v>
      </c>
      <c r="CH177" s="10">
        <v>167</v>
      </c>
      <c r="CI177" s="92" t="s">
        <v>214</v>
      </c>
      <c r="CJ177" s="13">
        <f>SUMIF(Ent_Dados!$C$269:$C$514,Tabulação_Prod_Municipios!D174,Ent_Dados!$AB$269:$AB$514)</f>
        <v>0</v>
      </c>
      <c r="CK177" s="16">
        <f>SUMIF(Ent_Dados!$C$269:$C$514,Tabulação_Prod_Municipios!D174,Ent_Dados!$AC$269:$AC$514)</f>
        <v>0</v>
      </c>
      <c r="CL177" s="9"/>
      <c r="CM177" s="10">
        <v>167</v>
      </c>
      <c r="CN177" s="92" t="s">
        <v>214</v>
      </c>
      <c r="CO177" s="13">
        <f>SUMIF(Ent_Dados!$C$9:$C$254,Tabulação_Prod_Municipios!D174,Ent_Dados!$AB$9:$AB$254)</f>
        <v>0</v>
      </c>
      <c r="CP177" s="16">
        <f>SUMIF(Ent_Dados!$C$9:$C$254,Tabulação_Prod_Municipios!D174,Ent_Dados!$AC$9:$AC$254)</f>
        <v>0</v>
      </c>
      <c r="CR177" s="10">
        <v>167</v>
      </c>
      <c r="CS177" s="92" t="s">
        <v>310</v>
      </c>
      <c r="CT177" s="13">
        <f>SUMIF(Ent_Dados!$C$269:$C$514,Tabulação_Prod_Municipios!D17,Ent_Dados!$L$269:$L$514)</f>
        <v>0</v>
      </c>
      <c r="CU177" s="16">
        <f>SUMIF(Ent_Dados!$C$269:$C$514,Tabulação_Prod_Municipios!D17,Ent_Dados!$M$269:$M$514)</f>
        <v>0</v>
      </c>
      <c r="CV177" s="9"/>
      <c r="CW177" s="10">
        <v>167</v>
      </c>
      <c r="CX177" s="92" t="s">
        <v>310</v>
      </c>
      <c r="CY177" s="13">
        <f>SUMIF(Ent_Dados!$C$9:$C$254,Tabulação_Prod_Municipios!D17,Ent_Dados!$L$9:$L$254)</f>
        <v>0</v>
      </c>
      <c r="CZ177" s="16">
        <f>SUMIF(Ent_Dados!$C$9:$C$254,Tabulação_Prod_Municipios!D17,Ent_Dados!$M$9:$M$254)</f>
        <v>0</v>
      </c>
      <c r="DB177" s="10">
        <v>167</v>
      </c>
      <c r="DC177" s="92" t="s">
        <v>96</v>
      </c>
      <c r="DD177" s="13">
        <f>SUMIF(Ent_Dados!$C$269:$C$514,Tabulação_Prod_Municipios!D44,Ent_Dados!$R$269:$R$514)</f>
        <v>136</v>
      </c>
      <c r="DE177" s="16">
        <f>SUMIF(Ent_Dados!$C$269:$C$514,Tabulação_Prod_Municipios!D44,Ent_Dados!$S$269:$S$514)</f>
        <v>166</v>
      </c>
      <c r="DF177" s="9"/>
      <c r="DG177" s="10">
        <v>167</v>
      </c>
      <c r="DH177" s="92" t="s">
        <v>149</v>
      </c>
      <c r="DI177" s="13">
        <f>SUMIF(Ent_Dados!$C$9:$C$254,Tabulação_Prod_Municipios!D103,Ent_Dados!$R$9:$R$254)</f>
        <v>10</v>
      </c>
      <c r="DJ177" s="16">
        <f>SUMIF(Ent_Dados!$C$9:$C$254,Tabulação_Prod_Municipios!D103,Ent_Dados!$S$9:$S$254)</f>
        <v>10</v>
      </c>
      <c r="DL177" s="10">
        <v>167</v>
      </c>
      <c r="DM177" s="92" t="s">
        <v>172</v>
      </c>
      <c r="DN177" s="13">
        <f>SUMIF(Ent_Dados!$C$269:$C$514,Tabulação_Prod_Municipios!D128,Ent_Dados!$Z$269:$Z$514)</f>
        <v>0</v>
      </c>
      <c r="DO177" s="16">
        <f>SUMIF(Ent_Dados!$C$269:$C$514,Tabulação_Prod_Municipios!D128,Ent_Dados!$AA$269:$AA$514)</f>
        <v>0</v>
      </c>
      <c r="DP177" s="9"/>
      <c r="DQ177" s="10">
        <v>167</v>
      </c>
      <c r="DR177" s="92" t="s">
        <v>172</v>
      </c>
      <c r="DS177" s="13">
        <f>SUMIF(Ent_Dados!$C$9:$C$254,Tabulação_Prod_Municipios!D128,Ent_Dados!$Z$9:$Z$254)</f>
        <v>0</v>
      </c>
      <c r="DT177" s="16">
        <f>SUMIF(Ent_Dados!$C$9:$C$254,Tabulação_Prod_Municipios!D128,Ent_Dados!$AA$9:$AA$254)</f>
        <v>0</v>
      </c>
      <c r="DV177" s="10">
        <v>167</v>
      </c>
      <c r="DW177" s="92" t="s">
        <v>197</v>
      </c>
      <c r="DX177" s="13">
        <f>SUMIF(Ent_Dados!$C$269:$C$514,Tabulação_Prod_Municipios!D156,Ent_Dados!$D$269:$D$514)</f>
        <v>0</v>
      </c>
      <c r="DY177" s="16">
        <f>SUMIF(Ent_Dados!$C$269:$C$514,Tabulação_Prod_Municipios!D156,Ent_Dados!$E$269:$E$514)</f>
        <v>0</v>
      </c>
      <c r="DZ177" s="9"/>
      <c r="EA177" s="10">
        <v>167</v>
      </c>
      <c r="EB177" s="92" t="s">
        <v>197</v>
      </c>
      <c r="EC177" s="13">
        <f>SUMIF(Ent_Dados!$C$9:$C$254,Tabulação_Prod_Municipios!D156,Ent_Dados!$D$9:$D$254)</f>
        <v>0</v>
      </c>
      <c r="ED177" s="16">
        <f>SUMIF(Ent_Dados!$C$9:$C$254,Tabulação_Prod_Municipios!D156,Ent_Dados!$E$9:$E$254)</f>
        <v>0</v>
      </c>
      <c r="EF177" s="10">
        <v>167</v>
      </c>
      <c r="EG177" s="92" t="s">
        <v>217</v>
      </c>
      <c r="EH177" s="13"/>
      <c r="EI177" s="16"/>
      <c r="EJ177" s="9"/>
      <c r="EK177" s="10">
        <v>167</v>
      </c>
      <c r="EL177" s="92" t="s">
        <v>217</v>
      </c>
      <c r="EM177" s="13"/>
      <c r="EN177" s="16"/>
    </row>
    <row r="178" spans="1:144" ht="13.5" customHeight="1" x14ac:dyDescent="0.2">
      <c r="A178" s="14"/>
      <c r="B178" s="91">
        <v>170</v>
      </c>
      <c r="C178" s="92" t="s">
        <v>218</v>
      </c>
      <c r="D178" s="12" t="s">
        <v>500</v>
      </c>
      <c r="E178" s="14"/>
      <c r="F178" s="10">
        <v>168</v>
      </c>
      <c r="G178" s="92" t="s">
        <v>189</v>
      </c>
      <c r="H178" s="13">
        <f>SUMIF(Ent_Dados!$C$269:$C$514,Tabulação_Prod_Municipios!D147,Ent_Dados!$F$269:$F$514)+SUMIF(Ent_Dados!$C$269:$C$514,Tabulação_Prod_Municipios!D147,Ent_Dados!$H$269:$H$514)+SUMIF(Ent_Dados!$C$269:$C$514,Tabulação_Prod_Municipios!D147,Ent_Dados!$J$269:$J$514)+SUMIF(Ent_Dados!$C$269:$C$514,Tabulação_Prod_Municipios!D147,Ent_Dados!$N$269:$N$514)+SUMIF(Ent_Dados!$C$269:$C$514,Tabulação_Prod_Municipios!D147,Ent_Dados!$P$269:$P$514)+SUMIF(Ent_Dados!$C$269:$C$514,Tabulação_Prod_Municipios!D147,Ent_Dados!$T$269:$T$514)+SUMIF(Ent_Dados!$C$269:$C$514,Tabulação_Prod_Municipios!D147,Ent_Dados!$V$269:$V$514)+SUMIF(Ent_Dados!$C$269:$C$514,Tabulação_Prod_Municipios!D147,Ent_Dados!$X$269:$X$514)+SUMIF(Ent_Dados!$C$269:$C$514,Tabulação_Prod_Municipios!D147,Ent_Dados!$AB$269:$AB$514)</f>
        <v>710</v>
      </c>
      <c r="I178" s="16">
        <f>SUMIF(Ent_Dados!$C$269:$C$514,Tabulação_Prod_Municipios!D147,Ent_Dados!$G$269:$G$514)+SUMIF(Ent_Dados!$C$269:$C$514,Tabulação_Prod_Municipios!D147,Ent_Dados!$I$269:$I$514)+SUMIF(Ent_Dados!$C$269:$C$514,Tabulação_Prod_Municipios!D147,Ent_Dados!$K$269:$K$514)+SUMIF(Ent_Dados!$C$269:$C$514,Tabulação_Prod_Municipios!D147,Ent_Dados!$O$269:$O$514)+SUMIF(Ent_Dados!$C$269:$C$514,Tabulação_Prod_Municipios!D147,Ent_Dados!$Q$269:$Q$514)+SUMIF(Ent_Dados!$C$269:$C$514,Tabulação_Prod_Municipios!D147,Ent_Dados!$U$269:$U$514)+SUMIF(Ent_Dados!$C$269:$C$514,Tabulação_Prod_Municipios!D147,Ent_Dados!$W$269:$W$514)+SUMIF(Ent_Dados!$C$269:$C$514,Tabulação_Prod_Municipios!D147,Ent_Dados!$Y$269:$Y$514)+SUMIF(Ent_Dados!$C$269:$C$514,Tabulação_Prod_Municipios!D147,Ent_Dados!$AC$269:$AC$514)</f>
        <v>3580</v>
      </c>
      <c r="J178" s="9"/>
      <c r="K178" s="10">
        <v>168</v>
      </c>
      <c r="L178" s="92" t="s">
        <v>113</v>
      </c>
      <c r="M178" s="13">
        <f>SUMIF(Ent_Dados!$C$9:$C$254,Tabulação_Prod_Municipios!D64,Ent_Dados!$F$9:$F$254)+SUMIF(Ent_Dados!$C$9:$C$254,Tabulação_Prod_Municipios!D64,Ent_Dados!$H$9:$H$254)+SUMIF(Ent_Dados!$C$9:$C$254,Tabulação_Prod_Municipios!D64,Ent_Dados!$J$9:$J$254)+SUMIF(Ent_Dados!$C$9:$C$254,Tabulação_Prod_Municipios!D64,Ent_Dados!$N$9:$N$254)+SUMIF(Ent_Dados!$C$9:$C$254,Tabulação_Prod_Municipios!D64,Ent_Dados!$P$9:$P$254)+SUMIF(Ent_Dados!$C$9:$C$254,Tabulação_Prod_Municipios!D64,Ent_Dados!$T$9:$T$254)+SUMIF(Ent_Dados!$C$9:$C$254,Tabulação_Prod_Municipios!D64,Ent_Dados!$V$9:$V$254)+SUMIF(Ent_Dados!$C$9:$C$254,Tabulação_Prod_Municipios!D64,Ent_Dados!$X$9:$X$254)+SUMIF(Ent_Dados!$C$9:$C$254,Tabulação_Prod_Municipios!D64,Ent_Dados!$AB$9:$AB$254)</f>
        <v>1095</v>
      </c>
      <c r="N178" s="16">
        <f>SUMIF(Ent_Dados!$C$9:$C$254,Tabulação_Prod_Municipios!D64,Ent_Dados!$G$9:$G$254)+SUMIF(Ent_Dados!$C$9:$C$254,Tabulação_Prod_Municipios!D64,Ent_Dados!$I$9:$I$254)+SUMIF(Ent_Dados!$C$9:$C$254,Tabulação_Prod_Municipios!D64,Ent_Dados!$K$9:$K$254)+SUMIF(Ent_Dados!$C$9:$C$254,Tabulação_Prod_Municipios!D64,Ent_Dados!$O$9:$O$254)+SUMIF(Ent_Dados!$C$9:$C$254,Tabulação_Prod_Municipios!D64,Ent_Dados!$Q$9:$Q$254)+SUMIF(Ent_Dados!$C$9:$C$254,Tabulação_Prod_Municipios!D64,Ent_Dados!$U$9:$U$254)+SUMIF(Ent_Dados!$C$9:$C$254,Tabulação_Prod_Municipios!D64,Ent_Dados!$W$9:$W$254)+SUMIF(Ent_Dados!$C$9:$C$254,Tabulação_Prod_Municipios!D64,Ent_Dados!$Y$9:$Y$254)+SUMIF(Ent_Dados!$C$9:$C$254,Tabulação_Prod_Municipios!D64,Ent_Dados!$AC$9:$AC$254)</f>
        <v>950</v>
      </c>
      <c r="O178" s="14"/>
      <c r="P178" s="10">
        <v>168</v>
      </c>
      <c r="Q178" s="92" t="s">
        <v>228</v>
      </c>
      <c r="R178" s="13">
        <f>SUMIF(Ent_Dados!$C$269:$C$514,Tabulação_Prod_Municipios!D191,Ent_Dados!$V$269:$V$514)</f>
        <v>972</v>
      </c>
      <c r="S178" s="16">
        <f>SUMIF(Ent_Dados!$C$269:$C$514,Tabulação_Prod_Municipios!D191,Ent_Dados!$W$269:$W$514)</f>
        <v>1080</v>
      </c>
      <c r="T178" s="9"/>
      <c r="U178" s="10">
        <v>168</v>
      </c>
      <c r="V178" s="92" t="s">
        <v>228</v>
      </c>
      <c r="W178" s="13">
        <f>SUMIF(Ent_Dados!$C$9:$C$254,Tabulação_Prod_Municipios!D191,Ent_Dados!$V$9:$V$254)</f>
        <v>360</v>
      </c>
      <c r="X178" s="16">
        <f>SUMIF(Ent_Dados!$C$9:$C$254,Tabulação_Prod_Municipios!D191,Ent_Dados!$W$9:$W$254)</f>
        <v>400</v>
      </c>
      <c r="Y178" s="2"/>
      <c r="Z178" s="10">
        <v>168</v>
      </c>
      <c r="AA178" s="92" t="s">
        <v>274</v>
      </c>
      <c r="AB178" s="13">
        <f>SUMIF(Ent_Dados!$C$269:$C$514,Tabulação_Prod_Municipios!D242,Ent_Dados!$T$269:$T$514)</f>
        <v>950</v>
      </c>
      <c r="AC178" s="16">
        <f>SUMIF(Ent_Dados!$C$269:$C$514,Tabulação_Prod_Municipios!D242,Ent_Dados!$U$269:$U$514)</f>
        <v>1200</v>
      </c>
      <c r="AD178" s="9"/>
      <c r="AE178" s="10">
        <v>168</v>
      </c>
      <c r="AF178" s="92" t="s">
        <v>111</v>
      </c>
      <c r="AG178" s="13">
        <f>SUMIF(Ent_Dados!$C$9:$C$254,Tabulação_Prod_Municipios!D61,Ent_Dados!$T$9:$T$254)</f>
        <v>350</v>
      </c>
      <c r="AH178" s="16">
        <f>SUMIF(Ent_Dados!$C$9:$C$254,Tabulação_Prod_Municipios!D61,Ent_Dados!$U$9:$U$254)</f>
        <v>270</v>
      </c>
      <c r="AJ178" s="10">
        <v>168</v>
      </c>
      <c r="AK178" s="92" t="s">
        <v>120</v>
      </c>
      <c r="AL178" s="13">
        <f>SUMIF(Ent_Dados!$C$269:$C$514,Tabulação_Prod_Municipios!D72,Ent_Dados!$X$269:$X$514)</f>
        <v>0</v>
      </c>
      <c r="AM178" s="16">
        <f>SUMIF(Ent_Dados!$C$269:$C$514,Tabulação_Prod_Municipios!D72,Ent_Dados!$Y$269:$Y$514)</f>
        <v>0</v>
      </c>
      <c r="AN178" s="9"/>
      <c r="AO178" s="10">
        <v>168</v>
      </c>
      <c r="AP178" s="92" t="s">
        <v>120</v>
      </c>
      <c r="AQ178" s="13">
        <f>SUMIF(Ent_Dados!$C$9:$C$254,Tabulação_Prod_Municipios!D72,Ent_Dados!$X$9:$X$254)</f>
        <v>0</v>
      </c>
      <c r="AR178" s="16">
        <f>SUMIF(Ent_Dados!$C$9:$C$254,Tabulação_Prod_Municipios!D72,Ent_Dados!$Y$9:$Y$254)</f>
        <v>0</v>
      </c>
      <c r="AT178" s="10">
        <v>168</v>
      </c>
      <c r="AU178" s="92" t="s">
        <v>280</v>
      </c>
      <c r="AV178" s="13">
        <f>SUMIF(Ent_Dados!$C$269:$C$514,Tabulação_Prod_Municipios!D248,Ent_Dados!$J$269:$J$514)</f>
        <v>0</v>
      </c>
      <c r="AW178" s="16">
        <f>SUMIF(Ent_Dados!$C$269:$C$514,Tabulação_Prod_Municipios!D248,Ent_Dados!$K$269:$K$514)</f>
        <v>0</v>
      </c>
      <c r="AX178" s="9"/>
      <c r="AY178" s="10">
        <v>168</v>
      </c>
      <c r="AZ178" s="92" t="s">
        <v>213</v>
      </c>
      <c r="BA178" s="13">
        <f>SUMIF(Ent_Dados!$C$9:$C$254,Tabulação_Prod_Municipios!D173,Ent_Dados!$J$9:$J$254)</f>
        <v>0</v>
      </c>
      <c r="BB178" s="16">
        <f>SUMIF(Ent_Dados!$C$9:$C$254,Tabulação_Prod_Municipios!D173,Ent_Dados!$K$9:$K$254)</f>
        <v>0</v>
      </c>
      <c r="BD178" s="10">
        <v>168</v>
      </c>
      <c r="BE178" s="92" t="s">
        <v>127</v>
      </c>
      <c r="BF178" s="13">
        <f>SUMIF(Ent_Dados!$C$269:$C$514,Tabulação_Prod_Municipios!D80,Ent_Dados!$N$269:$N$514)</f>
        <v>0</v>
      </c>
      <c r="BG178" s="16">
        <f>SUMIF(Ent_Dados!$C$269:$C$514,Tabulação_Prod_Municipios!D80,Ent_Dados!$O$269:$O$514)</f>
        <v>0</v>
      </c>
      <c r="BH178" s="9"/>
      <c r="BI178" s="10">
        <v>168</v>
      </c>
      <c r="BJ178" s="92" t="s">
        <v>127</v>
      </c>
      <c r="BK178" s="13">
        <f>SUMIF(Ent_Dados!$C$9:$C$254,Tabulação_Prod_Municipios!D80,Ent_Dados!$N$9:$N$254)</f>
        <v>0</v>
      </c>
      <c r="BL178" s="16">
        <f>SUMIF(Ent_Dados!$C$9:$C$254,Tabulação_Prod_Municipios!D80,Ent_Dados!$O$9:$O$254)</f>
        <v>0</v>
      </c>
      <c r="BN178" s="10">
        <v>168</v>
      </c>
      <c r="BO178" s="92" t="s">
        <v>204</v>
      </c>
      <c r="BP178" s="13">
        <f>SUMIF(Ent_Dados!$C$269:$C$514,Tabulação_Prod_Municipios!D164,Ent_Dados!$F$269:$F$514)</f>
        <v>0</v>
      </c>
      <c r="BQ178" s="16">
        <f>SUMIF(Ent_Dados!$C$269:$C$514,Tabulação_Prod_Municipios!D164,Ent_Dados!$G$269:$G$514)</f>
        <v>0</v>
      </c>
      <c r="BR178" s="9"/>
      <c r="BS178" s="10">
        <v>168</v>
      </c>
      <c r="BT178" s="92" t="s">
        <v>204</v>
      </c>
      <c r="BU178" s="13">
        <f>SUMIF(Ent_Dados!$C$9:$C$254,Tabulação_Prod_Municipios!D164,Ent_Dados!$F$9:$F$254)</f>
        <v>0</v>
      </c>
      <c r="BV178" s="16">
        <f>SUMIF(Ent_Dados!$C$9:$C$254,Tabulação_Prod_Municipios!D164,Ent_Dados!$G$9:$G$254)</f>
        <v>0</v>
      </c>
      <c r="BX178" s="10">
        <v>168</v>
      </c>
      <c r="BY178" s="92" t="s">
        <v>204</v>
      </c>
      <c r="BZ178" s="13">
        <f>SUMIF(Ent_Dados!$C$269:$C$514,Tabulação_Prod_Municipios!D164,Ent_Dados!$P$269:$P$514)</f>
        <v>0</v>
      </c>
      <c r="CA178" s="16">
        <f>SUMIF(Ent_Dados!$C$269:$C$514,Tabulação_Prod_Municipios!D164,Ent_Dados!$Q$269:$Q$514)</f>
        <v>0</v>
      </c>
      <c r="CB178" s="9"/>
      <c r="CC178" s="10">
        <v>168</v>
      </c>
      <c r="CD178" s="92" t="s">
        <v>204</v>
      </c>
      <c r="CE178" s="13">
        <f>SUMIF(Ent_Dados!$C$9:$C$254,Tabulação_Prod_Municipios!D164,Ent_Dados!$P$9:$P$254)</f>
        <v>0</v>
      </c>
      <c r="CF178" s="16">
        <f>SUMIF(Ent_Dados!$C$9:$C$254,Tabulação_Prod_Municipios!D164,Ent_Dados!$Q$9:$Q$254)</f>
        <v>0</v>
      </c>
      <c r="CH178" s="10">
        <v>168</v>
      </c>
      <c r="CI178" s="92" t="s">
        <v>215</v>
      </c>
      <c r="CJ178" s="13">
        <f>SUMIF(Ent_Dados!$C$269:$C$514,Tabulação_Prod_Municipios!D175,Ent_Dados!$AB$269:$AB$514)</f>
        <v>0</v>
      </c>
      <c r="CK178" s="16">
        <f>SUMIF(Ent_Dados!$C$269:$C$514,Tabulação_Prod_Municipios!D175,Ent_Dados!$AC$269:$AC$514)</f>
        <v>0</v>
      </c>
      <c r="CL178" s="9"/>
      <c r="CM178" s="10">
        <v>168</v>
      </c>
      <c r="CN178" s="92" t="s">
        <v>215</v>
      </c>
      <c r="CO178" s="13">
        <f>SUMIF(Ent_Dados!$C$9:$C$254,Tabulação_Prod_Municipios!D175,Ent_Dados!$AB$9:$AB$254)</f>
        <v>0</v>
      </c>
      <c r="CP178" s="16">
        <f>SUMIF(Ent_Dados!$C$9:$C$254,Tabulação_Prod_Municipios!D175,Ent_Dados!$AC$9:$AC$254)</f>
        <v>0</v>
      </c>
      <c r="CR178" s="10">
        <v>168</v>
      </c>
      <c r="CS178" s="92" t="s">
        <v>222</v>
      </c>
      <c r="CT178" s="13">
        <f>SUMIF(Ent_Dados!$C$269:$C$514,Tabulação_Prod_Municipios!D182,Ent_Dados!$L$269:$L$514)</f>
        <v>0</v>
      </c>
      <c r="CU178" s="16">
        <f>SUMIF(Ent_Dados!$C$269:$C$514,Tabulação_Prod_Municipios!D182,Ent_Dados!$M$269:$M$514)</f>
        <v>0</v>
      </c>
      <c r="CV178" s="9"/>
      <c r="CW178" s="10">
        <v>168</v>
      </c>
      <c r="CX178" s="92" t="s">
        <v>222</v>
      </c>
      <c r="CY178" s="13">
        <f>SUMIF(Ent_Dados!$C$9:$C$254,Tabulação_Prod_Municipios!D182,Ent_Dados!$L$9:$L$254)</f>
        <v>0</v>
      </c>
      <c r="CZ178" s="16">
        <f>SUMIF(Ent_Dados!$C$9:$C$254,Tabulação_Prod_Municipios!D182,Ent_Dados!$M$9:$M$254)</f>
        <v>0</v>
      </c>
      <c r="DB178" s="10">
        <v>168</v>
      </c>
      <c r="DC178" s="92" t="s">
        <v>227</v>
      </c>
      <c r="DD178" s="13">
        <f>SUMIF(Ent_Dados!$C$269:$C$514,Tabulação_Prod_Municipios!D188,Ent_Dados!$R$269:$R$514)</f>
        <v>165</v>
      </c>
      <c r="DE178" s="16">
        <f>SUMIF(Ent_Dados!$C$269:$C$514,Tabulação_Prod_Municipios!D188,Ent_Dados!$S$269:$S$514)</f>
        <v>165</v>
      </c>
      <c r="DF178" s="9"/>
      <c r="DG178" s="10">
        <v>168</v>
      </c>
      <c r="DH178" s="92" t="s">
        <v>259</v>
      </c>
      <c r="DI178" s="13">
        <f>SUMIF(Ent_Dados!$C$9:$C$254,Tabulação_Prod_Municipios!D226,Ent_Dados!$R$9:$R$254)</f>
        <v>10</v>
      </c>
      <c r="DJ178" s="16">
        <f>SUMIF(Ent_Dados!$C$9:$C$254,Tabulação_Prod_Municipios!D226,Ent_Dados!$S$9:$S$254)</f>
        <v>10</v>
      </c>
      <c r="DL178" s="10">
        <v>168</v>
      </c>
      <c r="DM178" s="92" t="s">
        <v>174</v>
      </c>
      <c r="DN178" s="13">
        <f>SUMIF(Ent_Dados!$C$269:$C$514,Tabulação_Prod_Municipios!D130,Ent_Dados!$Z$269:$Z$514)</f>
        <v>0</v>
      </c>
      <c r="DO178" s="16">
        <f>SUMIF(Ent_Dados!$C$269:$C$514,Tabulação_Prod_Municipios!D130,Ent_Dados!$AA$269:$AA$514)</f>
        <v>0</v>
      </c>
      <c r="DP178" s="9"/>
      <c r="DQ178" s="10">
        <v>168</v>
      </c>
      <c r="DR178" s="92" t="s">
        <v>174</v>
      </c>
      <c r="DS178" s="13">
        <f>SUMIF(Ent_Dados!$C$9:$C$254,Tabulação_Prod_Municipios!D130,Ent_Dados!$Z$9:$Z$254)</f>
        <v>0</v>
      </c>
      <c r="DT178" s="16">
        <f>SUMIF(Ent_Dados!$C$9:$C$254,Tabulação_Prod_Municipios!D130,Ent_Dados!$AA$9:$AA$254)</f>
        <v>0</v>
      </c>
      <c r="DV178" s="10">
        <v>168</v>
      </c>
      <c r="DW178" s="92" t="s">
        <v>198</v>
      </c>
      <c r="DX178" s="13">
        <f>SUMIF(Ent_Dados!$C$269:$C$514,Tabulação_Prod_Municipios!D157,Ent_Dados!$D$269:$D$514)</f>
        <v>0</v>
      </c>
      <c r="DY178" s="16">
        <f>SUMIF(Ent_Dados!$C$269:$C$514,Tabulação_Prod_Municipios!D157,Ent_Dados!$E$269:$E$514)</f>
        <v>0</v>
      </c>
      <c r="DZ178" s="9"/>
      <c r="EA178" s="10">
        <v>168</v>
      </c>
      <c r="EB178" s="92" t="s">
        <v>198</v>
      </c>
      <c r="EC178" s="13">
        <f>SUMIF(Ent_Dados!$C$9:$C$254,Tabulação_Prod_Municipios!D157,Ent_Dados!$D$9:$D$254)</f>
        <v>0</v>
      </c>
      <c r="ED178" s="16">
        <f>SUMIF(Ent_Dados!$C$9:$C$254,Tabulação_Prod_Municipios!D157,Ent_Dados!$E$9:$E$254)</f>
        <v>0</v>
      </c>
      <c r="EF178" s="10">
        <v>168</v>
      </c>
      <c r="EG178" s="92" t="s">
        <v>218</v>
      </c>
      <c r="EH178" s="13"/>
      <c r="EI178" s="16"/>
      <c r="EJ178" s="9"/>
      <c r="EK178" s="10">
        <v>168</v>
      </c>
      <c r="EL178" s="92" t="s">
        <v>218</v>
      </c>
      <c r="EM178" s="13"/>
      <c r="EN178" s="16"/>
    </row>
    <row r="179" spans="1:144" ht="13.5" customHeight="1" x14ac:dyDescent="0.2">
      <c r="A179" s="14"/>
      <c r="B179" s="91">
        <v>171</v>
      </c>
      <c r="C179" s="92" t="s">
        <v>219</v>
      </c>
      <c r="D179" s="12" t="s">
        <v>501</v>
      </c>
      <c r="E179" s="14"/>
      <c r="F179" s="10">
        <v>169</v>
      </c>
      <c r="G179" s="92" t="s">
        <v>75</v>
      </c>
      <c r="H179" s="13">
        <f>SUMIF(Ent_Dados!$C$269:$C$514,Tabulação_Prod_Municipios!D23,Ent_Dados!$F$269:$F$514)+SUMIF(Ent_Dados!$C$269:$C$514,Tabulação_Prod_Municipios!D23,Ent_Dados!$H$269:$H$514)+SUMIF(Ent_Dados!$C$269:$C$514,Tabulação_Prod_Municipios!D23,Ent_Dados!$J$269:$J$514)+SUMIF(Ent_Dados!$C$269:$C$514,Tabulação_Prod_Municipios!D23,Ent_Dados!$N$269:$N$514)+SUMIF(Ent_Dados!$C$269:$C$514,Tabulação_Prod_Municipios!D23,Ent_Dados!$P$269:$P$514)+SUMIF(Ent_Dados!$C$269:$C$514,Tabulação_Prod_Municipios!D23,Ent_Dados!$T$269:$T$514)+SUMIF(Ent_Dados!$C$269:$C$514,Tabulação_Prod_Municipios!D23,Ent_Dados!$V$269:$V$514)+SUMIF(Ent_Dados!$C$269:$C$514,Tabulação_Prod_Municipios!D23,Ent_Dados!$X$269:$X$514)+SUMIF(Ent_Dados!$C$269:$C$514,Tabulação_Prod_Municipios!D23,Ent_Dados!$AB$269:$AB$514)</f>
        <v>6350</v>
      </c>
      <c r="I179" s="16">
        <f>SUMIF(Ent_Dados!$C$269:$C$514,Tabulação_Prod_Municipios!D23,Ent_Dados!$G$269:$G$514)+SUMIF(Ent_Dados!$C$269:$C$514,Tabulação_Prod_Municipios!D23,Ent_Dados!$I$269:$I$514)+SUMIF(Ent_Dados!$C$269:$C$514,Tabulação_Prod_Municipios!D23,Ent_Dados!$K$269:$K$514)+SUMIF(Ent_Dados!$C$269:$C$514,Tabulação_Prod_Municipios!D23,Ent_Dados!$O$269:$O$514)+SUMIF(Ent_Dados!$C$269:$C$514,Tabulação_Prod_Municipios!D23,Ent_Dados!$Q$269:$Q$514)+SUMIF(Ent_Dados!$C$269:$C$514,Tabulação_Prod_Municipios!D23,Ent_Dados!$U$269:$U$514)+SUMIF(Ent_Dados!$C$269:$C$514,Tabulação_Prod_Municipios!D23,Ent_Dados!$W$269:$W$514)+SUMIF(Ent_Dados!$C$269:$C$514,Tabulação_Prod_Municipios!D23,Ent_Dados!$Y$269:$Y$514)+SUMIF(Ent_Dados!$C$269:$C$514,Tabulação_Prod_Municipios!D23,Ent_Dados!$AC$269:$AC$514)</f>
        <v>3550</v>
      </c>
      <c r="J179" s="9"/>
      <c r="K179" s="10">
        <v>169</v>
      </c>
      <c r="L179" s="92" t="s">
        <v>214</v>
      </c>
      <c r="M179" s="13">
        <f>SUMIF(Ent_Dados!$C$9:$C$254,Tabulação_Prod_Municipios!D174,Ent_Dados!$F$9:$F$254)+SUMIF(Ent_Dados!$C$9:$C$254,Tabulação_Prod_Municipios!D174,Ent_Dados!$H$9:$H$254)+SUMIF(Ent_Dados!$C$9:$C$254,Tabulação_Prod_Municipios!D174,Ent_Dados!$J$9:$J$254)+SUMIF(Ent_Dados!$C$9:$C$254,Tabulação_Prod_Municipios!D174,Ent_Dados!$N$9:$N$254)+SUMIF(Ent_Dados!$C$9:$C$254,Tabulação_Prod_Municipios!D174,Ent_Dados!$P$9:$P$254)+SUMIF(Ent_Dados!$C$9:$C$254,Tabulação_Prod_Municipios!D174,Ent_Dados!$T$9:$T$254)+SUMIF(Ent_Dados!$C$9:$C$254,Tabulação_Prod_Municipios!D174,Ent_Dados!$V$9:$V$254)+SUMIF(Ent_Dados!$C$9:$C$254,Tabulação_Prod_Municipios!D174,Ent_Dados!$X$9:$X$254)+SUMIF(Ent_Dados!$C$9:$C$254,Tabulação_Prod_Municipios!D174,Ent_Dados!$AB$9:$AB$254)</f>
        <v>475</v>
      </c>
      <c r="N179" s="16">
        <f>SUMIF(Ent_Dados!$C$9:$C$254,Tabulação_Prod_Municipios!D174,Ent_Dados!$G$9:$G$254)+SUMIF(Ent_Dados!$C$9:$C$254,Tabulação_Prod_Municipios!D174,Ent_Dados!$I$9:$I$254)+SUMIF(Ent_Dados!$C$9:$C$254,Tabulação_Prod_Municipios!D174,Ent_Dados!$K$9:$K$254)+SUMIF(Ent_Dados!$C$9:$C$254,Tabulação_Prod_Municipios!D174,Ent_Dados!$O$9:$O$254)+SUMIF(Ent_Dados!$C$9:$C$254,Tabulação_Prod_Municipios!D174,Ent_Dados!$Q$9:$Q$254)+SUMIF(Ent_Dados!$C$9:$C$254,Tabulação_Prod_Municipios!D174,Ent_Dados!$U$9:$U$254)+SUMIF(Ent_Dados!$C$9:$C$254,Tabulação_Prod_Municipios!D174,Ent_Dados!$W$9:$W$254)+SUMIF(Ent_Dados!$C$9:$C$254,Tabulação_Prod_Municipios!D174,Ent_Dados!$Y$9:$Y$254)+SUMIF(Ent_Dados!$C$9:$C$254,Tabulação_Prod_Municipios!D174,Ent_Dados!$AC$9:$AC$254)</f>
        <v>950</v>
      </c>
      <c r="O179" s="14"/>
      <c r="P179" s="10">
        <v>169</v>
      </c>
      <c r="Q179" s="92" t="s">
        <v>310</v>
      </c>
      <c r="R179" s="13">
        <f>SUMIF(Ent_Dados!$C$269:$C$514,Tabulação_Prod_Municipios!D17,Ent_Dados!$V$269:$V$514)</f>
        <v>1368</v>
      </c>
      <c r="S179" s="16">
        <f>SUMIF(Ent_Dados!$C$269:$C$514,Tabulação_Prod_Municipios!D17,Ent_Dados!$W$269:$W$514)</f>
        <v>1050</v>
      </c>
      <c r="T179" s="9"/>
      <c r="U179" s="10">
        <v>169</v>
      </c>
      <c r="V179" s="92" t="s">
        <v>197</v>
      </c>
      <c r="W179" s="13">
        <f>SUMIF(Ent_Dados!$C$9:$C$254,Tabulação_Prod_Municipios!D156,Ent_Dados!$V$9:$V$254)</f>
        <v>280</v>
      </c>
      <c r="X179" s="16">
        <f>SUMIF(Ent_Dados!$C$9:$C$254,Tabulação_Prod_Municipios!D156,Ent_Dados!$W$9:$W$254)</f>
        <v>400</v>
      </c>
      <c r="Y179" s="2"/>
      <c r="Z179" s="10">
        <v>169</v>
      </c>
      <c r="AA179" s="92" t="s">
        <v>132</v>
      </c>
      <c r="AB179" s="13">
        <f>SUMIF(Ent_Dados!$C$269:$C$514,Tabulação_Prod_Municipios!D86,Ent_Dados!$T$269:$T$514)</f>
        <v>630</v>
      </c>
      <c r="AC179" s="16">
        <f>SUMIF(Ent_Dados!$C$269:$C$514,Tabulação_Prod_Municipios!D86,Ent_Dados!$U$269:$U$514)</f>
        <v>1200</v>
      </c>
      <c r="AD179" s="9"/>
      <c r="AE179" s="10">
        <v>169</v>
      </c>
      <c r="AF179" s="92" t="s">
        <v>234</v>
      </c>
      <c r="AG179" s="13">
        <f>SUMIF(Ent_Dados!$C$9:$C$254,Tabulação_Prod_Municipios!D198,Ent_Dados!$T$9:$T$254)</f>
        <v>1770</v>
      </c>
      <c r="AH179" s="16">
        <f>SUMIF(Ent_Dados!$C$9:$C$254,Tabulação_Prod_Municipios!D198,Ent_Dados!$U$9:$U$254)</f>
        <v>255</v>
      </c>
      <c r="AJ179" s="10">
        <v>169</v>
      </c>
      <c r="AK179" s="92" t="s">
        <v>124</v>
      </c>
      <c r="AL179" s="13">
        <f>SUMIF(Ent_Dados!$C$269:$C$514,Tabulação_Prod_Municipios!D77,Ent_Dados!$X$269:$X$514)</f>
        <v>0</v>
      </c>
      <c r="AM179" s="16">
        <f>SUMIF(Ent_Dados!$C$269:$C$514,Tabulação_Prod_Municipios!D77,Ent_Dados!$Y$269:$Y$514)</f>
        <v>0</v>
      </c>
      <c r="AN179" s="9"/>
      <c r="AO179" s="10">
        <v>169</v>
      </c>
      <c r="AP179" s="92" t="s">
        <v>124</v>
      </c>
      <c r="AQ179" s="13">
        <f>SUMIF(Ent_Dados!$C$9:$C$254,Tabulação_Prod_Municipios!D77,Ent_Dados!$X$9:$X$254)</f>
        <v>0</v>
      </c>
      <c r="AR179" s="16">
        <f>SUMIF(Ent_Dados!$C$9:$C$254,Tabulação_Prod_Municipios!D77,Ent_Dados!$Y$9:$Y$254)</f>
        <v>0</v>
      </c>
      <c r="AT179" s="10">
        <v>169</v>
      </c>
      <c r="AU179" s="92" t="s">
        <v>75</v>
      </c>
      <c r="AV179" s="13">
        <f>SUMIF(Ent_Dados!$C$269:$C$514,Tabulação_Prod_Municipios!D23,Ent_Dados!$J$269:$J$514)</f>
        <v>0</v>
      </c>
      <c r="AW179" s="16">
        <f>SUMIF(Ent_Dados!$C$269:$C$514,Tabulação_Prod_Municipios!D23,Ent_Dados!$K$269:$K$514)</f>
        <v>0</v>
      </c>
      <c r="AX179" s="9"/>
      <c r="AY179" s="10">
        <v>169</v>
      </c>
      <c r="AZ179" s="92" t="s">
        <v>196</v>
      </c>
      <c r="BA179" s="13">
        <f>SUMIF(Ent_Dados!$C$9:$C$254,Tabulação_Prod_Municipios!D155,Ent_Dados!$J$9:$J$254)</f>
        <v>0</v>
      </c>
      <c r="BB179" s="16">
        <f>SUMIF(Ent_Dados!$C$9:$C$254,Tabulação_Prod_Municipios!D155,Ent_Dados!$K$9:$K$254)</f>
        <v>0</v>
      </c>
      <c r="BD179" s="10">
        <v>169</v>
      </c>
      <c r="BE179" s="92" t="s">
        <v>129</v>
      </c>
      <c r="BF179" s="13">
        <f>SUMIF(Ent_Dados!$C$269:$C$514,Tabulação_Prod_Municipios!D83,Ent_Dados!$N$269:$N$514)</f>
        <v>0</v>
      </c>
      <c r="BG179" s="16">
        <f>SUMIF(Ent_Dados!$C$269:$C$514,Tabulação_Prod_Municipios!D83,Ent_Dados!$O$269:$O$514)</f>
        <v>0</v>
      </c>
      <c r="BH179" s="9"/>
      <c r="BI179" s="10">
        <v>169</v>
      </c>
      <c r="BJ179" s="92" t="s">
        <v>129</v>
      </c>
      <c r="BK179" s="13">
        <f>SUMIF(Ent_Dados!$C$9:$C$254,Tabulação_Prod_Municipios!D83,Ent_Dados!$N$9:$N$254)</f>
        <v>0</v>
      </c>
      <c r="BL179" s="16">
        <f>SUMIF(Ent_Dados!$C$9:$C$254,Tabulação_Prod_Municipios!D83,Ent_Dados!$O$9:$O$254)</f>
        <v>0</v>
      </c>
      <c r="BN179" s="10">
        <v>169</v>
      </c>
      <c r="BO179" s="92" t="s">
        <v>205</v>
      </c>
      <c r="BP179" s="13">
        <f>SUMIF(Ent_Dados!$C$269:$C$514,Tabulação_Prod_Municipios!D165,Ent_Dados!$F$269:$F$514)</f>
        <v>0</v>
      </c>
      <c r="BQ179" s="16">
        <f>SUMIF(Ent_Dados!$C$269:$C$514,Tabulação_Prod_Municipios!D165,Ent_Dados!$G$269:$G$514)</f>
        <v>0</v>
      </c>
      <c r="BR179" s="9"/>
      <c r="BS179" s="10">
        <v>169</v>
      </c>
      <c r="BT179" s="92" t="s">
        <v>205</v>
      </c>
      <c r="BU179" s="13">
        <f>SUMIF(Ent_Dados!$C$9:$C$254,Tabulação_Prod_Municipios!D165,Ent_Dados!$F$9:$F$254)</f>
        <v>0</v>
      </c>
      <c r="BV179" s="16">
        <f>SUMIF(Ent_Dados!$C$9:$C$254,Tabulação_Prod_Municipios!D165,Ent_Dados!$G$9:$G$254)</f>
        <v>0</v>
      </c>
      <c r="BX179" s="10">
        <v>169</v>
      </c>
      <c r="BY179" s="92" t="s">
        <v>205</v>
      </c>
      <c r="BZ179" s="13">
        <f>SUMIF(Ent_Dados!$C$269:$C$514,Tabulação_Prod_Municipios!D165,Ent_Dados!$P$269:$P$514)</f>
        <v>0</v>
      </c>
      <c r="CA179" s="16">
        <f>SUMIF(Ent_Dados!$C$269:$C$514,Tabulação_Prod_Municipios!D165,Ent_Dados!$Q$269:$Q$514)</f>
        <v>0</v>
      </c>
      <c r="CB179" s="9"/>
      <c r="CC179" s="10">
        <v>169</v>
      </c>
      <c r="CD179" s="92" t="s">
        <v>205</v>
      </c>
      <c r="CE179" s="13">
        <f>SUMIF(Ent_Dados!$C$9:$C$254,Tabulação_Prod_Municipios!D165,Ent_Dados!$P$9:$P$254)</f>
        <v>0</v>
      </c>
      <c r="CF179" s="16">
        <f>SUMIF(Ent_Dados!$C$9:$C$254,Tabulação_Prod_Municipios!D165,Ent_Dados!$Q$9:$Q$254)</f>
        <v>0</v>
      </c>
      <c r="CH179" s="10">
        <v>169</v>
      </c>
      <c r="CI179" s="92" t="s">
        <v>216</v>
      </c>
      <c r="CJ179" s="13">
        <f>SUMIF(Ent_Dados!$C$269:$C$514,Tabulação_Prod_Municipios!D176,Ent_Dados!$AB$269:$AB$514)</f>
        <v>0</v>
      </c>
      <c r="CK179" s="16">
        <f>SUMIF(Ent_Dados!$C$269:$C$514,Tabulação_Prod_Municipios!D176,Ent_Dados!$AC$269:$AC$514)</f>
        <v>0</v>
      </c>
      <c r="CL179" s="9"/>
      <c r="CM179" s="10">
        <v>169</v>
      </c>
      <c r="CN179" s="92" t="s">
        <v>216</v>
      </c>
      <c r="CO179" s="13">
        <f>SUMIF(Ent_Dados!$C$9:$C$254,Tabulação_Prod_Municipios!D176,Ent_Dados!$AB$9:$AB$254)</f>
        <v>0</v>
      </c>
      <c r="CP179" s="16">
        <f>SUMIF(Ent_Dados!$C$9:$C$254,Tabulação_Prod_Municipios!D176,Ent_Dados!$AC$9:$AC$254)</f>
        <v>0</v>
      </c>
      <c r="CR179" s="10">
        <v>169</v>
      </c>
      <c r="CS179" s="92" t="s">
        <v>205</v>
      </c>
      <c r="CT179" s="13">
        <f>SUMIF(Ent_Dados!$C$269:$C$514,Tabulação_Prod_Municipios!D165,Ent_Dados!$L$269:$L$514)</f>
        <v>0</v>
      </c>
      <c r="CU179" s="16">
        <f>SUMIF(Ent_Dados!$C$269:$C$514,Tabulação_Prod_Municipios!D165,Ent_Dados!$M$269:$M$514)</f>
        <v>0</v>
      </c>
      <c r="CV179" s="9"/>
      <c r="CW179" s="10">
        <v>169</v>
      </c>
      <c r="CX179" s="92" t="s">
        <v>205</v>
      </c>
      <c r="CY179" s="13">
        <f>SUMIF(Ent_Dados!$C$9:$C$254,Tabulação_Prod_Municipios!D165,Ent_Dados!$L$9:$L$254)</f>
        <v>0</v>
      </c>
      <c r="CZ179" s="16">
        <f>SUMIF(Ent_Dados!$C$9:$C$254,Tabulação_Prod_Municipios!D165,Ent_Dados!$M$9:$M$254)</f>
        <v>0</v>
      </c>
      <c r="DB179" s="10">
        <v>169</v>
      </c>
      <c r="DC179" s="92" t="s">
        <v>259</v>
      </c>
      <c r="DD179" s="13">
        <f>SUMIF(Ent_Dados!$C$269:$C$514,Tabulação_Prod_Municipios!D226,Ent_Dados!$R$269:$R$514)</f>
        <v>150</v>
      </c>
      <c r="DE179" s="16">
        <f>SUMIF(Ent_Dados!$C$269:$C$514,Tabulação_Prod_Municipios!D226,Ent_Dados!$S$269:$S$514)</f>
        <v>150</v>
      </c>
      <c r="DF179" s="9"/>
      <c r="DG179" s="10">
        <v>169</v>
      </c>
      <c r="DH179" s="92" t="s">
        <v>96</v>
      </c>
      <c r="DI179" s="13">
        <f>SUMIF(Ent_Dados!$C$9:$C$254,Tabulação_Prod_Municipios!D44,Ent_Dados!$R$9:$R$254)</f>
        <v>10</v>
      </c>
      <c r="DJ179" s="16">
        <f>SUMIF(Ent_Dados!$C$9:$C$254,Tabulação_Prod_Municipios!D44,Ent_Dados!$S$9:$S$254)</f>
        <v>10</v>
      </c>
      <c r="DL179" s="10">
        <v>169</v>
      </c>
      <c r="DM179" s="92" t="s">
        <v>176</v>
      </c>
      <c r="DN179" s="13">
        <f>SUMIF(Ent_Dados!$C$269:$C$514,Tabulação_Prod_Municipios!D132,Ent_Dados!$Z$269:$Z$514)</f>
        <v>0</v>
      </c>
      <c r="DO179" s="16">
        <f>SUMIF(Ent_Dados!$C$269:$C$514,Tabulação_Prod_Municipios!D132,Ent_Dados!$AA$269:$AA$514)</f>
        <v>0</v>
      </c>
      <c r="DP179" s="9"/>
      <c r="DQ179" s="10">
        <v>169</v>
      </c>
      <c r="DR179" s="92" t="s">
        <v>176</v>
      </c>
      <c r="DS179" s="13">
        <f>SUMIF(Ent_Dados!$C$9:$C$254,Tabulação_Prod_Municipios!D132,Ent_Dados!$Z$9:$Z$254)</f>
        <v>0</v>
      </c>
      <c r="DT179" s="16">
        <f>SUMIF(Ent_Dados!$C$9:$C$254,Tabulação_Prod_Municipios!D132,Ent_Dados!$AA$9:$AA$254)</f>
        <v>0</v>
      </c>
      <c r="DV179" s="10">
        <v>169</v>
      </c>
      <c r="DW179" s="92" t="s">
        <v>21</v>
      </c>
      <c r="DX179" s="13">
        <f>SUMIF(Ent_Dados!$C$269:$C$514,Tabulação_Prod_Municipios!D158,Ent_Dados!$D$269:$D$514)</f>
        <v>0</v>
      </c>
      <c r="DY179" s="16">
        <f>SUMIF(Ent_Dados!$C$269:$C$514,Tabulação_Prod_Municipios!D158,Ent_Dados!$E$269:$E$514)</f>
        <v>0</v>
      </c>
      <c r="DZ179" s="9"/>
      <c r="EA179" s="10">
        <v>169</v>
      </c>
      <c r="EB179" s="92" t="s">
        <v>21</v>
      </c>
      <c r="EC179" s="13">
        <f>SUMIF(Ent_Dados!$C$9:$C$254,Tabulação_Prod_Municipios!D158,Ent_Dados!$D$9:$D$254)</f>
        <v>0</v>
      </c>
      <c r="ED179" s="16">
        <f>SUMIF(Ent_Dados!$C$9:$C$254,Tabulação_Prod_Municipios!D158,Ent_Dados!$E$9:$E$254)</f>
        <v>0</v>
      </c>
      <c r="EF179" s="10">
        <v>169</v>
      </c>
      <c r="EG179" s="92" t="s">
        <v>219</v>
      </c>
      <c r="EH179" s="13"/>
      <c r="EI179" s="16"/>
      <c r="EJ179" s="9"/>
      <c r="EK179" s="10">
        <v>169</v>
      </c>
      <c r="EL179" s="92" t="s">
        <v>219</v>
      </c>
      <c r="EM179" s="13"/>
      <c r="EN179" s="16"/>
    </row>
    <row r="180" spans="1:144" ht="13.5" customHeight="1" x14ac:dyDescent="0.2">
      <c r="A180" s="14"/>
      <c r="B180" s="91">
        <v>172</v>
      </c>
      <c r="C180" s="92" t="s">
        <v>220</v>
      </c>
      <c r="D180" s="12" t="s">
        <v>502</v>
      </c>
      <c r="E180" s="14"/>
      <c r="F180" s="10">
        <v>170</v>
      </c>
      <c r="G180" s="92" t="s">
        <v>195</v>
      </c>
      <c r="H180" s="13">
        <f>SUMIF(Ent_Dados!$C$269:$C$514,Tabulação_Prod_Municipios!D153,Ent_Dados!$F$269:$F$514)+SUMIF(Ent_Dados!$C$269:$C$514,Tabulação_Prod_Municipios!D153,Ent_Dados!$H$269:$H$514)+SUMIF(Ent_Dados!$C$269:$C$514,Tabulação_Prod_Municipios!D153,Ent_Dados!$J$269:$J$514)+SUMIF(Ent_Dados!$C$269:$C$514,Tabulação_Prod_Municipios!D153,Ent_Dados!$N$269:$N$514)+SUMIF(Ent_Dados!$C$269:$C$514,Tabulação_Prod_Municipios!D153,Ent_Dados!$P$269:$P$514)+SUMIF(Ent_Dados!$C$269:$C$514,Tabulação_Prod_Municipios!D153,Ent_Dados!$T$269:$T$514)+SUMIF(Ent_Dados!$C$269:$C$514,Tabulação_Prod_Municipios!D153,Ent_Dados!$V$269:$V$514)+SUMIF(Ent_Dados!$C$269:$C$514,Tabulação_Prod_Municipios!D153,Ent_Dados!$X$269:$X$514)+SUMIF(Ent_Dados!$C$269:$C$514,Tabulação_Prod_Municipios!D153,Ent_Dados!$AB$269:$AB$514)</f>
        <v>6231</v>
      </c>
      <c r="I180" s="16">
        <f>SUMIF(Ent_Dados!$C$269:$C$514,Tabulação_Prod_Municipios!D153,Ent_Dados!$G$269:$G$514)+SUMIF(Ent_Dados!$C$269:$C$514,Tabulação_Prod_Municipios!D153,Ent_Dados!$I$269:$I$514)+SUMIF(Ent_Dados!$C$269:$C$514,Tabulação_Prod_Municipios!D153,Ent_Dados!$K$269:$K$514)+SUMIF(Ent_Dados!$C$269:$C$514,Tabulação_Prod_Municipios!D153,Ent_Dados!$O$269:$O$514)+SUMIF(Ent_Dados!$C$269:$C$514,Tabulação_Prod_Municipios!D153,Ent_Dados!$Q$269:$Q$514)+SUMIF(Ent_Dados!$C$269:$C$514,Tabulação_Prod_Municipios!D153,Ent_Dados!$U$269:$U$514)+SUMIF(Ent_Dados!$C$269:$C$514,Tabulação_Prod_Municipios!D153,Ent_Dados!$W$269:$W$514)+SUMIF(Ent_Dados!$C$269:$C$514,Tabulação_Prod_Municipios!D153,Ent_Dados!$Y$269:$Y$514)+SUMIF(Ent_Dados!$C$269:$C$514,Tabulação_Prod_Municipios!D153,Ent_Dados!$AC$269:$AC$514)</f>
        <v>3412</v>
      </c>
      <c r="J180" s="9"/>
      <c r="K180" s="10">
        <v>170</v>
      </c>
      <c r="L180" s="92" t="s">
        <v>130</v>
      </c>
      <c r="M180" s="13">
        <f>SUMIF(Ent_Dados!$C$9:$C$254,Tabulação_Prod_Municipios!D84,Ent_Dados!$F$9:$F$254)+SUMIF(Ent_Dados!$C$9:$C$254,Tabulação_Prod_Municipios!D84,Ent_Dados!$H$9:$H$254)+SUMIF(Ent_Dados!$C$9:$C$254,Tabulação_Prod_Municipios!D84,Ent_Dados!$J$9:$J$254)+SUMIF(Ent_Dados!$C$9:$C$254,Tabulação_Prod_Municipios!D84,Ent_Dados!$N$9:$N$254)+SUMIF(Ent_Dados!$C$9:$C$254,Tabulação_Prod_Municipios!D84,Ent_Dados!$P$9:$P$254)+SUMIF(Ent_Dados!$C$9:$C$254,Tabulação_Prod_Municipios!D84,Ent_Dados!$T$9:$T$254)+SUMIF(Ent_Dados!$C$9:$C$254,Tabulação_Prod_Municipios!D84,Ent_Dados!$V$9:$V$254)+SUMIF(Ent_Dados!$C$9:$C$254,Tabulação_Prod_Municipios!D84,Ent_Dados!$X$9:$X$254)+SUMIF(Ent_Dados!$C$9:$C$254,Tabulação_Prod_Municipios!D84,Ent_Dados!$AB$9:$AB$254)</f>
        <v>964</v>
      </c>
      <c r="N180" s="16">
        <f>SUMIF(Ent_Dados!$C$9:$C$254,Tabulação_Prod_Municipios!D84,Ent_Dados!$G$9:$G$254)+SUMIF(Ent_Dados!$C$9:$C$254,Tabulação_Prod_Municipios!D84,Ent_Dados!$I$9:$I$254)+SUMIF(Ent_Dados!$C$9:$C$254,Tabulação_Prod_Municipios!D84,Ent_Dados!$K$9:$K$254)+SUMIF(Ent_Dados!$C$9:$C$254,Tabulação_Prod_Municipios!D84,Ent_Dados!$O$9:$O$254)+SUMIF(Ent_Dados!$C$9:$C$254,Tabulação_Prod_Municipios!D84,Ent_Dados!$Q$9:$Q$254)+SUMIF(Ent_Dados!$C$9:$C$254,Tabulação_Prod_Municipios!D84,Ent_Dados!$U$9:$U$254)+SUMIF(Ent_Dados!$C$9:$C$254,Tabulação_Prod_Municipios!D84,Ent_Dados!$W$9:$W$254)+SUMIF(Ent_Dados!$C$9:$C$254,Tabulação_Prod_Municipios!D84,Ent_Dados!$Y$9:$Y$254)+SUMIF(Ent_Dados!$C$9:$C$254,Tabulação_Prod_Municipios!D84,Ent_Dados!$AC$9:$AC$254)</f>
        <v>941</v>
      </c>
      <c r="O180" s="14"/>
      <c r="P180" s="10">
        <v>170</v>
      </c>
      <c r="Q180" s="92" t="s">
        <v>240</v>
      </c>
      <c r="R180" s="13">
        <f>SUMIF(Ent_Dados!$C$269:$C$514,Tabulação_Prod_Municipios!D205,Ent_Dados!$V$269:$V$514)</f>
        <v>1050</v>
      </c>
      <c r="S180" s="16">
        <f>SUMIF(Ent_Dados!$C$269:$C$514,Tabulação_Prod_Municipios!D205,Ent_Dados!$W$269:$W$514)</f>
        <v>1050</v>
      </c>
      <c r="T180" s="9"/>
      <c r="U180" s="10">
        <v>170</v>
      </c>
      <c r="V180" s="92" t="s">
        <v>253</v>
      </c>
      <c r="W180" s="13">
        <f>SUMIF(Ent_Dados!$C$9:$C$254,Tabulação_Prod_Municipios!D220,Ent_Dados!$V$9:$V$254)</f>
        <v>450</v>
      </c>
      <c r="X180" s="16">
        <f>SUMIF(Ent_Dados!$C$9:$C$254,Tabulação_Prod_Municipios!D220,Ent_Dados!$W$9:$W$254)</f>
        <v>390</v>
      </c>
      <c r="Y180" s="2"/>
      <c r="Z180" s="10">
        <v>170</v>
      </c>
      <c r="AA180" s="92" t="s">
        <v>149</v>
      </c>
      <c r="AB180" s="13">
        <f>SUMIF(Ent_Dados!$C$269:$C$514,Tabulação_Prod_Municipios!D103,Ent_Dados!$T$269:$T$514)</f>
        <v>3500</v>
      </c>
      <c r="AC180" s="16">
        <f>SUMIF(Ent_Dados!$C$269:$C$514,Tabulação_Prod_Municipios!D103,Ent_Dados!$U$269:$U$514)</f>
        <v>1190</v>
      </c>
      <c r="AD180" s="9"/>
      <c r="AE180" s="10">
        <v>170</v>
      </c>
      <c r="AF180" s="92" t="s">
        <v>140</v>
      </c>
      <c r="AG180" s="13">
        <f>SUMIF(Ent_Dados!$C$9:$C$254,Tabulação_Prod_Municipios!D94,Ent_Dados!$T$9:$T$254)</f>
        <v>450</v>
      </c>
      <c r="AH180" s="16">
        <f>SUMIF(Ent_Dados!$C$9:$C$254,Tabulação_Prod_Municipios!D94,Ent_Dados!$U$9:$U$254)</f>
        <v>250</v>
      </c>
      <c r="AJ180" s="10">
        <v>170</v>
      </c>
      <c r="AK180" s="92" t="s">
        <v>125</v>
      </c>
      <c r="AL180" s="13">
        <f>SUMIF(Ent_Dados!$C$269:$C$514,Tabulação_Prod_Municipios!D78,Ent_Dados!$X$269:$X$514)</f>
        <v>0</v>
      </c>
      <c r="AM180" s="16">
        <f>SUMIF(Ent_Dados!$C$269:$C$514,Tabulação_Prod_Municipios!D78,Ent_Dados!$Y$269:$Y$514)</f>
        <v>0</v>
      </c>
      <c r="AN180" s="9"/>
      <c r="AO180" s="10">
        <v>170</v>
      </c>
      <c r="AP180" s="92" t="s">
        <v>125</v>
      </c>
      <c r="AQ180" s="13">
        <f>SUMIF(Ent_Dados!$C$9:$C$254,Tabulação_Prod_Municipios!D78,Ent_Dados!$X$9:$X$254)</f>
        <v>0</v>
      </c>
      <c r="AR180" s="16">
        <f>SUMIF(Ent_Dados!$C$9:$C$254,Tabulação_Prod_Municipios!D78,Ent_Dados!$Y$9:$Y$254)</f>
        <v>0</v>
      </c>
      <c r="AT180" s="10">
        <v>170</v>
      </c>
      <c r="AU180" s="92" t="s">
        <v>72</v>
      </c>
      <c r="AV180" s="13">
        <f>SUMIF(Ent_Dados!$C$269:$C$514,Tabulação_Prod_Municipios!D20,Ent_Dados!$J$269:$J$514)</f>
        <v>0</v>
      </c>
      <c r="AW180" s="16">
        <f>SUMIF(Ent_Dados!$C$269:$C$514,Tabulação_Prod_Municipios!D20,Ent_Dados!$K$269:$K$514)</f>
        <v>0</v>
      </c>
      <c r="AX180" s="9"/>
      <c r="AY180" s="10">
        <v>170</v>
      </c>
      <c r="AZ180" s="92" t="s">
        <v>72</v>
      </c>
      <c r="BA180" s="13">
        <f>SUMIF(Ent_Dados!$C$9:$C$254,Tabulação_Prod_Municipios!D20,Ent_Dados!$J$9:$J$254)</f>
        <v>0</v>
      </c>
      <c r="BB180" s="16">
        <f>SUMIF(Ent_Dados!$C$9:$C$254,Tabulação_Prod_Municipios!D20,Ent_Dados!$K$9:$K$254)</f>
        <v>0</v>
      </c>
      <c r="BD180" s="10">
        <v>170</v>
      </c>
      <c r="BE180" s="92" t="s">
        <v>130</v>
      </c>
      <c r="BF180" s="13">
        <f>SUMIF(Ent_Dados!$C$269:$C$514,Tabulação_Prod_Municipios!D84,Ent_Dados!$N$269:$N$514)</f>
        <v>0</v>
      </c>
      <c r="BG180" s="16">
        <f>SUMIF(Ent_Dados!$C$269:$C$514,Tabulação_Prod_Municipios!D84,Ent_Dados!$O$269:$O$514)</f>
        <v>0</v>
      </c>
      <c r="BH180" s="9"/>
      <c r="BI180" s="10">
        <v>170</v>
      </c>
      <c r="BJ180" s="92" t="s">
        <v>130</v>
      </c>
      <c r="BK180" s="13">
        <f>SUMIF(Ent_Dados!$C$9:$C$254,Tabulação_Prod_Municipios!D84,Ent_Dados!$N$9:$N$254)</f>
        <v>0</v>
      </c>
      <c r="BL180" s="16">
        <f>SUMIF(Ent_Dados!$C$9:$C$254,Tabulação_Prod_Municipios!D84,Ent_Dados!$O$9:$O$254)</f>
        <v>0</v>
      </c>
      <c r="BN180" s="10">
        <v>170</v>
      </c>
      <c r="BO180" s="92" t="s">
        <v>206</v>
      </c>
      <c r="BP180" s="13">
        <f>SUMIF(Ent_Dados!$C$269:$C$514,Tabulação_Prod_Municipios!D166,Ent_Dados!$F$269:$F$514)</f>
        <v>0</v>
      </c>
      <c r="BQ180" s="16">
        <f>SUMIF(Ent_Dados!$C$269:$C$514,Tabulação_Prod_Municipios!D166,Ent_Dados!$G$269:$G$514)</f>
        <v>0</v>
      </c>
      <c r="BR180" s="9"/>
      <c r="BS180" s="10">
        <v>170</v>
      </c>
      <c r="BT180" s="92" t="s">
        <v>206</v>
      </c>
      <c r="BU180" s="13">
        <f>SUMIF(Ent_Dados!$C$9:$C$254,Tabulação_Prod_Municipios!D166,Ent_Dados!$F$9:$F$254)</f>
        <v>0</v>
      </c>
      <c r="BV180" s="16">
        <f>SUMIF(Ent_Dados!$C$9:$C$254,Tabulação_Prod_Municipios!D166,Ent_Dados!$G$9:$G$254)</f>
        <v>0</v>
      </c>
      <c r="BX180" s="10">
        <v>170</v>
      </c>
      <c r="BY180" s="92" t="s">
        <v>206</v>
      </c>
      <c r="BZ180" s="13">
        <f>SUMIF(Ent_Dados!$C$269:$C$514,Tabulação_Prod_Municipios!D166,Ent_Dados!$P$269:$P$514)</f>
        <v>0</v>
      </c>
      <c r="CA180" s="16">
        <f>SUMIF(Ent_Dados!$C$269:$C$514,Tabulação_Prod_Municipios!D166,Ent_Dados!$Q$269:$Q$514)</f>
        <v>0</v>
      </c>
      <c r="CB180" s="9"/>
      <c r="CC180" s="10">
        <v>170</v>
      </c>
      <c r="CD180" s="92" t="s">
        <v>206</v>
      </c>
      <c r="CE180" s="13">
        <f>SUMIF(Ent_Dados!$C$9:$C$254,Tabulação_Prod_Municipios!D166,Ent_Dados!$P$9:$P$254)</f>
        <v>0</v>
      </c>
      <c r="CF180" s="16">
        <f>SUMIF(Ent_Dados!$C$9:$C$254,Tabulação_Prod_Municipios!D166,Ent_Dados!$Q$9:$Q$254)</f>
        <v>0</v>
      </c>
      <c r="CH180" s="10">
        <v>170</v>
      </c>
      <c r="CI180" s="92" t="s">
        <v>217</v>
      </c>
      <c r="CJ180" s="13">
        <f>SUMIF(Ent_Dados!$C$269:$C$514,Tabulação_Prod_Municipios!D177,Ent_Dados!$AB$269:$AB$514)</f>
        <v>0</v>
      </c>
      <c r="CK180" s="16">
        <f>SUMIF(Ent_Dados!$C$269:$C$514,Tabulação_Prod_Municipios!D177,Ent_Dados!$AC$269:$AC$514)</f>
        <v>0</v>
      </c>
      <c r="CL180" s="9"/>
      <c r="CM180" s="10">
        <v>170</v>
      </c>
      <c r="CN180" s="92" t="s">
        <v>217</v>
      </c>
      <c r="CO180" s="13">
        <f>SUMIF(Ent_Dados!$C$9:$C$254,Tabulação_Prod_Municipios!D177,Ent_Dados!$AB$9:$AB$254)</f>
        <v>0</v>
      </c>
      <c r="CP180" s="16">
        <f>SUMIF(Ent_Dados!$C$9:$C$254,Tabulação_Prod_Municipios!D177,Ent_Dados!$AC$9:$AC$254)</f>
        <v>0</v>
      </c>
      <c r="CR180" s="10">
        <v>170</v>
      </c>
      <c r="CS180" s="92" t="s">
        <v>133</v>
      </c>
      <c r="CT180" s="13">
        <f>SUMIF(Ent_Dados!$C$269:$C$514,Tabulação_Prod_Municipios!D87,Ent_Dados!$L$269:$L$514)</f>
        <v>0</v>
      </c>
      <c r="CU180" s="16">
        <f>SUMIF(Ent_Dados!$C$269:$C$514,Tabulação_Prod_Municipios!D87,Ent_Dados!$M$269:$M$514)</f>
        <v>0</v>
      </c>
      <c r="CV180" s="9"/>
      <c r="CW180" s="10">
        <v>170</v>
      </c>
      <c r="CX180" s="92" t="s">
        <v>194</v>
      </c>
      <c r="CY180" s="13">
        <f>SUMIF(Ent_Dados!$C$9:$C$254,Tabulação_Prod_Municipios!D152,Ent_Dados!$L$9:$L$254)</f>
        <v>0</v>
      </c>
      <c r="CZ180" s="16">
        <f>SUMIF(Ent_Dados!$C$9:$C$254,Tabulação_Prod_Municipios!D152,Ent_Dados!$M$9:$M$254)</f>
        <v>0</v>
      </c>
      <c r="DB180" s="10">
        <v>170</v>
      </c>
      <c r="DC180" s="92" t="s">
        <v>149</v>
      </c>
      <c r="DD180" s="13">
        <f>SUMIF(Ent_Dados!$C$269:$C$514,Tabulação_Prod_Municipios!D103,Ent_Dados!$R$269:$R$514)</f>
        <v>150</v>
      </c>
      <c r="DE180" s="16">
        <f>SUMIF(Ent_Dados!$C$269:$C$514,Tabulação_Prod_Municipios!D103,Ent_Dados!$S$269:$S$514)</f>
        <v>150</v>
      </c>
      <c r="DF180" s="9"/>
      <c r="DG180" s="10">
        <v>170</v>
      </c>
      <c r="DH180" s="92" t="s">
        <v>186</v>
      </c>
      <c r="DI180" s="13">
        <f>SUMIF(Ent_Dados!$C$9:$C$254,Tabulação_Prod_Municipios!D143,Ent_Dados!$R$9:$R$254)</f>
        <v>10</v>
      </c>
      <c r="DJ180" s="16">
        <f>SUMIF(Ent_Dados!$C$9:$C$254,Tabulação_Prod_Municipios!D143,Ent_Dados!$S$9:$S$254)</f>
        <v>10</v>
      </c>
      <c r="DL180" s="10">
        <v>170</v>
      </c>
      <c r="DM180" s="92" t="s">
        <v>178</v>
      </c>
      <c r="DN180" s="13">
        <f>SUMIF(Ent_Dados!$C$269:$C$514,Tabulação_Prod_Municipios!D134,Ent_Dados!$Z$269:$Z$514)</f>
        <v>0</v>
      </c>
      <c r="DO180" s="16">
        <f>SUMIF(Ent_Dados!$C$269:$C$514,Tabulação_Prod_Municipios!D134,Ent_Dados!$AA$269:$AA$514)</f>
        <v>0</v>
      </c>
      <c r="DP180" s="9"/>
      <c r="DQ180" s="10">
        <v>170</v>
      </c>
      <c r="DR180" s="92" t="s">
        <v>178</v>
      </c>
      <c r="DS180" s="13">
        <f>SUMIF(Ent_Dados!$C$9:$C$254,Tabulação_Prod_Municipios!D134,Ent_Dados!$Z$9:$Z$254)</f>
        <v>0</v>
      </c>
      <c r="DT180" s="16">
        <f>SUMIF(Ent_Dados!$C$9:$C$254,Tabulação_Prod_Municipios!D134,Ent_Dados!$AA$9:$AA$254)</f>
        <v>0</v>
      </c>
      <c r="DV180" s="10">
        <v>170</v>
      </c>
      <c r="DW180" s="92" t="s">
        <v>199</v>
      </c>
      <c r="DX180" s="13">
        <f>SUMIF(Ent_Dados!$C$269:$C$514,Tabulação_Prod_Municipios!D159,Ent_Dados!$D$269:$D$514)</f>
        <v>0</v>
      </c>
      <c r="DY180" s="16">
        <f>SUMIF(Ent_Dados!$C$269:$C$514,Tabulação_Prod_Municipios!D159,Ent_Dados!$E$269:$E$514)</f>
        <v>0</v>
      </c>
      <c r="DZ180" s="9"/>
      <c r="EA180" s="10">
        <v>170</v>
      </c>
      <c r="EB180" s="92" t="s">
        <v>199</v>
      </c>
      <c r="EC180" s="13">
        <f>SUMIF(Ent_Dados!$C$9:$C$254,Tabulação_Prod_Municipios!D159,Ent_Dados!$D$9:$D$254)</f>
        <v>0</v>
      </c>
      <c r="ED180" s="16">
        <f>SUMIF(Ent_Dados!$C$9:$C$254,Tabulação_Prod_Municipios!D159,Ent_Dados!$E$9:$E$254)</f>
        <v>0</v>
      </c>
      <c r="EF180" s="10">
        <v>170</v>
      </c>
      <c r="EG180" s="92" t="s">
        <v>220</v>
      </c>
      <c r="EH180" s="13"/>
      <c r="EI180" s="16"/>
      <c r="EJ180" s="9"/>
      <c r="EK180" s="10">
        <v>170</v>
      </c>
      <c r="EL180" s="92" t="s">
        <v>220</v>
      </c>
      <c r="EM180" s="13"/>
      <c r="EN180" s="16"/>
    </row>
    <row r="181" spans="1:144" ht="13.5" customHeight="1" x14ac:dyDescent="0.2">
      <c r="A181" s="14"/>
      <c r="B181" s="91">
        <v>173</v>
      </c>
      <c r="C181" s="92" t="s">
        <v>221</v>
      </c>
      <c r="D181" s="12" t="s">
        <v>503</v>
      </c>
      <c r="E181" s="14"/>
      <c r="F181" s="10">
        <v>171</v>
      </c>
      <c r="G181" s="92" t="s">
        <v>310</v>
      </c>
      <c r="H181" s="13">
        <f>SUMIF(Ent_Dados!$C$269:$C$514,Tabulação_Prod_Municipios!D17,Ent_Dados!$F$269:$F$514)+SUMIF(Ent_Dados!$C$269:$C$514,Tabulação_Prod_Municipios!D17,Ent_Dados!$H$269:$H$514)+SUMIF(Ent_Dados!$C$269:$C$514,Tabulação_Prod_Municipios!D17,Ent_Dados!$J$269:$J$514)+SUMIF(Ent_Dados!$C$269:$C$514,Tabulação_Prod_Municipios!D17,Ent_Dados!$N$269:$N$514)+SUMIF(Ent_Dados!$C$269:$C$514,Tabulação_Prod_Municipios!D17,Ent_Dados!$P$269:$P$514)+SUMIF(Ent_Dados!$C$269:$C$514,Tabulação_Prod_Municipios!D17,Ent_Dados!$T$269:$T$514)+SUMIF(Ent_Dados!$C$269:$C$514,Tabulação_Prod_Municipios!D17,Ent_Dados!$V$269:$V$514)+SUMIF(Ent_Dados!$C$269:$C$514,Tabulação_Prod_Municipios!D17,Ent_Dados!$X$269:$X$514)+SUMIF(Ent_Dados!$C$269:$C$514,Tabulação_Prod_Municipios!D17,Ent_Dados!$AB$269:$AB$514)</f>
        <v>2990</v>
      </c>
      <c r="I181" s="16">
        <f>SUMIF(Ent_Dados!$C$269:$C$514,Tabulação_Prod_Municipios!D17,Ent_Dados!$G$269:$G$514)+SUMIF(Ent_Dados!$C$269:$C$514,Tabulação_Prod_Municipios!D17,Ent_Dados!$I$269:$I$514)+SUMIF(Ent_Dados!$C$269:$C$514,Tabulação_Prod_Municipios!D17,Ent_Dados!$K$269:$K$514)+SUMIF(Ent_Dados!$C$269:$C$514,Tabulação_Prod_Municipios!D17,Ent_Dados!$O$269:$O$514)+SUMIF(Ent_Dados!$C$269:$C$514,Tabulação_Prod_Municipios!D17,Ent_Dados!$Q$269:$Q$514)+SUMIF(Ent_Dados!$C$269:$C$514,Tabulação_Prod_Municipios!D17,Ent_Dados!$U$269:$U$514)+SUMIF(Ent_Dados!$C$269:$C$514,Tabulação_Prod_Municipios!D17,Ent_Dados!$W$269:$W$514)+SUMIF(Ent_Dados!$C$269:$C$514,Tabulação_Prod_Municipios!D17,Ent_Dados!$Y$269:$Y$514)+SUMIF(Ent_Dados!$C$269:$C$514,Tabulação_Prod_Municipios!D17,Ent_Dados!$AC$269:$AC$514)</f>
        <v>3276</v>
      </c>
      <c r="J181" s="9"/>
      <c r="K181" s="10">
        <v>171</v>
      </c>
      <c r="L181" s="92" t="s">
        <v>87</v>
      </c>
      <c r="M181" s="13">
        <f>SUMIF(Ent_Dados!$C$9:$C$254,Tabulação_Prod_Municipios!D35,Ent_Dados!$F$9:$F$254)+SUMIF(Ent_Dados!$C$9:$C$254,Tabulação_Prod_Municipios!D35,Ent_Dados!$H$9:$H$254)+SUMIF(Ent_Dados!$C$9:$C$254,Tabulação_Prod_Municipios!D35,Ent_Dados!$J$9:$J$254)+SUMIF(Ent_Dados!$C$9:$C$254,Tabulação_Prod_Municipios!D35,Ent_Dados!$N$9:$N$254)+SUMIF(Ent_Dados!$C$9:$C$254,Tabulação_Prod_Municipios!D35,Ent_Dados!$P$9:$P$254)+SUMIF(Ent_Dados!$C$9:$C$254,Tabulação_Prod_Municipios!D35,Ent_Dados!$T$9:$T$254)+SUMIF(Ent_Dados!$C$9:$C$254,Tabulação_Prod_Municipios!D35,Ent_Dados!$V$9:$V$254)+SUMIF(Ent_Dados!$C$9:$C$254,Tabulação_Prod_Municipios!D35,Ent_Dados!$X$9:$X$254)+SUMIF(Ent_Dados!$C$9:$C$254,Tabulação_Prod_Municipios!D35,Ent_Dados!$AB$9:$AB$254)</f>
        <v>1606</v>
      </c>
      <c r="N181" s="16">
        <f>SUMIF(Ent_Dados!$C$9:$C$254,Tabulação_Prod_Municipios!D35,Ent_Dados!$G$9:$G$254)+SUMIF(Ent_Dados!$C$9:$C$254,Tabulação_Prod_Municipios!D35,Ent_Dados!$I$9:$I$254)+SUMIF(Ent_Dados!$C$9:$C$254,Tabulação_Prod_Municipios!D35,Ent_Dados!$K$9:$K$254)+SUMIF(Ent_Dados!$C$9:$C$254,Tabulação_Prod_Municipios!D35,Ent_Dados!$O$9:$O$254)+SUMIF(Ent_Dados!$C$9:$C$254,Tabulação_Prod_Municipios!D35,Ent_Dados!$Q$9:$Q$254)+SUMIF(Ent_Dados!$C$9:$C$254,Tabulação_Prod_Municipios!D35,Ent_Dados!$U$9:$U$254)+SUMIF(Ent_Dados!$C$9:$C$254,Tabulação_Prod_Municipios!D35,Ent_Dados!$W$9:$W$254)+SUMIF(Ent_Dados!$C$9:$C$254,Tabulação_Prod_Municipios!D35,Ent_Dados!$Y$9:$Y$254)+SUMIF(Ent_Dados!$C$9:$C$254,Tabulação_Prod_Municipios!D35,Ent_Dados!$AC$9:$AC$254)</f>
        <v>930</v>
      </c>
      <c r="O181" s="14"/>
      <c r="P181" s="10">
        <v>171</v>
      </c>
      <c r="Q181" s="92" t="s">
        <v>97</v>
      </c>
      <c r="R181" s="13">
        <f>SUMIF(Ent_Dados!$C$269:$C$514,Tabulação_Prod_Municipios!D45,Ent_Dados!$V$269:$V$514)</f>
        <v>840</v>
      </c>
      <c r="S181" s="16">
        <f>SUMIF(Ent_Dados!$C$269:$C$514,Tabulação_Prod_Municipios!D45,Ent_Dados!$W$269:$W$514)</f>
        <v>960</v>
      </c>
      <c r="T181" s="9"/>
      <c r="U181" s="10">
        <v>171</v>
      </c>
      <c r="V181" s="92" t="s">
        <v>202</v>
      </c>
      <c r="W181" s="13">
        <f>SUMIF(Ent_Dados!$C$9:$C$254,Tabulação_Prod_Municipios!D162,Ent_Dados!$V$9:$V$254)</f>
        <v>370</v>
      </c>
      <c r="X181" s="16">
        <f>SUMIF(Ent_Dados!$C$9:$C$254,Tabulação_Prod_Municipios!D162,Ent_Dados!$W$9:$W$254)</f>
        <v>370</v>
      </c>
      <c r="Y181" s="2"/>
      <c r="Z181" s="10">
        <v>171</v>
      </c>
      <c r="AA181" s="92" t="s">
        <v>138</v>
      </c>
      <c r="AB181" s="13">
        <f>SUMIF(Ent_Dados!$C$269:$C$514,Tabulação_Prod_Municipios!D92,Ent_Dados!$T$269:$T$514)</f>
        <v>51660</v>
      </c>
      <c r="AC181" s="16">
        <f>SUMIF(Ent_Dados!$C$269:$C$514,Tabulação_Prod_Municipios!D92,Ent_Dados!$U$269:$U$514)</f>
        <v>1172</v>
      </c>
      <c r="AD181" s="9"/>
      <c r="AE181" s="10">
        <v>171</v>
      </c>
      <c r="AF181" s="92" t="s">
        <v>182</v>
      </c>
      <c r="AG181" s="13">
        <f>SUMIF(Ent_Dados!$C$9:$C$254,Tabulação_Prod_Municipios!D139,Ent_Dados!$T$9:$T$254)</f>
        <v>300</v>
      </c>
      <c r="AH181" s="16">
        <f>SUMIF(Ent_Dados!$C$9:$C$254,Tabulação_Prod_Municipios!D139,Ent_Dados!$U$9:$U$254)</f>
        <v>250</v>
      </c>
      <c r="AJ181" s="10">
        <v>171</v>
      </c>
      <c r="AK181" s="92" t="s">
        <v>129</v>
      </c>
      <c r="AL181" s="13">
        <f>SUMIF(Ent_Dados!$C$269:$C$514,Tabulação_Prod_Municipios!D83,Ent_Dados!$X$269:$X$514)</f>
        <v>0</v>
      </c>
      <c r="AM181" s="16">
        <f>SUMIF(Ent_Dados!$C$269:$C$514,Tabulação_Prod_Municipios!D83,Ent_Dados!$Y$269:$Y$514)</f>
        <v>0</v>
      </c>
      <c r="AN181" s="9"/>
      <c r="AO181" s="10">
        <v>171</v>
      </c>
      <c r="AP181" s="92" t="s">
        <v>129</v>
      </c>
      <c r="AQ181" s="13">
        <f>SUMIF(Ent_Dados!$C$9:$C$254,Tabulação_Prod_Municipios!D83,Ent_Dados!$X$9:$X$254)</f>
        <v>0</v>
      </c>
      <c r="AR181" s="16">
        <f>SUMIF(Ent_Dados!$C$9:$C$254,Tabulação_Prod_Municipios!D83,Ent_Dados!$Y$9:$Y$254)</f>
        <v>0</v>
      </c>
      <c r="AT181" s="10">
        <v>171</v>
      </c>
      <c r="AU181" s="92" t="s">
        <v>213</v>
      </c>
      <c r="AV181" s="13">
        <f>SUMIF(Ent_Dados!$C$269:$C$514,Tabulação_Prod_Municipios!D173,Ent_Dados!$J$269:$J$514)</f>
        <v>0</v>
      </c>
      <c r="AW181" s="16">
        <f>SUMIF(Ent_Dados!$C$269:$C$514,Tabulação_Prod_Municipios!D173,Ent_Dados!$K$269:$K$514)</f>
        <v>0</v>
      </c>
      <c r="AX181" s="9"/>
      <c r="AY181" s="10">
        <v>171</v>
      </c>
      <c r="AZ181" s="92" t="s">
        <v>75</v>
      </c>
      <c r="BA181" s="13">
        <f>SUMIF(Ent_Dados!$C$9:$C$254,Tabulação_Prod_Municipios!D23,Ent_Dados!$J$9:$J$254)</f>
        <v>0</v>
      </c>
      <c r="BB181" s="16">
        <f>SUMIF(Ent_Dados!$C$9:$C$254,Tabulação_Prod_Municipios!D23,Ent_Dados!$K$9:$K$254)</f>
        <v>0</v>
      </c>
      <c r="BD181" s="10">
        <v>171</v>
      </c>
      <c r="BE181" s="92" t="s">
        <v>131</v>
      </c>
      <c r="BF181" s="13">
        <f>SUMIF(Ent_Dados!$C$269:$C$514,Tabulação_Prod_Municipios!D85,Ent_Dados!$N$269:$N$514)</f>
        <v>0</v>
      </c>
      <c r="BG181" s="16">
        <f>SUMIF(Ent_Dados!$C$269:$C$514,Tabulação_Prod_Municipios!D85,Ent_Dados!$O$269:$O$514)</f>
        <v>0</v>
      </c>
      <c r="BH181" s="9"/>
      <c r="BI181" s="10">
        <v>171</v>
      </c>
      <c r="BJ181" s="92" t="s">
        <v>131</v>
      </c>
      <c r="BK181" s="13">
        <f>SUMIF(Ent_Dados!$C$9:$C$254,Tabulação_Prod_Municipios!D85,Ent_Dados!$N$9:$N$254)</f>
        <v>0</v>
      </c>
      <c r="BL181" s="16">
        <f>SUMIF(Ent_Dados!$C$9:$C$254,Tabulação_Prod_Municipios!D85,Ent_Dados!$O$9:$O$254)</f>
        <v>0</v>
      </c>
      <c r="BN181" s="10">
        <v>171</v>
      </c>
      <c r="BO181" s="92" t="s">
        <v>207</v>
      </c>
      <c r="BP181" s="13">
        <f>SUMIF(Ent_Dados!$C$269:$C$514,Tabulação_Prod_Municipios!D167,Ent_Dados!$F$269:$F$514)</f>
        <v>0</v>
      </c>
      <c r="BQ181" s="16">
        <f>SUMIF(Ent_Dados!$C$269:$C$514,Tabulação_Prod_Municipios!D167,Ent_Dados!$G$269:$G$514)</f>
        <v>0</v>
      </c>
      <c r="BR181" s="9"/>
      <c r="BS181" s="10">
        <v>171</v>
      </c>
      <c r="BT181" s="92" t="s">
        <v>207</v>
      </c>
      <c r="BU181" s="13">
        <f>SUMIF(Ent_Dados!$C$9:$C$254,Tabulação_Prod_Municipios!D167,Ent_Dados!$F$9:$F$254)</f>
        <v>0</v>
      </c>
      <c r="BV181" s="16">
        <f>SUMIF(Ent_Dados!$C$9:$C$254,Tabulação_Prod_Municipios!D167,Ent_Dados!$G$9:$G$254)</f>
        <v>0</v>
      </c>
      <c r="BX181" s="10">
        <v>171</v>
      </c>
      <c r="BY181" s="92" t="s">
        <v>207</v>
      </c>
      <c r="BZ181" s="13">
        <f>SUMIF(Ent_Dados!$C$269:$C$514,Tabulação_Prod_Municipios!D167,Ent_Dados!$P$269:$P$514)</f>
        <v>0</v>
      </c>
      <c r="CA181" s="16">
        <f>SUMIF(Ent_Dados!$C$269:$C$514,Tabulação_Prod_Municipios!D167,Ent_Dados!$Q$269:$Q$514)</f>
        <v>0</v>
      </c>
      <c r="CB181" s="9"/>
      <c r="CC181" s="10">
        <v>171</v>
      </c>
      <c r="CD181" s="92" t="s">
        <v>207</v>
      </c>
      <c r="CE181" s="13">
        <f>SUMIF(Ent_Dados!$C$9:$C$254,Tabulação_Prod_Municipios!D167,Ent_Dados!$P$9:$P$254)</f>
        <v>0</v>
      </c>
      <c r="CF181" s="16">
        <f>SUMIF(Ent_Dados!$C$9:$C$254,Tabulação_Prod_Municipios!D167,Ent_Dados!$Q$9:$Q$254)</f>
        <v>0</v>
      </c>
      <c r="CH181" s="10">
        <v>171</v>
      </c>
      <c r="CI181" s="92" t="s">
        <v>218</v>
      </c>
      <c r="CJ181" s="13">
        <f>SUMIF(Ent_Dados!$C$269:$C$514,Tabulação_Prod_Municipios!D178,Ent_Dados!$AB$269:$AB$514)</f>
        <v>0</v>
      </c>
      <c r="CK181" s="16">
        <f>SUMIF(Ent_Dados!$C$269:$C$514,Tabulação_Prod_Municipios!D178,Ent_Dados!$AC$269:$AC$514)</f>
        <v>0</v>
      </c>
      <c r="CL181" s="9"/>
      <c r="CM181" s="10">
        <v>171</v>
      </c>
      <c r="CN181" s="92" t="s">
        <v>218</v>
      </c>
      <c r="CO181" s="13">
        <f>SUMIF(Ent_Dados!$C$9:$C$254,Tabulação_Prod_Municipios!D178,Ent_Dados!$AB$9:$AB$254)</f>
        <v>0</v>
      </c>
      <c r="CP181" s="16">
        <f>SUMIF(Ent_Dados!$C$9:$C$254,Tabulação_Prod_Municipios!D178,Ent_Dados!$AC$9:$AC$254)</f>
        <v>0</v>
      </c>
      <c r="CR181" s="10">
        <v>171</v>
      </c>
      <c r="CS181" s="92" t="s">
        <v>170</v>
      </c>
      <c r="CT181" s="13">
        <f>SUMIF(Ent_Dados!$C$269:$C$514,Tabulação_Prod_Municipios!D126,Ent_Dados!$L$269:$L$514)</f>
        <v>0</v>
      </c>
      <c r="CU181" s="16">
        <f>SUMIF(Ent_Dados!$C$269:$C$514,Tabulação_Prod_Municipios!D126,Ent_Dados!$M$269:$M$514)</f>
        <v>0</v>
      </c>
      <c r="CV181" s="9"/>
      <c r="CW181" s="10">
        <v>171</v>
      </c>
      <c r="CX181" s="92" t="s">
        <v>195</v>
      </c>
      <c r="CY181" s="13">
        <f>SUMIF(Ent_Dados!$C$9:$C$254,Tabulação_Prod_Municipios!D153,Ent_Dados!$L$9:$L$254)</f>
        <v>0</v>
      </c>
      <c r="CZ181" s="16">
        <f>SUMIF(Ent_Dados!$C$9:$C$254,Tabulação_Prod_Municipios!D153,Ent_Dados!$M$9:$M$254)</f>
        <v>0</v>
      </c>
      <c r="DB181" s="10">
        <v>171</v>
      </c>
      <c r="DC181" s="92" t="s">
        <v>64</v>
      </c>
      <c r="DD181" s="13">
        <f>SUMIF(Ent_Dados!$C$269:$C$514,Tabulação_Prod_Municipios!D11,Ent_Dados!$R$269:$R$514)</f>
        <v>75</v>
      </c>
      <c r="DE181" s="16">
        <f>SUMIF(Ent_Dados!$C$269:$C$514,Tabulação_Prod_Municipios!D11,Ent_Dados!$S$269:$S$514)</f>
        <v>150</v>
      </c>
      <c r="DF181" s="9"/>
      <c r="DG181" s="10">
        <v>171</v>
      </c>
      <c r="DH181" s="92" t="s">
        <v>221</v>
      </c>
      <c r="DI181" s="13">
        <f>SUMIF(Ent_Dados!$C$9:$C$254,Tabulação_Prod_Municipios!D181,Ent_Dados!$R$9:$R$254)</f>
        <v>10</v>
      </c>
      <c r="DJ181" s="16">
        <f>SUMIF(Ent_Dados!$C$9:$C$254,Tabulação_Prod_Municipios!D181,Ent_Dados!$S$9:$S$254)</f>
        <v>10</v>
      </c>
      <c r="DL181" s="10">
        <v>171</v>
      </c>
      <c r="DM181" s="92" t="s">
        <v>179</v>
      </c>
      <c r="DN181" s="13">
        <f>SUMIF(Ent_Dados!$C$269:$C$514,Tabulação_Prod_Municipios!D135,Ent_Dados!$Z$269:$Z$514)</f>
        <v>0</v>
      </c>
      <c r="DO181" s="16">
        <f>SUMIF(Ent_Dados!$C$269:$C$514,Tabulação_Prod_Municipios!D135,Ent_Dados!$AA$269:$AA$514)</f>
        <v>0</v>
      </c>
      <c r="DP181" s="9"/>
      <c r="DQ181" s="10">
        <v>171</v>
      </c>
      <c r="DR181" s="92" t="s">
        <v>179</v>
      </c>
      <c r="DS181" s="13">
        <f>SUMIF(Ent_Dados!$C$9:$C$254,Tabulação_Prod_Municipios!D135,Ent_Dados!$Z$9:$Z$254)</f>
        <v>0</v>
      </c>
      <c r="DT181" s="16">
        <f>SUMIF(Ent_Dados!$C$9:$C$254,Tabulação_Prod_Municipios!D135,Ent_Dados!$AA$9:$AA$254)</f>
        <v>0</v>
      </c>
      <c r="DV181" s="10">
        <v>171</v>
      </c>
      <c r="DW181" s="92" t="s">
        <v>201</v>
      </c>
      <c r="DX181" s="13">
        <f>SUMIF(Ent_Dados!$C$269:$C$514,Tabulação_Prod_Municipios!D161,Ent_Dados!$D$269:$D$514)</f>
        <v>0</v>
      </c>
      <c r="DY181" s="16">
        <f>SUMIF(Ent_Dados!$C$269:$C$514,Tabulação_Prod_Municipios!D161,Ent_Dados!$E$269:$E$514)</f>
        <v>0</v>
      </c>
      <c r="DZ181" s="9"/>
      <c r="EA181" s="10">
        <v>171</v>
      </c>
      <c r="EB181" s="92" t="s">
        <v>201</v>
      </c>
      <c r="EC181" s="13">
        <f>SUMIF(Ent_Dados!$C$9:$C$254,Tabulação_Prod_Municipios!D161,Ent_Dados!$D$9:$D$254)</f>
        <v>0</v>
      </c>
      <c r="ED181" s="16">
        <f>SUMIF(Ent_Dados!$C$9:$C$254,Tabulação_Prod_Municipios!D161,Ent_Dados!$E$9:$E$254)</f>
        <v>0</v>
      </c>
      <c r="EF181" s="10">
        <v>171</v>
      </c>
      <c r="EG181" s="92" t="s">
        <v>221</v>
      </c>
      <c r="EH181" s="13"/>
      <c r="EI181" s="16"/>
      <c r="EJ181" s="9"/>
      <c r="EK181" s="10">
        <v>171</v>
      </c>
      <c r="EL181" s="92" t="s">
        <v>221</v>
      </c>
      <c r="EM181" s="13"/>
      <c r="EN181" s="16"/>
    </row>
    <row r="182" spans="1:144" ht="13.5" customHeight="1" x14ac:dyDescent="0.2">
      <c r="A182" s="14"/>
      <c r="B182" s="91">
        <v>174</v>
      </c>
      <c r="C182" s="92" t="s">
        <v>222</v>
      </c>
      <c r="D182" s="12" t="s">
        <v>504</v>
      </c>
      <c r="E182" s="14"/>
      <c r="F182" s="10">
        <v>172</v>
      </c>
      <c r="G182" s="92" t="s">
        <v>114</v>
      </c>
      <c r="H182" s="13">
        <f>SUMIF(Ent_Dados!$C$269:$C$514,Tabulação_Prod_Municipios!D65,Ent_Dados!$F$269:$F$514)+SUMIF(Ent_Dados!$C$269:$C$514,Tabulação_Prod_Municipios!D65,Ent_Dados!$H$269:$H$514)+SUMIF(Ent_Dados!$C$269:$C$514,Tabulação_Prod_Municipios!D65,Ent_Dados!$J$269:$J$514)+SUMIF(Ent_Dados!$C$269:$C$514,Tabulação_Prod_Municipios!D65,Ent_Dados!$N$269:$N$514)+SUMIF(Ent_Dados!$C$269:$C$514,Tabulação_Prod_Municipios!D65,Ent_Dados!$P$269:$P$514)+SUMIF(Ent_Dados!$C$269:$C$514,Tabulação_Prod_Municipios!D65,Ent_Dados!$T$269:$T$514)+SUMIF(Ent_Dados!$C$269:$C$514,Tabulação_Prod_Municipios!D65,Ent_Dados!$V$269:$V$514)+SUMIF(Ent_Dados!$C$269:$C$514,Tabulação_Prod_Municipios!D65,Ent_Dados!$X$269:$X$514)+SUMIF(Ent_Dados!$C$269:$C$514,Tabulação_Prod_Municipios!D65,Ent_Dados!$AB$269:$AB$514)</f>
        <v>853</v>
      </c>
      <c r="I182" s="16">
        <f>SUMIF(Ent_Dados!$C$269:$C$514,Tabulação_Prod_Municipios!D65,Ent_Dados!$G$269:$G$514)+SUMIF(Ent_Dados!$C$269:$C$514,Tabulação_Prod_Municipios!D65,Ent_Dados!$I$269:$I$514)+SUMIF(Ent_Dados!$C$269:$C$514,Tabulação_Prod_Municipios!D65,Ent_Dados!$K$269:$K$514)+SUMIF(Ent_Dados!$C$269:$C$514,Tabulação_Prod_Municipios!D65,Ent_Dados!$O$269:$O$514)+SUMIF(Ent_Dados!$C$269:$C$514,Tabulação_Prod_Municipios!D65,Ent_Dados!$Q$269:$Q$514)+SUMIF(Ent_Dados!$C$269:$C$514,Tabulação_Prod_Municipios!D65,Ent_Dados!$U$269:$U$514)+SUMIF(Ent_Dados!$C$269:$C$514,Tabulação_Prod_Municipios!D65,Ent_Dados!$W$269:$W$514)+SUMIF(Ent_Dados!$C$269:$C$514,Tabulação_Prod_Municipios!D65,Ent_Dados!$Y$269:$Y$514)+SUMIF(Ent_Dados!$C$269:$C$514,Tabulação_Prod_Municipios!D65,Ent_Dados!$AC$269:$AC$514)</f>
        <v>3230</v>
      </c>
      <c r="J182" s="9"/>
      <c r="K182" s="10">
        <v>172</v>
      </c>
      <c r="L182" s="92" t="s">
        <v>257</v>
      </c>
      <c r="M182" s="13">
        <f>SUMIF(Ent_Dados!$C$9:$C$254,Tabulação_Prod_Municipios!D224,Ent_Dados!$F$9:$F$254)+SUMIF(Ent_Dados!$C$9:$C$254,Tabulação_Prod_Municipios!D224,Ent_Dados!$H$9:$H$254)+SUMIF(Ent_Dados!$C$9:$C$254,Tabulação_Prod_Municipios!D224,Ent_Dados!$J$9:$J$254)+SUMIF(Ent_Dados!$C$9:$C$254,Tabulação_Prod_Municipios!D224,Ent_Dados!$N$9:$N$254)+SUMIF(Ent_Dados!$C$9:$C$254,Tabulação_Prod_Municipios!D224,Ent_Dados!$P$9:$P$254)+SUMIF(Ent_Dados!$C$9:$C$254,Tabulação_Prod_Municipios!D224,Ent_Dados!$T$9:$T$254)+SUMIF(Ent_Dados!$C$9:$C$254,Tabulação_Prod_Municipios!D224,Ent_Dados!$V$9:$V$254)+SUMIF(Ent_Dados!$C$9:$C$254,Tabulação_Prod_Municipios!D224,Ent_Dados!$X$9:$X$254)+SUMIF(Ent_Dados!$C$9:$C$254,Tabulação_Prod_Municipios!D224,Ent_Dados!$AB$9:$AB$254)</f>
        <v>574</v>
      </c>
      <c r="N182" s="16">
        <f>SUMIF(Ent_Dados!$C$9:$C$254,Tabulação_Prod_Municipios!D224,Ent_Dados!$G$9:$G$254)+SUMIF(Ent_Dados!$C$9:$C$254,Tabulação_Prod_Municipios!D224,Ent_Dados!$I$9:$I$254)+SUMIF(Ent_Dados!$C$9:$C$254,Tabulação_Prod_Municipios!D224,Ent_Dados!$K$9:$K$254)+SUMIF(Ent_Dados!$C$9:$C$254,Tabulação_Prod_Municipios!D224,Ent_Dados!$O$9:$O$254)+SUMIF(Ent_Dados!$C$9:$C$254,Tabulação_Prod_Municipios!D224,Ent_Dados!$Q$9:$Q$254)+SUMIF(Ent_Dados!$C$9:$C$254,Tabulação_Prod_Municipios!D224,Ent_Dados!$U$9:$U$254)+SUMIF(Ent_Dados!$C$9:$C$254,Tabulação_Prod_Municipios!D224,Ent_Dados!$W$9:$W$254)+SUMIF(Ent_Dados!$C$9:$C$254,Tabulação_Prod_Municipios!D224,Ent_Dados!$Y$9:$Y$254)+SUMIF(Ent_Dados!$C$9:$C$254,Tabulação_Prod_Municipios!D224,Ent_Dados!$AC$9:$AC$254)</f>
        <v>890</v>
      </c>
      <c r="O182" s="14"/>
      <c r="P182" s="10">
        <v>172</v>
      </c>
      <c r="Q182" s="92" t="s">
        <v>67</v>
      </c>
      <c r="R182" s="13">
        <f>SUMIF(Ent_Dados!$C$269:$C$514,Tabulação_Prod_Municipios!D14,Ent_Dados!$V$269:$V$514)</f>
        <v>0</v>
      </c>
      <c r="S182" s="16">
        <f>SUMIF(Ent_Dados!$C$269:$C$514,Tabulação_Prod_Municipios!D14,Ent_Dados!$W$269:$W$514)</f>
        <v>960</v>
      </c>
      <c r="T182" s="9"/>
      <c r="U182" s="10">
        <v>172</v>
      </c>
      <c r="V182" s="92" t="s">
        <v>67</v>
      </c>
      <c r="W182" s="13">
        <f>SUMIF(Ent_Dados!$C$9:$C$254,Tabulação_Prod_Municipios!D14,Ent_Dados!$V$9:$V$254)</f>
        <v>0</v>
      </c>
      <c r="X182" s="16">
        <f>SUMIF(Ent_Dados!$C$9:$C$254,Tabulação_Prod_Municipios!D14,Ent_Dados!$W$9:$W$254)</f>
        <v>368</v>
      </c>
      <c r="Y182" s="2"/>
      <c r="Z182" s="10">
        <v>172</v>
      </c>
      <c r="AA182" s="92" t="s">
        <v>266</v>
      </c>
      <c r="AB182" s="13">
        <f>SUMIF(Ent_Dados!$C$269:$C$514,Tabulação_Prod_Municipios!D233,Ent_Dados!$T$269:$T$514)</f>
        <v>1080</v>
      </c>
      <c r="AC182" s="16">
        <f>SUMIF(Ent_Dados!$C$269:$C$514,Tabulação_Prod_Municipios!D233,Ent_Dados!$U$269:$U$514)</f>
        <v>1080</v>
      </c>
      <c r="AD182" s="9"/>
      <c r="AE182" s="10">
        <v>172</v>
      </c>
      <c r="AF182" s="92" t="s">
        <v>174</v>
      </c>
      <c r="AG182" s="13">
        <f>SUMIF(Ent_Dados!$C$9:$C$254,Tabulação_Prod_Municipios!D130,Ent_Dados!$T$9:$T$254)</f>
        <v>250</v>
      </c>
      <c r="AH182" s="16">
        <f>SUMIF(Ent_Dados!$C$9:$C$254,Tabulação_Prod_Municipios!D130,Ent_Dados!$U$9:$U$254)</f>
        <v>250</v>
      </c>
      <c r="AJ182" s="10">
        <v>172</v>
      </c>
      <c r="AK182" s="92" t="s">
        <v>130</v>
      </c>
      <c r="AL182" s="13">
        <f>SUMIF(Ent_Dados!$C$269:$C$514,Tabulação_Prod_Municipios!D84,Ent_Dados!$X$269:$X$514)</f>
        <v>0</v>
      </c>
      <c r="AM182" s="16">
        <f>SUMIF(Ent_Dados!$C$269:$C$514,Tabulação_Prod_Municipios!D84,Ent_Dados!$Y$269:$Y$514)</f>
        <v>0</v>
      </c>
      <c r="AN182" s="9"/>
      <c r="AO182" s="10">
        <v>172</v>
      </c>
      <c r="AP182" s="92" t="s">
        <v>130</v>
      </c>
      <c r="AQ182" s="13">
        <f>SUMIF(Ent_Dados!$C$9:$C$254,Tabulação_Prod_Municipios!D84,Ent_Dados!$X$9:$X$254)</f>
        <v>0</v>
      </c>
      <c r="AR182" s="16">
        <f>SUMIF(Ent_Dados!$C$9:$C$254,Tabulação_Prod_Municipios!D84,Ent_Dados!$Y$9:$Y$254)</f>
        <v>0</v>
      </c>
      <c r="AT182" s="10">
        <v>172</v>
      </c>
      <c r="AU182" s="92" t="s">
        <v>196</v>
      </c>
      <c r="AV182" s="13">
        <f>SUMIF(Ent_Dados!$C$269:$C$514,Tabulação_Prod_Municipios!D155,Ent_Dados!$J$269:$J$514)</f>
        <v>0</v>
      </c>
      <c r="AW182" s="16">
        <f>SUMIF(Ent_Dados!$C$269:$C$514,Tabulação_Prod_Municipios!D155,Ent_Dados!$K$269:$K$514)</f>
        <v>0</v>
      </c>
      <c r="AX182" s="9"/>
      <c r="AY182" s="10">
        <v>172</v>
      </c>
      <c r="AZ182" s="92" t="s">
        <v>162</v>
      </c>
      <c r="BA182" s="13">
        <f>SUMIF(Ent_Dados!$C$9:$C$254,Tabulação_Prod_Municipios!D117,Ent_Dados!$J$9:$J$254)</f>
        <v>0</v>
      </c>
      <c r="BB182" s="16">
        <f>SUMIF(Ent_Dados!$C$9:$C$254,Tabulação_Prod_Municipios!D117,Ent_Dados!$K$9:$K$254)</f>
        <v>0</v>
      </c>
      <c r="BD182" s="10">
        <v>172</v>
      </c>
      <c r="BE182" s="92" t="s">
        <v>133</v>
      </c>
      <c r="BF182" s="13">
        <f>SUMIF(Ent_Dados!$C$269:$C$514,Tabulação_Prod_Municipios!D87,Ent_Dados!$N$269:$N$514)</f>
        <v>0</v>
      </c>
      <c r="BG182" s="16">
        <f>SUMIF(Ent_Dados!$C$269:$C$514,Tabulação_Prod_Municipios!D87,Ent_Dados!$O$269:$O$514)</f>
        <v>0</v>
      </c>
      <c r="BH182" s="9"/>
      <c r="BI182" s="10">
        <v>172</v>
      </c>
      <c r="BJ182" s="92" t="s">
        <v>133</v>
      </c>
      <c r="BK182" s="13">
        <f>SUMIF(Ent_Dados!$C$9:$C$254,Tabulação_Prod_Municipios!D87,Ent_Dados!$N$9:$N$254)</f>
        <v>0</v>
      </c>
      <c r="BL182" s="16">
        <f>SUMIF(Ent_Dados!$C$9:$C$254,Tabulação_Prod_Municipios!D87,Ent_Dados!$O$9:$O$254)</f>
        <v>0</v>
      </c>
      <c r="BN182" s="10">
        <v>172</v>
      </c>
      <c r="BO182" s="92" t="s">
        <v>208</v>
      </c>
      <c r="BP182" s="13">
        <f>SUMIF(Ent_Dados!$C$269:$C$514,Tabulação_Prod_Municipios!D168,Ent_Dados!$F$269:$F$514)</f>
        <v>0</v>
      </c>
      <c r="BQ182" s="16">
        <f>SUMIF(Ent_Dados!$C$269:$C$514,Tabulação_Prod_Municipios!D168,Ent_Dados!$G$269:$G$514)</f>
        <v>0</v>
      </c>
      <c r="BR182" s="9"/>
      <c r="BS182" s="10">
        <v>172</v>
      </c>
      <c r="BT182" s="92" t="s">
        <v>208</v>
      </c>
      <c r="BU182" s="13">
        <f>SUMIF(Ent_Dados!$C$9:$C$254,Tabulação_Prod_Municipios!D168,Ent_Dados!$F$9:$F$254)</f>
        <v>0</v>
      </c>
      <c r="BV182" s="16">
        <f>SUMIF(Ent_Dados!$C$9:$C$254,Tabulação_Prod_Municipios!D168,Ent_Dados!$G$9:$G$254)</f>
        <v>0</v>
      </c>
      <c r="BX182" s="10">
        <v>172</v>
      </c>
      <c r="BY182" s="92" t="s">
        <v>208</v>
      </c>
      <c r="BZ182" s="13">
        <f>SUMIF(Ent_Dados!$C$269:$C$514,Tabulação_Prod_Municipios!D168,Ent_Dados!$P$269:$P$514)</f>
        <v>0</v>
      </c>
      <c r="CA182" s="16">
        <f>SUMIF(Ent_Dados!$C$269:$C$514,Tabulação_Prod_Municipios!D168,Ent_Dados!$Q$269:$Q$514)</f>
        <v>0</v>
      </c>
      <c r="CB182" s="9"/>
      <c r="CC182" s="10">
        <v>172</v>
      </c>
      <c r="CD182" s="92" t="s">
        <v>208</v>
      </c>
      <c r="CE182" s="13">
        <f>SUMIF(Ent_Dados!$C$9:$C$254,Tabulação_Prod_Municipios!D168,Ent_Dados!$P$9:$P$254)</f>
        <v>0</v>
      </c>
      <c r="CF182" s="16">
        <f>SUMIF(Ent_Dados!$C$9:$C$254,Tabulação_Prod_Municipios!D168,Ent_Dados!$Q$9:$Q$254)</f>
        <v>0</v>
      </c>
      <c r="CH182" s="10">
        <v>172</v>
      </c>
      <c r="CI182" s="92" t="s">
        <v>219</v>
      </c>
      <c r="CJ182" s="13">
        <f>SUMIF(Ent_Dados!$C$269:$C$514,Tabulação_Prod_Municipios!D179,Ent_Dados!$AB$269:$AB$514)</f>
        <v>0</v>
      </c>
      <c r="CK182" s="16">
        <f>SUMIF(Ent_Dados!$C$269:$C$514,Tabulação_Prod_Municipios!D179,Ent_Dados!$AC$269:$AC$514)</f>
        <v>0</v>
      </c>
      <c r="CL182" s="9"/>
      <c r="CM182" s="10">
        <v>172</v>
      </c>
      <c r="CN182" s="92" t="s">
        <v>219</v>
      </c>
      <c r="CO182" s="13">
        <f>SUMIF(Ent_Dados!$C$9:$C$254,Tabulação_Prod_Municipios!D179,Ent_Dados!$AB$9:$AB$254)</f>
        <v>0</v>
      </c>
      <c r="CP182" s="16">
        <f>SUMIF(Ent_Dados!$C$9:$C$254,Tabulação_Prod_Municipios!D179,Ent_Dados!$AC$9:$AC$254)</f>
        <v>0</v>
      </c>
      <c r="CR182" s="10">
        <v>172</v>
      </c>
      <c r="CS182" s="92" t="s">
        <v>194</v>
      </c>
      <c r="CT182" s="13">
        <f>SUMIF(Ent_Dados!$C$269:$C$514,Tabulação_Prod_Municipios!D152,Ent_Dados!$L$269:$L$514)</f>
        <v>0</v>
      </c>
      <c r="CU182" s="16">
        <f>SUMIF(Ent_Dados!$C$269:$C$514,Tabulação_Prod_Municipios!D152,Ent_Dados!$M$269:$M$514)</f>
        <v>0</v>
      </c>
      <c r="CV182" s="9"/>
      <c r="CW182" s="10">
        <v>172</v>
      </c>
      <c r="CX182" s="92" t="s">
        <v>122</v>
      </c>
      <c r="CY182" s="13">
        <f>SUMIF(Ent_Dados!$C$9:$C$254,Tabulação_Prod_Municipios!D75,Ent_Dados!$L$9:$L$254)</f>
        <v>0</v>
      </c>
      <c r="CZ182" s="16">
        <f>SUMIF(Ent_Dados!$C$9:$C$254,Tabulação_Prod_Municipios!D75,Ent_Dados!$M$9:$M$254)</f>
        <v>0</v>
      </c>
      <c r="DB182" s="10">
        <v>172</v>
      </c>
      <c r="DC182" s="92" t="s">
        <v>187</v>
      </c>
      <c r="DD182" s="13">
        <f>SUMIF(Ent_Dados!$C$269:$C$514,Tabulação_Prod_Municipios!D144,Ent_Dados!$R$269:$R$514)</f>
        <v>170</v>
      </c>
      <c r="DE182" s="16">
        <f>SUMIF(Ent_Dados!$C$269:$C$514,Tabulação_Prod_Municipios!D144,Ent_Dados!$S$269:$S$514)</f>
        <v>136</v>
      </c>
      <c r="DF182" s="9"/>
      <c r="DG182" s="10">
        <v>172</v>
      </c>
      <c r="DH182" s="92" t="s">
        <v>172</v>
      </c>
      <c r="DI182" s="13">
        <f>SUMIF(Ent_Dados!$C$9:$C$254,Tabulação_Prod_Municipios!D128,Ent_Dados!$R$9:$R$254)</f>
        <v>10</v>
      </c>
      <c r="DJ182" s="16">
        <f>SUMIF(Ent_Dados!$C$9:$C$254,Tabulação_Prod_Municipios!D128,Ent_Dados!$S$9:$S$254)</f>
        <v>10</v>
      </c>
      <c r="DL182" s="10">
        <v>172</v>
      </c>
      <c r="DM182" s="92" t="s">
        <v>180</v>
      </c>
      <c r="DN182" s="13">
        <f>SUMIF(Ent_Dados!$C$269:$C$514,Tabulação_Prod_Municipios!D136,Ent_Dados!$Z$269:$Z$514)</f>
        <v>0</v>
      </c>
      <c r="DO182" s="16">
        <f>SUMIF(Ent_Dados!$C$269:$C$514,Tabulação_Prod_Municipios!D136,Ent_Dados!$AA$269:$AA$514)</f>
        <v>0</v>
      </c>
      <c r="DP182" s="9"/>
      <c r="DQ182" s="10">
        <v>172</v>
      </c>
      <c r="DR182" s="92" t="s">
        <v>180</v>
      </c>
      <c r="DS182" s="13">
        <f>SUMIF(Ent_Dados!$C$9:$C$254,Tabulação_Prod_Municipios!D136,Ent_Dados!$Z$9:$Z$254)</f>
        <v>0</v>
      </c>
      <c r="DT182" s="16">
        <f>SUMIF(Ent_Dados!$C$9:$C$254,Tabulação_Prod_Municipios!D136,Ent_Dados!$AA$9:$AA$254)</f>
        <v>0</v>
      </c>
      <c r="DV182" s="10">
        <v>172</v>
      </c>
      <c r="DW182" s="92" t="s">
        <v>202</v>
      </c>
      <c r="DX182" s="13">
        <f>SUMIF(Ent_Dados!$C$269:$C$514,Tabulação_Prod_Municipios!D162,Ent_Dados!$D$269:$D$514)</f>
        <v>0</v>
      </c>
      <c r="DY182" s="16">
        <f>SUMIF(Ent_Dados!$C$269:$C$514,Tabulação_Prod_Municipios!D162,Ent_Dados!$E$269:$E$514)</f>
        <v>0</v>
      </c>
      <c r="DZ182" s="9"/>
      <c r="EA182" s="10">
        <v>172</v>
      </c>
      <c r="EB182" s="92" t="s">
        <v>202</v>
      </c>
      <c r="EC182" s="13">
        <f>SUMIF(Ent_Dados!$C$9:$C$254,Tabulação_Prod_Municipios!D162,Ent_Dados!$D$9:$D$254)</f>
        <v>0</v>
      </c>
      <c r="ED182" s="16">
        <f>SUMIF(Ent_Dados!$C$9:$C$254,Tabulação_Prod_Municipios!D162,Ent_Dados!$E$9:$E$254)</f>
        <v>0</v>
      </c>
      <c r="EF182" s="10">
        <v>172</v>
      </c>
      <c r="EG182" s="92" t="s">
        <v>222</v>
      </c>
      <c r="EH182" s="13"/>
      <c r="EI182" s="16"/>
      <c r="EJ182" s="9"/>
      <c r="EK182" s="10">
        <v>172</v>
      </c>
      <c r="EL182" s="92" t="s">
        <v>222</v>
      </c>
      <c r="EM182" s="13"/>
      <c r="EN182" s="16"/>
    </row>
    <row r="183" spans="1:144" ht="13.5" customHeight="1" x14ac:dyDescent="0.2">
      <c r="A183" s="14"/>
      <c r="B183" s="91">
        <v>175</v>
      </c>
      <c r="C183" s="92" t="s">
        <v>223</v>
      </c>
      <c r="D183" s="12" t="s">
        <v>505</v>
      </c>
      <c r="E183" s="14"/>
      <c r="F183" s="10">
        <v>173</v>
      </c>
      <c r="G183" s="92" t="s">
        <v>152</v>
      </c>
      <c r="H183" s="13">
        <f>SUMIF(Ent_Dados!$C$269:$C$514,Tabulação_Prod_Municipios!D106,Ent_Dados!$F$269:$F$514)+SUMIF(Ent_Dados!$C$269:$C$514,Tabulação_Prod_Municipios!D106,Ent_Dados!$H$269:$H$514)+SUMIF(Ent_Dados!$C$269:$C$514,Tabulação_Prod_Municipios!D106,Ent_Dados!$J$269:$J$514)+SUMIF(Ent_Dados!$C$269:$C$514,Tabulação_Prod_Municipios!D106,Ent_Dados!$N$269:$N$514)+SUMIF(Ent_Dados!$C$269:$C$514,Tabulação_Prod_Municipios!D106,Ent_Dados!$P$269:$P$514)+SUMIF(Ent_Dados!$C$269:$C$514,Tabulação_Prod_Municipios!D106,Ent_Dados!$T$269:$T$514)+SUMIF(Ent_Dados!$C$269:$C$514,Tabulação_Prod_Municipios!D106,Ent_Dados!$V$269:$V$514)+SUMIF(Ent_Dados!$C$269:$C$514,Tabulação_Prod_Municipios!D106,Ent_Dados!$X$269:$X$514)+SUMIF(Ent_Dados!$C$269:$C$514,Tabulação_Prod_Municipios!D106,Ent_Dados!$AB$269:$AB$514)</f>
        <v>3620</v>
      </c>
      <c r="I183" s="16">
        <f>SUMIF(Ent_Dados!$C$269:$C$514,Tabulação_Prod_Municipios!D106,Ent_Dados!$G$269:$G$514)+SUMIF(Ent_Dados!$C$269:$C$514,Tabulação_Prod_Municipios!D106,Ent_Dados!$I$269:$I$514)+SUMIF(Ent_Dados!$C$269:$C$514,Tabulação_Prod_Municipios!D106,Ent_Dados!$K$269:$K$514)+SUMIF(Ent_Dados!$C$269:$C$514,Tabulação_Prod_Municipios!D106,Ent_Dados!$O$269:$O$514)+SUMIF(Ent_Dados!$C$269:$C$514,Tabulação_Prod_Municipios!D106,Ent_Dados!$Q$269:$Q$514)+SUMIF(Ent_Dados!$C$269:$C$514,Tabulação_Prod_Municipios!D106,Ent_Dados!$U$269:$U$514)+SUMIF(Ent_Dados!$C$269:$C$514,Tabulação_Prod_Municipios!D106,Ent_Dados!$W$269:$W$514)+SUMIF(Ent_Dados!$C$269:$C$514,Tabulação_Prod_Municipios!D106,Ent_Dados!$Y$269:$Y$514)+SUMIF(Ent_Dados!$C$269:$C$514,Tabulação_Prod_Municipios!D106,Ent_Dados!$AC$269:$AC$514)</f>
        <v>3150</v>
      </c>
      <c r="J183" s="9"/>
      <c r="K183" s="10">
        <v>173</v>
      </c>
      <c r="L183" s="92" t="s">
        <v>205</v>
      </c>
      <c r="M183" s="13">
        <f>SUMIF(Ent_Dados!$C$9:$C$254,Tabulação_Prod_Municipios!D165,Ent_Dados!$F$9:$F$254)+SUMIF(Ent_Dados!$C$9:$C$254,Tabulação_Prod_Municipios!D165,Ent_Dados!$H$9:$H$254)+SUMIF(Ent_Dados!$C$9:$C$254,Tabulação_Prod_Municipios!D165,Ent_Dados!$J$9:$J$254)+SUMIF(Ent_Dados!$C$9:$C$254,Tabulação_Prod_Municipios!D165,Ent_Dados!$N$9:$N$254)+SUMIF(Ent_Dados!$C$9:$C$254,Tabulação_Prod_Municipios!D165,Ent_Dados!$P$9:$P$254)+SUMIF(Ent_Dados!$C$9:$C$254,Tabulação_Prod_Municipios!D165,Ent_Dados!$T$9:$T$254)+SUMIF(Ent_Dados!$C$9:$C$254,Tabulação_Prod_Municipios!D165,Ent_Dados!$V$9:$V$254)+SUMIF(Ent_Dados!$C$9:$C$254,Tabulação_Prod_Municipios!D165,Ent_Dados!$X$9:$X$254)+SUMIF(Ent_Dados!$C$9:$C$254,Tabulação_Prod_Municipios!D165,Ent_Dados!$AB$9:$AB$254)</f>
        <v>980</v>
      </c>
      <c r="N183" s="16">
        <f>SUMIF(Ent_Dados!$C$9:$C$254,Tabulação_Prod_Municipios!D165,Ent_Dados!$G$9:$G$254)+SUMIF(Ent_Dados!$C$9:$C$254,Tabulação_Prod_Municipios!D165,Ent_Dados!$I$9:$I$254)+SUMIF(Ent_Dados!$C$9:$C$254,Tabulação_Prod_Municipios!D165,Ent_Dados!$K$9:$K$254)+SUMIF(Ent_Dados!$C$9:$C$254,Tabulação_Prod_Municipios!D165,Ent_Dados!$O$9:$O$254)+SUMIF(Ent_Dados!$C$9:$C$254,Tabulação_Prod_Municipios!D165,Ent_Dados!$Q$9:$Q$254)+SUMIF(Ent_Dados!$C$9:$C$254,Tabulação_Prod_Municipios!D165,Ent_Dados!$U$9:$U$254)+SUMIF(Ent_Dados!$C$9:$C$254,Tabulação_Prod_Municipios!D165,Ent_Dados!$W$9:$W$254)+SUMIF(Ent_Dados!$C$9:$C$254,Tabulação_Prod_Municipios!D165,Ent_Dados!$Y$9:$Y$254)+SUMIF(Ent_Dados!$C$9:$C$254,Tabulação_Prod_Municipios!D165,Ent_Dados!$AC$9:$AC$254)</f>
        <v>880</v>
      </c>
      <c r="O183" s="14"/>
      <c r="P183" s="10">
        <v>173</v>
      </c>
      <c r="Q183" s="92" t="s">
        <v>273</v>
      </c>
      <c r="R183" s="13">
        <f>SUMIF(Ent_Dados!$C$269:$C$514,Tabulação_Prod_Municipios!D241,Ent_Dados!$V$269:$V$514)</f>
        <v>770</v>
      </c>
      <c r="S183" s="16">
        <f>SUMIF(Ent_Dados!$C$269:$C$514,Tabulação_Prod_Municipios!D241,Ent_Dados!$W$269:$W$514)</f>
        <v>900</v>
      </c>
      <c r="T183" s="9"/>
      <c r="U183" s="10">
        <v>173</v>
      </c>
      <c r="V183" s="92" t="s">
        <v>240</v>
      </c>
      <c r="W183" s="13">
        <f>SUMIF(Ent_Dados!$C$9:$C$254,Tabulação_Prod_Municipios!D205,Ent_Dados!$V$9:$V$254)</f>
        <v>350</v>
      </c>
      <c r="X183" s="16">
        <f>SUMIF(Ent_Dados!$C$9:$C$254,Tabulação_Prod_Municipios!D205,Ent_Dados!$W$9:$W$254)</f>
        <v>350</v>
      </c>
      <c r="Y183" s="2"/>
      <c r="Z183" s="10">
        <v>173</v>
      </c>
      <c r="AA183" s="92" t="s">
        <v>157</v>
      </c>
      <c r="AB183" s="13">
        <f>SUMIF(Ent_Dados!$C$269:$C$514,Tabulação_Prod_Municipios!D112,Ent_Dados!$T$269:$T$514)</f>
        <v>288</v>
      </c>
      <c r="AC183" s="16">
        <f>SUMIF(Ent_Dados!$C$269:$C$514,Tabulação_Prod_Municipios!D112,Ent_Dados!$U$269:$U$514)</f>
        <v>1050</v>
      </c>
      <c r="AD183" s="9"/>
      <c r="AE183" s="10">
        <v>173</v>
      </c>
      <c r="AF183" s="92" t="s">
        <v>224</v>
      </c>
      <c r="AG183" s="13">
        <f>SUMIF(Ent_Dados!$C$9:$C$254,Tabulação_Prod_Municipios!D185,Ent_Dados!$T$9:$T$254)</f>
        <v>200</v>
      </c>
      <c r="AH183" s="16">
        <f>SUMIF(Ent_Dados!$C$9:$C$254,Tabulação_Prod_Municipios!D185,Ent_Dados!$U$9:$U$254)</f>
        <v>250</v>
      </c>
      <c r="AJ183" s="10">
        <v>173</v>
      </c>
      <c r="AK183" s="92" t="s">
        <v>132</v>
      </c>
      <c r="AL183" s="13">
        <f>SUMIF(Ent_Dados!$C$269:$C$514,Tabulação_Prod_Municipios!D86,Ent_Dados!$X$269:$X$514)</f>
        <v>0</v>
      </c>
      <c r="AM183" s="16">
        <f>SUMIF(Ent_Dados!$C$269:$C$514,Tabulação_Prod_Municipios!D86,Ent_Dados!$Y$269:$Y$514)</f>
        <v>0</v>
      </c>
      <c r="AN183" s="9"/>
      <c r="AO183" s="10">
        <v>173</v>
      </c>
      <c r="AP183" s="92" t="s">
        <v>132</v>
      </c>
      <c r="AQ183" s="13">
        <f>SUMIF(Ent_Dados!$C$9:$C$254,Tabulação_Prod_Municipios!D86,Ent_Dados!$X$9:$X$254)</f>
        <v>0</v>
      </c>
      <c r="AR183" s="16">
        <f>SUMIF(Ent_Dados!$C$9:$C$254,Tabulação_Prod_Municipios!D86,Ent_Dados!$Y$9:$Y$254)</f>
        <v>0</v>
      </c>
      <c r="AT183" s="10">
        <v>173</v>
      </c>
      <c r="AU183" s="92" t="s">
        <v>126</v>
      </c>
      <c r="AV183" s="13">
        <f>SUMIF(Ent_Dados!$C$269:$C$514,Tabulação_Prod_Municipios!D79,Ent_Dados!$J$269:$J$514)</f>
        <v>0</v>
      </c>
      <c r="AW183" s="16">
        <f>SUMIF(Ent_Dados!$C$269:$C$514,Tabulação_Prod_Municipios!D79,Ent_Dados!$K$269:$K$514)</f>
        <v>0</v>
      </c>
      <c r="AX183" s="9"/>
      <c r="AY183" s="10">
        <v>173</v>
      </c>
      <c r="AZ183" s="92" t="s">
        <v>148</v>
      </c>
      <c r="BA183" s="13">
        <f>SUMIF(Ent_Dados!$C$9:$C$254,Tabulação_Prod_Municipios!D102,Ent_Dados!$J$9:$J$254)</f>
        <v>0</v>
      </c>
      <c r="BB183" s="16">
        <f>SUMIF(Ent_Dados!$C$9:$C$254,Tabulação_Prod_Municipios!D102,Ent_Dados!$K$9:$K$254)</f>
        <v>0</v>
      </c>
      <c r="BD183" s="10">
        <v>173</v>
      </c>
      <c r="BE183" s="92" t="s">
        <v>134</v>
      </c>
      <c r="BF183" s="13">
        <f>SUMIF(Ent_Dados!$C$269:$C$514,Tabulação_Prod_Municipios!D88,Ent_Dados!$N$269:$N$514)</f>
        <v>0</v>
      </c>
      <c r="BG183" s="16">
        <f>SUMIF(Ent_Dados!$C$269:$C$514,Tabulação_Prod_Municipios!D88,Ent_Dados!$O$269:$O$514)</f>
        <v>0</v>
      </c>
      <c r="BH183" s="9"/>
      <c r="BI183" s="10">
        <v>173</v>
      </c>
      <c r="BJ183" s="92" t="s">
        <v>134</v>
      </c>
      <c r="BK183" s="13">
        <f>SUMIF(Ent_Dados!$C$9:$C$254,Tabulação_Prod_Municipios!D88,Ent_Dados!$N$9:$N$254)</f>
        <v>0</v>
      </c>
      <c r="BL183" s="16">
        <f>SUMIF(Ent_Dados!$C$9:$C$254,Tabulação_Prod_Municipios!D88,Ent_Dados!$O$9:$O$254)</f>
        <v>0</v>
      </c>
      <c r="BN183" s="10">
        <v>173</v>
      </c>
      <c r="BO183" s="92" t="s">
        <v>209</v>
      </c>
      <c r="BP183" s="13">
        <f>SUMIF(Ent_Dados!$C$269:$C$514,Tabulação_Prod_Municipios!D169,Ent_Dados!$F$269:$F$514)</f>
        <v>0</v>
      </c>
      <c r="BQ183" s="16">
        <f>SUMIF(Ent_Dados!$C$269:$C$514,Tabulação_Prod_Municipios!D169,Ent_Dados!$G$269:$G$514)</f>
        <v>0</v>
      </c>
      <c r="BR183" s="9"/>
      <c r="BS183" s="10">
        <v>173</v>
      </c>
      <c r="BT183" s="92" t="s">
        <v>209</v>
      </c>
      <c r="BU183" s="13">
        <f>SUMIF(Ent_Dados!$C$9:$C$254,Tabulação_Prod_Municipios!D169,Ent_Dados!$F$9:$F$254)</f>
        <v>0</v>
      </c>
      <c r="BV183" s="16">
        <f>SUMIF(Ent_Dados!$C$9:$C$254,Tabulação_Prod_Municipios!D169,Ent_Dados!$G$9:$G$254)</f>
        <v>0</v>
      </c>
      <c r="BX183" s="10">
        <v>173</v>
      </c>
      <c r="BY183" s="92" t="s">
        <v>209</v>
      </c>
      <c r="BZ183" s="13">
        <f>SUMIF(Ent_Dados!$C$269:$C$514,Tabulação_Prod_Municipios!D169,Ent_Dados!$P$269:$P$514)</f>
        <v>0</v>
      </c>
      <c r="CA183" s="16">
        <f>SUMIF(Ent_Dados!$C$269:$C$514,Tabulação_Prod_Municipios!D169,Ent_Dados!$Q$269:$Q$514)</f>
        <v>0</v>
      </c>
      <c r="CB183" s="9"/>
      <c r="CC183" s="10">
        <v>173</v>
      </c>
      <c r="CD183" s="92" t="s">
        <v>209</v>
      </c>
      <c r="CE183" s="13">
        <f>SUMIF(Ent_Dados!$C$9:$C$254,Tabulação_Prod_Municipios!D169,Ent_Dados!$P$9:$P$254)</f>
        <v>0</v>
      </c>
      <c r="CF183" s="16">
        <f>SUMIF(Ent_Dados!$C$9:$C$254,Tabulação_Prod_Municipios!D169,Ent_Dados!$Q$9:$Q$254)</f>
        <v>0</v>
      </c>
      <c r="CH183" s="10">
        <v>173</v>
      </c>
      <c r="CI183" s="92" t="s">
        <v>220</v>
      </c>
      <c r="CJ183" s="13">
        <f>SUMIF(Ent_Dados!$C$269:$C$514,Tabulação_Prod_Municipios!D180,Ent_Dados!$AB$269:$AB$514)</f>
        <v>0</v>
      </c>
      <c r="CK183" s="16">
        <f>SUMIF(Ent_Dados!$C$269:$C$514,Tabulação_Prod_Municipios!D180,Ent_Dados!$AC$269:$AC$514)</f>
        <v>0</v>
      </c>
      <c r="CL183" s="9"/>
      <c r="CM183" s="10">
        <v>173</v>
      </c>
      <c r="CN183" s="92" t="s">
        <v>220</v>
      </c>
      <c r="CO183" s="13">
        <f>SUMIF(Ent_Dados!$C$9:$C$254,Tabulação_Prod_Municipios!D180,Ent_Dados!$AB$9:$AB$254)</f>
        <v>0</v>
      </c>
      <c r="CP183" s="16">
        <f>SUMIF(Ent_Dados!$C$9:$C$254,Tabulação_Prod_Municipios!D180,Ent_Dados!$AC$9:$AC$254)</f>
        <v>0</v>
      </c>
      <c r="CR183" s="10">
        <v>173</v>
      </c>
      <c r="CS183" s="92" t="s">
        <v>195</v>
      </c>
      <c r="CT183" s="13">
        <f>SUMIF(Ent_Dados!$C$269:$C$514,Tabulação_Prod_Municipios!D153,Ent_Dados!$L$269:$L$514)</f>
        <v>0</v>
      </c>
      <c r="CU183" s="16">
        <f>SUMIF(Ent_Dados!$C$269:$C$514,Tabulação_Prod_Municipios!D153,Ent_Dados!$M$269:$M$514)</f>
        <v>0</v>
      </c>
      <c r="CV183" s="9"/>
      <c r="CW183" s="10">
        <v>173</v>
      </c>
      <c r="CX183" s="92" t="s">
        <v>263</v>
      </c>
      <c r="CY183" s="13">
        <f>SUMIF(Ent_Dados!$C$9:$C$254,Tabulação_Prod_Municipios!D230,Ent_Dados!$L$9:$L$254)</f>
        <v>0</v>
      </c>
      <c r="CZ183" s="16">
        <f>SUMIF(Ent_Dados!$C$9:$C$254,Tabulação_Prod_Municipios!D230,Ent_Dados!$M$9:$M$254)</f>
        <v>0</v>
      </c>
      <c r="DB183" s="10">
        <v>173</v>
      </c>
      <c r="DC183" s="92" t="s">
        <v>191</v>
      </c>
      <c r="DD183" s="13">
        <f>SUMIF(Ent_Dados!$C$269:$C$514,Tabulação_Prod_Municipios!D149,Ent_Dados!$R$269:$R$514)</f>
        <v>240</v>
      </c>
      <c r="DE183" s="16">
        <f>SUMIF(Ent_Dados!$C$269:$C$514,Tabulação_Prod_Municipios!D149,Ent_Dados!$S$269:$S$514)</f>
        <v>120</v>
      </c>
      <c r="DF183" s="9"/>
      <c r="DG183" s="10">
        <v>173</v>
      </c>
      <c r="DH183" s="92" t="s">
        <v>64</v>
      </c>
      <c r="DI183" s="13">
        <f>SUMIF(Ent_Dados!$C$9:$C$254,Tabulação_Prod_Municipios!D11,Ent_Dados!$R$9:$R$254)</f>
        <v>5</v>
      </c>
      <c r="DJ183" s="16">
        <f>SUMIF(Ent_Dados!$C$9:$C$254,Tabulação_Prod_Municipios!D11,Ent_Dados!$S$9:$S$254)</f>
        <v>10</v>
      </c>
      <c r="DL183" s="10">
        <v>173</v>
      </c>
      <c r="DM183" s="92" t="s">
        <v>5</v>
      </c>
      <c r="DN183" s="13">
        <f>SUMIF(Ent_Dados!$C$269:$C$514,Tabulação_Prod_Municipios!D138,Ent_Dados!$Z$269:$Z$514)</f>
        <v>0</v>
      </c>
      <c r="DO183" s="16">
        <f>SUMIF(Ent_Dados!$C$269:$C$514,Tabulação_Prod_Municipios!D138,Ent_Dados!$AA$269:$AA$514)</f>
        <v>0</v>
      </c>
      <c r="DP183" s="9"/>
      <c r="DQ183" s="10">
        <v>173</v>
      </c>
      <c r="DR183" s="92" t="s">
        <v>5</v>
      </c>
      <c r="DS183" s="13">
        <f>SUMIF(Ent_Dados!$C$9:$C$254,Tabulação_Prod_Municipios!D138,Ent_Dados!$Z$9:$Z$254)</f>
        <v>0</v>
      </c>
      <c r="DT183" s="16">
        <f>SUMIF(Ent_Dados!$C$9:$C$254,Tabulação_Prod_Municipios!D138,Ent_Dados!$AA$9:$AA$254)</f>
        <v>0</v>
      </c>
      <c r="DV183" s="10">
        <v>173</v>
      </c>
      <c r="DW183" s="92" t="s">
        <v>203</v>
      </c>
      <c r="DX183" s="13">
        <f>SUMIF(Ent_Dados!$C$269:$C$514,Tabulação_Prod_Municipios!D163,Ent_Dados!$D$269:$D$514)</f>
        <v>0</v>
      </c>
      <c r="DY183" s="16">
        <f>SUMIF(Ent_Dados!$C$269:$C$514,Tabulação_Prod_Municipios!D163,Ent_Dados!$E$269:$E$514)</f>
        <v>0</v>
      </c>
      <c r="DZ183" s="9"/>
      <c r="EA183" s="10">
        <v>173</v>
      </c>
      <c r="EB183" s="92" t="s">
        <v>203</v>
      </c>
      <c r="EC183" s="13">
        <f>SUMIF(Ent_Dados!$C$9:$C$254,Tabulação_Prod_Municipios!D163,Ent_Dados!$D$9:$D$254)</f>
        <v>0</v>
      </c>
      <c r="ED183" s="16">
        <f>SUMIF(Ent_Dados!$C$9:$C$254,Tabulação_Prod_Municipios!D163,Ent_Dados!$E$9:$E$254)</f>
        <v>0</v>
      </c>
      <c r="EF183" s="10">
        <v>173</v>
      </c>
      <c r="EG183" s="92" t="s">
        <v>223</v>
      </c>
      <c r="EH183" s="13"/>
      <c r="EI183" s="16"/>
      <c r="EJ183" s="9"/>
      <c r="EK183" s="10">
        <v>173</v>
      </c>
      <c r="EL183" s="92" t="s">
        <v>223</v>
      </c>
      <c r="EM183" s="13"/>
      <c r="EN183" s="16"/>
    </row>
    <row r="184" spans="1:144" ht="13.5" customHeight="1" x14ac:dyDescent="0.2">
      <c r="A184" s="14"/>
      <c r="B184" s="91">
        <v>176</v>
      </c>
      <c r="C184" s="92" t="s">
        <v>49</v>
      </c>
      <c r="D184" s="12" t="s">
        <v>506</v>
      </c>
      <c r="E184" s="14"/>
      <c r="F184" s="10">
        <v>174</v>
      </c>
      <c r="G184" s="92" t="s">
        <v>215</v>
      </c>
      <c r="H184" s="13">
        <f>SUMIF(Ent_Dados!$C$269:$C$514,Tabulação_Prod_Municipios!D175,Ent_Dados!$F$269:$F$514)+SUMIF(Ent_Dados!$C$269:$C$514,Tabulação_Prod_Municipios!D175,Ent_Dados!$H$269:$H$514)+SUMIF(Ent_Dados!$C$269:$C$514,Tabulação_Prod_Municipios!D175,Ent_Dados!$J$269:$J$514)+SUMIF(Ent_Dados!$C$269:$C$514,Tabulação_Prod_Municipios!D175,Ent_Dados!$N$269:$N$514)+SUMIF(Ent_Dados!$C$269:$C$514,Tabulação_Prod_Municipios!D175,Ent_Dados!$P$269:$P$514)+SUMIF(Ent_Dados!$C$269:$C$514,Tabulação_Prod_Municipios!D175,Ent_Dados!$T$269:$T$514)+SUMIF(Ent_Dados!$C$269:$C$514,Tabulação_Prod_Municipios!D175,Ent_Dados!$V$269:$V$514)+SUMIF(Ent_Dados!$C$269:$C$514,Tabulação_Prod_Municipios!D175,Ent_Dados!$X$269:$X$514)+SUMIF(Ent_Dados!$C$269:$C$514,Tabulação_Prod_Municipios!D175,Ent_Dados!$AB$269:$AB$514)</f>
        <v>3130</v>
      </c>
      <c r="I184" s="16">
        <f>SUMIF(Ent_Dados!$C$269:$C$514,Tabulação_Prod_Municipios!D175,Ent_Dados!$G$269:$G$514)+SUMIF(Ent_Dados!$C$269:$C$514,Tabulação_Prod_Municipios!D175,Ent_Dados!$I$269:$I$514)+SUMIF(Ent_Dados!$C$269:$C$514,Tabulação_Prod_Municipios!D175,Ent_Dados!$K$269:$K$514)+SUMIF(Ent_Dados!$C$269:$C$514,Tabulação_Prod_Municipios!D175,Ent_Dados!$O$269:$O$514)+SUMIF(Ent_Dados!$C$269:$C$514,Tabulação_Prod_Municipios!D175,Ent_Dados!$Q$269:$Q$514)+SUMIF(Ent_Dados!$C$269:$C$514,Tabulação_Prod_Municipios!D175,Ent_Dados!$U$269:$U$514)+SUMIF(Ent_Dados!$C$269:$C$514,Tabulação_Prod_Municipios!D175,Ent_Dados!$W$269:$W$514)+SUMIF(Ent_Dados!$C$269:$C$514,Tabulação_Prod_Municipios!D175,Ent_Dados!$Y$269:$Y$514)+SUMIF(Ent_Dados!$C$269:$C$514,Tabulação_Prod_Municipios!D175,Ent_Dados!$AC$269:$AC$514)</f>
        <v>3130</v>
      </c>
      <c r="J184" s="9"/>
      <c r="K184" s="10">
        <v>174</v>
      </c>
      <c r="L184" s="92" t="s">
        <v>133</v>
      </c>
      <c r="M184" s="13">
        <f>SUMIF(Ent_Dados!$C$9:$C$254,Tabulação_Prod_Municipios!D87,Ent_Dados!$F$9:$F$254)+SUMIF(Ent_Dados!$C$9:$C$254,Tabulação_Prod_Municipios!D87,Ent_Dados!$H$9:$H$254)+SUMIF(Ent_Dados!$C$9:$C$254,Tabulação_Prod_Municipios!D87,Ent_Dados!$J$9:$J$254)+SUMIF(Ent_Dados!$C$9:$C$254,Tabulação_Prod_Municipios!D87,Ent_Dados!$N$9:$N$254)+SUMIF(Ent_Dados!$C$9:$C$254,Tabulação_Prod_Municipios!D87,Ent_Dados!$P$9:$P$254)+SUMIF(Ent_Dados!$C$9:$C$254,Tabulação_Prod_Municipios!D87,Ent_Dados!$T$9:$T$254)+SUMIF(Ent_Dados!$C$9:$C$254,Tabulação_Prod_Municipios!D87,Ent_Dados!$V$9:$V$254)+SUMIF(Ent_Dados!$C$9:$C$254,Tabulação_Prod_Municipios!D87,Ent_Dados!$X$9:$X$254)+SUMIF(Ent_Dados!$C$9:$C$254,Tabulação_Prod_Municipios!D87,Ent_Dados!$AB$9:$AB$254)</f>
        <v>900</v>
      </c>
      <c r="N184" s="16">
        <f>SUMIF(Ent_Dados!$C$9:$C$254,Tabulação_Prod_Municipios!D87,Ent_Dados!$G$9:$G$254)+SUMIF(Ent_Dados!$C$9:$C$254,Tabulação_Prod_Municipios!D87,Ent_Dados!$I$9:$I$254)+SUMIF(Ent_Dados!$C$9:$C$254,Tabulação_Prod_Municipios!D87,Ent_Dados!$K$9:$K$254)+SUMIF(Ent_Dados!$C$9:$C$254,Tabulação_Prod_Municipios!D87,Ent_Dados!$O$9:$O$254)+SUMIF(Ent_Dados!$C$9:$C$254,Tabulação_Prod_Municipios!D87,Ent_Dados!$Q$9:$Q$254)+SUMIF(Ent_Dados!$C$9:$C$254,Tabulação_Prod_Municipios!D87,Ent_Dados!$U$9:$U$254)+SUMIF(Ent_Dados!$C$9:$C$254,Tabulação_Prod_Municipios!D87,Ent_Dados!$W$9:$W$254)+SUMIF(Ent_Dados!$C$9:$C$254,Tabulação_Prod_Municipios!D87,Ent_Dados!$Y$9:$Y$254)+SUMIF(Ent_Dados!$C$9:$C$254,Tabulação_Prod_Municipios!D87,Ent_Dados!$AC$9:$AC$254)</f>
        <v>840</v>
      </c>
      <c r="O184" s="14"/>
      <c r="P184" s="10">
        <v>174</v>
      </c>
      <c r="Q184" s="92" t="s">
        <v>195</v>
      </c>
      <c r="R184" s="13">
        <f>SUMIF(Ent_Dados!$C$269:$C$514,Tabulação_Prod_Municipios!D153,Ent_Dados!$V$269:$V$514)</f>
        <v>2222</v>
      </c>
      <c r="S184" s="16">
        <f>SUMIF(Ent_Dados!$C$269:$C$514,Tabulação_Prod_Municipios!D153,Ent_Dados!$W$269:$W$514)</f>
        <v>882</v>
      </c>
      <c r="T184" s="9"/>
      <c r="U184" s="10">
        <v>174</v>
      </c>
      <c r="V184" s="92" t="s">
        <v>238</v>
      </c>
      <c r="W184" s="13">
        <f>SUMIF(Ent_Dados!$C$9:$C$254,Tabulação_Prod_Municipios!D203,Ent_Dados!$V$9:$V$254)</f>
        <v>340</v>
      </c>
      <c r="X184" s="16">
        <f>SUMIF(Ent_Dados!$C$9:$C$254,Tabulação_Prod_Municipios!D203,Ent_Dados!$W$9:$W$254)</f>
        <v>350</v>
      </c>
      <c r="Y184" s="2"/>
      <c r="Z184" s="10">
        <v>174</v>
      </c>
      <c r="AA184" s="92" t="s">
        <v>243</v>
      </c>
      <c r="AB184" s="13">
        <f>SUMIF(Ent_Dados!$C$269:$C$514,Tabulação_Prod_Municipios!D209,Ent_Dados!$T$269:$T$514)</f>
        <v>1250</v>
      </c>
      <c r="AC184" s="16">
        <f>SUMIF(Ent_Dados!$C$269:$C$514,Tabulação_Prod_Municipios!D209,Ent_Dados!$U$269:$U$514)</f>
        <v>1000</v>
      </c>
      <c r="AD184" s="9"/>
      <c r="AE184" s="10">
        <v>174</v>
      </c>
      <c r="AF184" s="92" t="s">
        <v>136</v>
      </c>
      <c r="AG184" s="13">
        <f>SUMIF(Ent_Dados!$C$9:$C$254,Tabulação_Prod_Municipios!D90,Ent_Dados!$T$9:$T$254)</f>
        <v>150</v>
      </c>
      <c r="AH184" s="16">
        <f>SUMIF(Ent_Dados!$C$9:$C$254,Tabulação_Prod_Municipios!D90,Ent_Dados!$U$9:$U$254)</f>
        <v>250</v>
      </c>
      <c r="AJ184" s="10">
        <v>174</v>
      </c>
      <c r="AK184" s="92" t="s">
        <v>133</v>
      </c>
      <c r="AL184" s="13">
        <f>SUMIF(Ent_Dados!$C$269:$C$514,Tabulação_Prod_Municipios!D87,Ent_Dados!$X$269:$X$514)</f>
        <v>0</v>
      </c>
      <c r="AM184" s="16">
        <f>SUMIF(Ent_Dados!$C$269:$C$514,Tabulação_Prod_Municipios!D87,Ent_Dados!$Y$269:$Y$514)</f>
        <v>0</v>
      </c>
      <c r="AN184" s="9"/>
      <c r="AO184" s="10">
        <v>174</v>
      </c>
      <c r="AP184" s="92" t="s">
        <v>133</v>
      </c>
      <c r="AQ184" s="13">
        <f>SUMIF(Ent_Dados!$C$9:$C$254,Tabulação_Prod_Municipios!D87,Ent_Dados!$X$9:$X$254)</f>
        <v>0</v>
      </c>
      <c r="AR184" s="16">
        <f>SUMIF(Ent_Dados!$C$9:$C$254,Tabulação_Prod_Municipios!D87,Ent_Dados!$Y$9:$Y$254)</f>
        <v>0</v>
      </c>
      <c r="AT184" s="10">
        <v>174</v>
      </c>
      <c r="AU184" s="92" t="s">
        <v>148</v>
      </c>
      <c r="AV184" s="13">
        <f>SUMIF(Ent_Dados!$C$269:$C$514,Tabulação_Prod_Municipios!D102,Ent_Dados!$J$269:$J$514)</f>
        <v>0</v>
      </c>
      <c r="AW184" s="16">
        <f>SUMIF(Ent_Dados!$C$269:$C$514,Tabulação_Prod_Municipios!D102,Ent_Dados!$K$269:$K$514)</f>
        <v>0</v>
      </c>
      <c r="AX184" s="9"/>
      <c r="AY184" s="10">
        <v>174</v>
      </c>
      <c r="AZ184" s="92" t="s">
        <v>126</v>
      </c>
      <c r="BA184" s="13">
        <f>SUMIF(Ent_Dados!$C$9:$C$254,Tabulação_Prod_Municipios!D79,Ent_Dados!$J$9:$J$254)</f>
        <v>0</v>
      </c>
      <c r="BB184" s="16">
        <f>SUMIF(Ent_Dados!$C$9:$C$254,Tabulação_Prod_Municipios!D79,Ent_Dados!$K$9:$K$254)</f>
        <v>0</v>
      </c>
      <c r="BD184" s="10">
        <v>174</v>
      </c>
      <c r="BE184" s="92" t="s">
        <v>135</v>
      </c>
      <c r="BF184" s="13">
        <f>SUMIF(Ent_Dados!$C$269:$C$514,Tabulação_Prod_Municipios!D89,Ent_Dados!$N$269:$N$514)</f>
        <v>0</v>
      </c>
      <c r="BG184" s="16">
        <f>SUMIF(Ent_Dados!$C$269:$C$514,Tabulação_Prod_Municipios!D89,Ent_Dados!$O$269:$O$514)</f>
        <v>0</v>
      </c>
      <c r="BH184" s="9"/>
      <c r="BI184" s="10">
        <v>174</v>
      </c>
      <c r="BJ184" s="92" t="s">
        <v>135</v>
      </c>
      <c r="BK184" s="13">
        <f>SUMIF(Ent_Dados!$C$9:$C$254,Tabulação_Prod_Municipios!D89,Ent_Dados!$N$9:$N$254)</f>
        <v>0</v>
      </c>
      <c r="BL184" s="16">
        <f>SUMIF(Ent_Dados!$C$9:$C$254,Tabulação_Prod_Municipios!D89,Ent_Dados!$O$9:$O$254)</f>
        <v>0</v>
      </c>
      <c r="BN184" s="10">
        <v>174</v>
      </c>
      <c r="BO184" s="92" t="s">
        <v>210</v>
      </c>
      <c r="BP184" s="13">
        <f>SUMIF(Ent_Dados!$C$269:$C$514,Tabulação_Prod_Municipios!D170,Ent_Dados!$F$269:$F$514)</f>
        <v>0</v>
      </c>
      <c r="BQ184" s="16">
        <f>SUMIF(Ent_Dados!$C$269:$C$514,Tabulação_Prod_Municipios!D170,Ent_Dados!$G$269:$G$514)</f>
        <v>0</v>
      </c>
      <c r="BR184" s="9"/>
      <c r="BS184" s="10">
        <v>174</v>
      </c>
      <c r="BT184" s="92" t="s">
        <v>210</v>
      </c>
      <c r="BU184" s="13">
        <f>SUMIF(Ent_Dados!$C$9:$C$254,Tabulação_Prod_Municipios!D170,Ent_Dados!$F$9:$F$254)</f>
        <v>0</v>
      </c>
      <c r="BV184" s="16">
        <f>SUMIF(Ent_Dados!$C$9:$C$254,Tabulação_Prod_Municipios!D170,Ent_Dados!$G$9:$G$254)</f>
        <v>0</v>
      </c>
      <c r="BX184" s="10">
        <v>174</v>
      </c>
      <c r="BY184" s="92" t="s">
        <v>210</v>
      </c>
      <c r="BZ184" s="13">
        <f>SUMIF(Ent_Dados!$C$269:$C$514,Tabulação_Prod_Municipios!D170,Ent_Dados!$P$269:$P$514)</f>
        <v>0</v>
      </c>
      <c r="CA184" s="16">
        <f>SUMIF(Ent_Dados!$C$269:$C$514,Tabulação_Prod_Municipios!D170,Ent_Dados!$Q$269:$Q$514)</f>
        <v>0</v>
      </c>
      <c r="CB184" s="9"/>
      <c r="CC184" s="10">
        <v>174</v>
      </c>
      <c r="CD184" s="92" t="s">
        <v>210</v>
      </c>
      <c r="CE184" s="13">
        <f>SUMIF(Ent_Dados!$C$9:$C$254,Tabulação_Prod_Municipios!D170,Ent_Dados!$P$9:$P$254)</f>
        <v>0</v>
      </c>
      <c r="CF184" s="16">
        <f>SUMIF(Ent_Dados!$C$9:$C$254,Tabulação_Prod_Municipios!D170,Ent_Dados!$Q$9:$Q$254)</f>
        <v>0</v>
      </c>
      <c r="CH184" s="10">
        <v>174</v>
      </c>
      <c r="CI184" s="92" t="s">
        <v>221</v>
      </c>
      <c r="CJ184" s="13">
        <f>SUMIF(Ent_Dados!$C$269:$C$514,Tabulação_Prod_Municipios!D181,Ent_Dados!$AB$269:$AB$514)</f>
        <v>0</v>
      </c>
      <c r="CK184" s="16">
        <f>SUMIF(Ent_Dados!$C$269:$C$514,Tabulação_Prod_Municipios!D181,Ent_Dados!$AC$269:$AC$514)</f>
        <v>0</v>
      </c>
      <c r="CL184" s="9"/>
      <c r="CM184" s="10">
        <v>174</v>
      </c>
      <c r="CN184" s="92" t="s">
        <v>221</v>
      </c>
      <c r="CO184" s="13">
        <f>SUMIF(Ent_Dados!$C$9:$C$254,Tabulação_Prod_Municipios!D181,Ent_Dados!$AB$9:$AB$254)</f>
        <v>0</v>
      </c>
      <c r="CP184" s="16">
        <f>SUMIF(Ent_Dados!$C$9:$C$254,Tabulação_Prod_Municipios!D181,Ent_Dados!$AC$9:$AC$254)</f>
        <v>0</v>
      </c>
      <c r="CR184" s="10">
        <v>174</v>
      </c>
      <c r="CS184" s="92" t="s">
        <v>276</v>
      </c>
      <c r="CT184" s="13">
        <f>SUMIF(Ent_Dados!$C$269:$C$514,Tabulação_Prod_Municipios!D244,Ent_Dados!$L$269:$L$514)</f>
        <v>0</v>
      </c>
      <c r="CU184" s="16">
        <f>SUMIF(Ent_Dados!$C$269:$C$514,Tabulação_Prod_Municipios!D244,Ent_Dados!$M$269:$M$514)</f>
        <v>0</v>
      </c>
      <c r="CV184" s="9"/>
      <c r="CW184" s="10">
        <v>174</v>
      </c>
      <c r="CX184" s="92" t="s">
        <v>276</v>
      </c>
      <c r="CY184" s="13">
        <f>SUMIF(Ent_Dados!$C$9:$C$254,Tabulação_Prod_Municipios!D244,Ent_Dados!$L$9:$L$254)</f>
        <v>0</v>
      </c>
      <c r="CZ184" s="16">
        <f>SUMIF(Ent_Dados!$C$9:$C$254,Tabulação_Prod_Municipios!D244,Ent_Dados!$M$9:$M$254)</f>
        <v>0</v>
      </c>
      <c r="DB184" s="10">
        <v>174</v>
      </c>
      <c r="DC184" s="92" t="s">
        <v>221</v>
      </c>
      <c r="DD184" s="13">
        <f>SUMIF(Ent_Dados!$C$269:$C$514,Tabulação_Prod_Municipios!D181,Ent_Dados!$R$269:$R$514)</f>
        <v>120</v>
      </c>
      <c r="DE184" s="16">
        <f>SUMIF(Ent_Dados!$C$269:$C$514,Tabulação_Prod_Municipios!D181,Ent_Dados!$S$269:$S$514)</f>
        <v>120</v>
      </c>
      <c r="DF184" s="9"/>
      <c r="DG184" s="10">
        <v>174</v>
      </c>
      <c r="DH184" s="92" t="s">
        <v>213</v>
      </c>
      <c r="DI184" s="13">
        <f>SUMIF(Ent_Dados!$C$9:$C$254,Tabulação_Prod_Municipios!D173,Ent_Dados!$R$9:$R$254)</f>
        <v>9</v>
      </c>
      <c r="DJ184" s="16">
        <f>SUMIF(Ent_Dados!$C$9:$C$254,Tabulação_Prod_Municipios!D173,Ent_Dados!$S$9:$S$254)</f>
        <v>9</v>
      </c>
      <c r="DL184" s="10">
        <v>174</v>
      </c>
      <c r="DM184" s="92" t="s">
        <v>182</v>
      </c>
      <c r="DN184" s="13">
        <f>SUMIF(Ent_Dados!$C$269:$C$514,Tabulação_Prod_Municipios!D139,Ent_Dados!$Z$269:$Z$514)</f>
        <v>0</v>
      </c>
      <c r="DO184" s="16">
        <f>SUMIF(Ent_Dados!$C$269:$C$514,Tabulação_Prod_Municipios!D139,Ent_Dados!$AA$269:$AA$514)</f>
        <v>0</v>
      </c>
      <c r="DP184" s="9"/>
      <c r="DQ184" s="10">
        <v>174</v>
      </c>
      <c r="DR184" s="92" t="s">
        <v>182</v>
      </c>
      <c r="DS184" s="13">
        <f>SUMIF(Ent_Dados!$C$9:$C$254,Tabulação_Prod_Municipios!D139,Ent_Dados!$Z$9:$Z$254)</f>
        <v>0</v>
      </c>
      <c r="DT184" s="16">
        <f>SUMIF(Ent_Dados!$C$9:$C$254,Tabulação_Prod_Municipios!D139,Ent_Dados!$AA$9:$AA$254)</f>
        <v>0</v>
      </c>
      <c r="DV184" s="10">
        <v>174</v>
      </c>
      <c r="DW184" s="92" t="s">
        <v>204</v>
      </c>
      <c r="DX184" s="13">
        <f>SUMIF(Ent_Dados!$C$269:$C$514,Tabulação_Prod_Municipios!D164,Ent_Dados!$D$269:$D$514)</f>
        <v>0</v>
      </c>
      <c r="DY184" s="16">
        <f>SUMIF(Ent_Dados!$C$269:$C$514,Tabulação_Prod_Municipios!D164,Ent_Dados!$E$269:$E$514)</f>
        <v>0</v>
      </c>
      <c r="DZ184" s="9"/>
      <c r="EA184" s="10">
        <v>174</v>
      </c>
      <c r="EB184" s="92" t="s">
        <v>204</v>
      </c>
      <c r="EC184" s="13">
        <f>SUMIF(Ent_Dados!$C$9:$C$254,Tabulação_Prod_Municipios!D164,Ent_Dados!$D$9:$D$254)</f>
        <v>0</v>
      </c>
      <c r="ED184" s="16">
        <f>SUMIF(Ent_Dados!$C$9:$C$254,Tabulação_Prod_Municipios!D164,Ent_Dados!$E$9:$E$254)</f>
        <v>0</v>
      </c>
      <c r="EF184" s="10">
        <v>174</v>
      </c>
      <c r="EG184" s="92" t="s">
        <v>49</v>
      </c>
      <c r="EH184" s="13"/>
      <c r="EI184" s="16"/>
      <c r="EJ184" s="9"/>
      <c r="EK184" s="10">
        <v>174</v>
      </c>
      <c r="EL184" s="92" t="s">
        <v>49</v>
      </c>
      <c r="EM184" s="13"/>
      <c r="EN184" s="16"/>
    </row>
    <row r="185" spans="1:144" ht="13.5" customHeight="1" x14ac:dyDescent="0.2">
      <c r="A185" s="14"/>
      <c r="B185" s="91">
        <v>177</v>
      </c>
      <c r="C185" s="92" t="s">
        <v>224</v>
      </c>
      <c r="D185" s="12" t="s">
        <v>507</v>
      </c>
      <c r="E185" s="14"/>
      <c r="F185" s="10">
        <v>175</v>
      </c>
      <c r="G185" s="92" t="s">
        <v>171</v>
      </c>
      <c r="H185" s="13">
        <f>SUMIF(Ent_Dados!$C$269:$C$514,Tabulação_Prod_Municipios!D127,Ent_Dados!$F$269:$F$514)+SUMIF(Ent_Dados!$C$269:$C$514,Tabulação_Prod_Municipios!D127,Ent_Dados!$H$269:$H$514)+SUMIF(Ent_Dados!$C$269:$C$514,Tabulação_Prod_Municipios!D127,Ent_Dados!$J$269:$J$514)+SUMIF(Ent_Dados!$C$269:$C$514,Tabulação_Prod_Municipios!D127,Ent_Dados!$N$269:$N$514)+SUMIF(Ent_Dados!$C$269:$C$514,Tabulação_Prod_Municipios!D127,Ent_Dados!$P$269:$P$514)+SUMIF(Ent_Dados!$C$269:$C$514,Tabulação_Prod_Municipios!D127,Ent_Dados!$T$269:$T$514)+SUMIF(Ent_Dados!$C$269:$C$514,Tabulação_Prod_Municipios!D127,Ent_Dados!$V$269:$V$514)+SUMIF(Ent_Dados!$C$269:$C$514,Tabulação_Prod_Municipios!D127,Ent_Dados!$X$269:$X$514)+SUMIF(Ent_Dados!$C$269:$C$514,Tabulação_Prod_Municipios!D127,Ent_Dados!$AB$269:$AB$514)</f>
        <v>3818</v>
      </c>
      <c r="I185" s="16">
        <f>SUMIF(Ent_Dados!$C$269:$C$514,Tabulação_Prod_Municipios!D127,Ent_Dados!$G$269:$G$514)+SUMIF(Ent_Dados!$C$269:$C$514,Tabulação_Prod_Municipios!D127,Ent_Dados!$I$269:$I$514)+SUMIF(Ent_Dados!$C$269:$C$514,Tabulação_Prod_Municipios!D127,Ent_Dados!$K$269:$K$514)+SUMIF(Ent_Dados!$C$269:$C$514,Tabulação_Prod_Municipios!D127,Ent_Dados!$O$269:$O$514)+SUMIF(Ent_Dados!$C$269:$C$514,Tabulação_Prod_Municipios!D127,Ent_Dados!$Q$269:$Q$514)+SUMIF(Ent_Dados!$C$269:$C$514,Tabulação_Prod_Municipios!D127,Ent_Dados!$U$269:$U$514)+SUMIF(Ent_Dados!$C$269:$C$514,Tabulação_Prod_Municipios!D127,Ent_Dados!$W$269:$W$514)+SUMIF(Ent_Dados!$C$269:$C$514,Tabulação_Prod_Municipios!D127,Ent_Dados!$Y$269:$Y$514)+SUMIF(Ent_Dados!$C$269:$C$514,Tabulação_Prod_Municipios!D127,Ent_Dados!$AC$269:$AC$514)</f>
        <v>3118</v>
      </c>
      <c r="J185" s="9"/>
      <c r="K185" s="10">
        <v>175</v>
      </c>
      <c r="L185" s="92" t="s">
        <v>168</v>
      </c>
      <c r="M185" s="13">
        <f>SUMIF(Ent_Dados!$C$9:$C$254,Tabulação_Prod_Municipios!D124,Ent_Dados!$F$9:$F$254)+SUMIF(Ent_Dados!$C$9:$C$254,Tabulação_Prod_Municipios!D124,Ent_Dados!$H$9:$H$254)+SUMIF(Ent_Dados!$C$9:$C$254,Tabulação_Prod_Municipios!D124,Ent_Dados!$J$9:$J$254)+SUMIF(Ent_Dados!$C$9:$C$254,Tabulação_Prod_Municipios!D124,Ent_Dados!$N$9:$N$254)+SUMIF(Ent_Dados!$C$9:$C$254,Tabulação_Prod_Municipios!D124,Ent_Dados!$P$9:$P$254)+SUMIF(Ent_Dados!$C$9:$C$254,Tabulação_Prod_Municipios!D124,Ent_Dados!$T$9:$T$254)+SUMIF(Ent_Dados!$C$9:$C$254,Tabulação_Prod_Municipios!D124,Ent_Dados!$V$9:$V$254)+SUMIF(Ent_Dados!$C$9:$C$254,Tabulação_Prod_Municipios!D124,Ent_Dados!$X$9:$X$254)+SUMIF(Ent_Dados!$C$9:$C$254,Tabulação_Prod_Municipios!D124,Ent_Dados!$AB$9:$AB$254)</f>
        <v>825</v>
      </c>
      <c r="N185" s="16">
        <f>SUMIF(Ent_Dados!$C$9:$C$254,Tabulação_Prod_Municipios!D124,Ent_Dados!$G$9:$G$254)+SUMIF(Ent_Dados!$C$9:$C$254,Tabulação_Prod_Municipios!D124,Ent_Dados!$I$9:$I$254)+SUMIF(Ent_Dados!$C$9:$C$254,Tabulação_Prod_Municipios!D124,Ent_Dados!$K$9:$K$254)+SUMIF(Ent_Dados!$C$9:$C$254,Tabulação_Prod_Municipios!D124,Ent_Dados!$O$9:$O$254)+SUMIF(Ent_Dados!$C$9:$C$254,Tabulação_Prod_Municipios!D124,Ent_Dados!$Q$9:$Q$254)+SUMIF(Ent_Dados!$C$9:$C$254,Tabulação_Prod_Municipios!D124,Ent_Dados!$U$9:$U$254)+SUMIF(Ent_Dados!$C$9:$C$254,Tabulação_Prod_Municipios!D124,Ent_Dados!$W$9:$W$254)+SUMIF(Ent_Dados!$C$9:$C$254,Tabulação_Prod_Municipios!D124,Ent_Dados!$Y$9:$Y$254)+SUMIF(Ent_Dados!$C$9:$C$254,Tabulação_Prod_Municipios!D124,Ent_Dados!$AC$9:$AC$254)</f>
        <v>825</v>
      </c>
      <c r="O185" s="14"/>
      <c r="P185" s="10">
        <v>175</v>
      </c>
      <c r="Q185" s="92" t="s">
        <v>205</v>
      </c>
      <c r="R185" s="13">
        <f>SUMIF(Ent_Dados!$C$269:$C$514,Tabulação_Prod_Municipios!D165,Ent_Dados!$V$269:$V$514)</f>
        <v>1810</v>
      </c>
      <c r="S185" s="16">
        <f>SUMIF(Ent_Dados!$C$269:$C$514,Tabulação_Prod_Municipios!D165,Ent_Dados!$W$269:$W$514)</f>
        <v>851</v>
      </c>
      <c r="T185" s="9"/>
      <c r="U185" s="10">
        <v>175</v>
      </c>
      <c r="V185" s="92" t="s">
        <v>245</v>
      </c>
      <c r="W185" s="13">
        <f>SUMIF(Ent_Dados!$C$9:$C$254,Tabulação_Prod_Municipios!D211,Ent_Dados!$V$9:$V$254)</f>
        <v>0</v>
      </c>
      <c r="X185" s="16">
        <f>SUMIF(Ent_Dados!$C$9:$C$254,Tabulação_Prod_Municipios!D211,Ent_Dados!$W$9:$W$254)</f>
        <v>310</v>
      </c>
      <c r="Y185" s="2"/>
      <c r="Z185" s="10">
        <v>175</v>
      </c>
      <c r="AA185" s="92" t="s">
        <v>247</v>
      </c>
      <c r="AB185" s="13">
        <f>SUMIF(Ent_Dados!$C$269:$C$514,Tabulação_Prod_Municipios!D213,Ent_Dados!$T$269:$T$514)</f>
        <v>1000</v>
      </c>
      <c r="AC185" s="16">
        <f>SUMIF(Ent_Dados!$C$269:$C$514,Tabulação_Prod_Municipios!D213,Ent_Dados!$U$269:$U$514)</f>
        <v>1000</v>
      </c>
      <c r="AD185" s="9"/>
      <c r="AE185" s="10">
        <v>175</v>
      </c>
      <c r="AF185" s="92" t="s">
        <v>244</v>
      </c>
      <c r="AG185" s="13">
        <f>SUMIF(Ent_Dados!$C$9:$C$254,Tabulação_Prod_Municipios!D210,Ent_Dados!$T$9:$T$254)</f>
        <v>240</v>
      </c>
      <c r="AH185" s="16">
        <f>SUMIF(Ent_Dados!$C$9:$C$254,Tabulação_Prod_Municipios!D210,Ent_Dados!$U$9:$U$254)</f>
        <v>240</v>
      </c>
      <c r="AJ185" s="10">
        <v>175</v>
      </c>
      <c r="AK185" s="92" t="s">
        <v>135</v>
      </c>
      <c r="AL185" s="13">
        <f>SUMIF(Ent_Dados!$C$269:$C$514,Tabulação_Prod_Municipios!D89,Ent_Dados!$X$269:$X$514)</f>
        <v>0</v>
      </c>
      <c r="AM185" s="16">
        <f>SUMIF(Ent_Dados!$C$269:$C$514,Tabulação_Prod_Municipios!D89,Ent_Dados!$Y$269:$Y$514)</f>
        <v>0</v>
      </c>
      <c r="AN185" s="9"/>
      <c r="AO185" s="10">
        <v>175</v>
      </c>
      <c r="AP185" s="92" t="s">
        <v>135</v>
      </c>
      <c r="AQ185" s="13">
        <f>SUMIF(Ent_Dados!$C$9:$C$254,Tabulação_Prod_Municipios!D89,Ent_Dados!$X$9:$X$254)</f>
        <v>0</v>
      </c>
      <c r="AR185" s="16">
        <f>SUMIF(Ent_Dados!$C$9:$C$254,Tabulação_Prod_Municipios!D89,Ent_Dados!$Y$9:$Y$254)</f>
        <v>0</v>
      </c>
      <c r="AT185" s="10">
        <v>175</v>
      </c>
      <c r="AU185" s="92" t="s">
        <v>269</v>
      </c>
      <c r="AV185" s="13">
        <f>SUMIF(Ent_Dados!$C$269:$C$514,Tabulação_Prod_Municipios!D237,Ent_Dados!$J$269:$J$514)</f>
        <v>0</v>
      </c>
      <c r="AW185" s="16">
        <f>SUMIF(Ent_Dados!$C$269:$C$514,Tabulação_Prod_Municipios!D237,Ent_Dados!$K$269:$K$514)</f>
        <v>0</v>
      </c>
      <c r="AX185" s="9"/>
      <c r="AY185" s="10">
        <v>175</v>
      </c>
      <c r="AZ185" s="92" t="s">
        <v>280</v>
      </c>
      <c r="BA185" s="13">
        <f>SUMIF(Ent_Dados!$C$9:$C$254,Tabulação_Prod_Municipios!D248,Ent_Dados!$J$9:$J$254)</f>
        <v>0</v>
      </c>
      <c r="BB185" s="16">
        <f>SUMIF(Ent_Dados!$C$9:$C$254,Tabulação_Prod_Municipios!D248,Ent_Dados!$K$9:$K$254)</f>
        <v>0</v>
      </c>
      <c r="BD185" s="10">
        <v>175</v>
      </c>
      <c r="BE185" s="92" t="s">
        <v>139</v>
      </c>
      <c r="BF185" s="13">
        <f>SUMIF(Ent_Dados!$C$269:$C$514,Tabulação_Prod_Municipios!D93,Ent_Dados!$N$269:$N$514)</f>
        <v>0</v>
      </c>
      <c r="BG185" s="16">
        <f>SUMIF(Ent_Dados!$C$269:$C$514,Tabulação_Prod_Municipios!D93,Ent_Dados!$O$269:$O$514)</f>
        <v>0</v>
      </c>
      <c r="BH185" s="9"/>
      <c r="BI185" s="10">
        <v>175</v>
      </c>
      <c r="BJ185" s="92" t="s">
        <v>139</v>
      </c>
      <c r="BK185" s="13">
        <f>SUMIF(Ent_Dados!$C$9:$C$254,Tabulação_Prod_Municipios!D93,Ent_Dados!$N$9:$N$254)</f>
        <v>0</v>
      </c>
      <c r="BL185" s="16">
        <f>SUMIF(Ent_Dados!$C$9:$C$254,Tabulação_Prod_Municipios!D93,Ent_Dados!$O$9:$O$254)</f>
        <v>0</v>
      </c>
      <c r="BN185" s="10">
        <v>175</v>
      </c>
      <c r="BO185" s="92" t="s">
        <v>211</v>
      </c>
      <c r="BP185" s="13">
        <f>SUMIF(Ent_Dados!$C$269:$C$514,Tabulação_Prod_Municipios!D171,Ent_Dados!$F$269:$F$514)</f>
        <v>0</v>
      </c>
      <c r="BQ185" s="16">
        <f>SUMIF(Ent_Dados!$C$269:$C$514,Tabulação_Prod_Municipios!D171,Ent_Dados!$G$269:$G$514)</f>
        <v>0</v>
      </c>
      <c r="BR185" s="9"/>
      <c r="BS185" s="10">
        <v>175</v>
      </c>
      <c r="BT185" s="92" t="s">
        <v>211</v>
      </c>
      <c r="BU185" s="13">
        <f>SUMIF(Ent_Dados!$C$9:$C$254,Tabulação_Prod_Municipios!D171,Ent_Dados!$F$9:$F$254)</f>
        <v>0</v>
      </c>
      <c r="BV185" s="16">
        <f>SUMIF(Ent_Dados!$C$9:$C$254,Tabulação_Prod_Municipios!D171,Ent_Dados!$G$9:$G$254)</f>
        <v>0</v>
      </c>
      <c r="BX185" s="10">
        <v>175</v>
      </c>
      <c r="BY185" s="92" t="s">
        <v>211</v>
      </c>
      <c r="BZ185" s="13">
        <f>SUMIF(Ent_Dados!$C$269:$C$514,Tabulação_Prod_Municipios!D171,Ent_Dados!$P$269:$P$514)</f>
        <v>0</v>
      </c>
      <c r="CA185" s="16">
        <f>SUMIF(Ent_Dados!$C$269:$C$514,Tabulação_Prod_Municipios!D171,Ent_Dados!$Q$269:$Q$514)</f>
        <v>0</v>
      </c>
      <c r="CB185" s="9"/>
      <c r="CC185" s="10">
        <v>175</v>
      </c>
      <c r="CD185" s="92" t="s">
        <v>211</v>
      </c>
      <c r="CE185" s="13">
        <f>SUMIF(Ent_Dados!$C$9:$C$254,Tabulação_Prod_Municipios!D171,Ent_Dados!$P$9:$P$254)</f>
        <v>0</v>
      </c>
      <c r="CF185" s="16">
        <f>SUMIF(Ent_Dados!$C$9:$C$254,Tabulação_Prod_Municipios!D171,Ent_Dados!$Q$9:$Q$254)</f>
        <v>0</v>
      </c>
      <c r="CH185" s="10">
        <v>175</v>
      </c>
      <c r="CI185" s="92" t="s">
        <v>222</v>
      </c>
      <c r="CJ185" s="13">
        <f>SUMIF(Ent_Dados!$C$269:$C$514,Tabulação_Prod_Municipios!D182,Ent_Dados!$AB$269:$AB$514)</f>
        <v>0</v>
      </c>
      <c r="CK185" s="16">
        <f>SUMIF(Ent_Dados!$C$269:$C$514,Tabulação_Prod_Municipios!D182,Ent_Dados!$AC$269:$AC$514)</f>
        <v>0</v>
      </c>
      <c r="CL185" s="9"/>
      <c r="CM185" s="10">
        <v>175</v>
      </c>
      <c r="CN185" s="92" t="s">
        <v>222</v>
      </c>
      <c r="CO185" s="13">
        <f>SUMIF(Ent_Dados!$C$9:$C$254,Tabulação_Prod_Municipios!D182,Ent_Dados!$AB$9:$AB$254)</f>
        <v>0</v>
      </c>
      <c r="CP185" s="16">
        <f>SUMIF(Ent_Dados!$C$9:$C$254,Tabulação_Prod_Municipios!D182,Ent_Dados!$AC$9:$AC$254)</f>
        <v>0</v>
      </c>
      <c r="CR185" s="10">
        <v>175</v>
      </c>
      <c r="CS185" s="92" t="s">
        <v>263</v>
      </c>
      <c r="CT185" s="13">
        <f>SUMIF(Ent_Dados!$C$269:$C$514,Tabulação_Prod_Municipios!D230,Ent_Dados!$L$269:$L$514)</f>
        <v>0</v>
      </c>
      <c r="CU185" s="16">
        <f>SUMIF(Ent_Dados!$C$269:$C$514,Tabulação_Prod_Municipios!D230,Ent_Dados!$M$269:$M$514)</f>
        <v>0</v>
      </c>
      <c r="CV185" s="9"/>
      <c r="CW185" s="10">
        <v>175</v>
      </c>
      <c r="CX185" s="92" t="s">
        <v>98</v>
      </c>
      <c r="CY185" s="13">
        <f>SUMIF(Ent_Dados!$C$9:$C$254,Tabulação_Prod_Municipios!D46,Ent_Dados!$L$9:$L$254)</f>
        <v>0</v>
      </c>
      <c r="CZ185" s="16">
        <f>SUMIF(Ent_Dados!$C$9:$C$254,Tabulação_Prod_Municipios!D46,Ent_Dados!$M$9:$M$254)</f>
        <v>0</v>
      </c>
      <c r="DB185" s="10">
        <v>175</v>
      </c>
      <c r="DC185" s="92" t="s">
        <v>115</v>
      </c>
      <c r="DD185" s="13">
        <f>SUMIF(Ent_Dados!$C$269:$C$514,Tabulação_Prod_Municipios!D66,Ent_Dados!$R$269:$R$514)</f>
        <v>114</v>
      </c>
      <c r="DE185" s="16">
        <f>SUMIF(Ent_Dados!$C$269:$C$514,Tabulação_Prod_Municipios!D66,Ent_Dados!$S$269:$S$514)</f>
        <v>114</v>
      </c>
      <c r="DF185" s="9"/>
      <c r="DG185" s="10">
        <v>175</v>
      </c>
      <c r="DH185" s="92" t="s">
        <v>191</v>
      </c>
      <c r="DI185" s="13">
        <f>SUMIF(Ent_Dados!$C$9:$C$254,Tabulação_Prod_Municipios!D149,Ent_Dados!$R$9:$R$254)</f>
        <v>16</v>
      </c>
      <c r="DJ185" s="16">
        <f>SUMIF(Ent_Dados!$C$9:$C$254,Tabulação_Prod_Municipios!D149,Ent_Dados!$S$9:$S$254)</f>
        <v>8</v>
      </c>
      <c r="DL185" s="10">
        <v>175</v>
      </c>
      <c r="DM185" s="92" t="s">
        <v>183</v>
      </c>
      <c r="DN185" s="13">
        <f>SUMIF(Ent_Dados!$C$269:$C$514,Tabulação_Prod_Municipios!D140,Ent_Dados!$Z$269:$Z$514)</f>
        <v>0</v>
      </c>
      <c r="DO185" s="16">
        <f>SUMIF(Ent_Dados!$C$269:$C$514,Tabulação_Prod_Municipios!D140,Ent_Dados!$AA$269:$AA$514)</f>
        <v>0</v>
      </c>
      <c r="DP185" s="9"/>
      <c r="DQ185" s="10">
        <v>175</v>
      </c>
      <c r="DR185" s="92" t="s">
        <v>183</v>
      </c>
      <c r="DS185" s="13">
        <f>SUMIF(Ent_Dados!$C$9:$C$254,Tabulação_Prod_Municipios!D140,Ent_Dados!$Z$9:$Z$254)</f>
        <v>0</v>
      </c>
      <c r="DT185" s="16">
        <f>SUMIF(Ent_Dados!$C$9:$C$254,Tabulação_Prod_Municipios!D140,Ent_Dados!$AA$9:$AA$254)</f>
        <v>0</v>
      </c>
      <c r="DV185" s="10">
        <v>175</v>
      </c>
      <c r="DW185" s="92" t="s">
        <v>205</v>
      </c>
      <c r="DX185" s="13">
        <f>SUMIF(Ent_Dados!$C$269:$C$514,Tabulação_Prod_Municipios!D165,Ent_Dados!$D$269:$D$514)</f>
        <v>0</v>
      </c>
      <c r="DY185" s="16">
        <f>SUMIF(Ent_Dados!$C$269:$C$514,Tabulação_Prod_Municipios!D165,Ent_Dados!$E$269:$E$514)</f>
        <v>0</v>
      </c>
      <c r="DZ185" s="9"/>
      <c r="EA185" s="10">
        <v>175</v>
      </c>
      <c r="EB185" s="92" t="s">
        <v>205</v>
      </c>
      <c r="EC185" s="13">
        <f>SUMIF(Ent_Dados!$C$9:$C$254,Tabulação_Prod_Municipios!D165,Ent_Dados!$D$9:$D$254)</f>
        <v>0</v>
      </c>
      <c r="ED185" s="16">
        <f>SUMIF(Ent_Dados!$C$9:$C$254,Tabulação_Prod_Municipios!D165,Ent_Dados!$E$9:$E$254)</f>
        <v>0</v>
      </c>
      <c r="EF185" s="10">
        <v>175</v>
      </c>
      <c r="EG185" s="92" t="s">
        <v>224</v>
      </c>
      <c r="EH185" s="13"/>
      <c r="EI185" s="16"/>
      <c r="EJ185" s="9"/>
      <c r="EK185" s="10">
        <v>175</v>
      </c>
      <c r="EL185" s="92" t="s">
        <v>224</v>
      </c>
      <c r="EM185" s="13"/>
      <c r="EN185" s="16"/>
    </row>
    <row r="186" spans="1:144" ht="13.5" customHeight="1" x14ac:dyDescent="0.2">
      <c r="A186" s="14"/>
      <c r="B186" s="91">
        <v>178</v>
      </c>
      <c r="C186" s="92" t="s">
        <v>225</v>
      </c>
      <c r="D186" s="12" t="s">
        <v>508</v>
      </c>
      <c r="E186" s="14"/>
      <c r="F186" s="10">
        <v>176</v>
      </c>
      <c r="G186" s="92" t="s">
        <v>130</v>
      </c>
      <c r="H186" s="13">
        <f>SUMIF(Ent_Dados!$C$269:$C$514,Tabulação_Prod_Municipios!D84,Ent_Dados!$F$269:$F$514)+SUMIF(Ent_Dados!$C$269:$C$514,Tabulação_Prod_Municipios!D84,Ent_Dados!$H$269:$H$514)+SUMIF(Ent_Dados!$C$269:$C$514,Tabulação_Prod_Municipios!D84,Ent_Dados!$J$269:$J$514)+SUMIF(Ent_Dados!$C$269:$C$514,Tabulação_Prod_Municipios!D84,Ent_Dados!$N$269:$N$514)+SUMIF(Ent_Dados!$C$269:$C$514,Tabulação_Prod_Municipios!D84,Ent_Dados!$P$269:$P$514)+SUMIF(Ent_Dados!$C$269:$C$514,Tabulação_Prod_Municipios!D84,Ent_Dados!$T$269:$T$514)+SUMIF(Ent_Dados!$C$269:$C$514,Tabulação_Prod_Municipios!D84,Ent_Dados!$V$269:$V$514)+SUMIF(Ent_Dados!$C$269:$C$514,Tabulação_Prod_Municipios!D84,Ent_Dados!$X$269:$X$514)+SUMIF(Ent_Dados!$C$269:$C$514,Tabulação_Prod_Municipios!D84,Ent_Dados!$AB$269:$AB$514)</f>
        <v>2364</v>
      </c>
      <c r="I186" s="16">
        <f>SUMIF(Ent_Dados!$C$269:$C$514,Tabulação_Prod_Municipios!D84,Ent_Dados!$G$269:$G$514)+SUMIF(Ent_Dados!$C$269:$C$514,Tabulação_Prod_Municipios!D84,Ent_Dados!$I$269:$I$514)+SUMIF(Ent_Dados!$C$269:$C$514,Tabulação_Prod_Municipios!D84,Ent_Dados!$K$269:$K$514)+SUMIF(Ent_Dados!$C$269:$C$514,Tabulação_Prod_Municipios!D84,Ent_Dados!$O$269:$O$514)+SUMIF(Ent_Dados!$C$269:$C$514,Tabulação_Prod_Municipios!D84,Ent_Dados!$Q$269:$Q$514)+SUMIF(Ent_Dados!$C$269:$C$514,Tabulação_Prod_Municipios!D84,Ent_Dados!$U$269:$U$514)+SUMIF(Ent_Dados!$C$269:$C$514,Tabulação_Prod_Municipios!D84,Ent_Dados!$W$269:$W$514)+SUMIF(Ent_Dados!$C$269:$C$514,Tabulação_Prod_Municipios!D84,Ent_Dados!$Y$269:$Y$514)+SUMIF(Ent_Dados!$C$269:$C$514,Tabulação_Prod_Municipios!D84,Ent_Dados!$AC$269:$AC$514)</f>
        <v>3063</v>
      </c>
      <c r="J186" s="9"/>
      <c r="K186" s="10">
        <v>176</v>
      </c>
      <c r="L186" s="92" t="s">
        <v>267</v>
      </c>
      <c r="M186" s="13">
        <f>SUMIF(Ent_Dados!$C$9:$C$254,Tabulação_Prod_Municipios!D234,Ent_Dados!$F$9:$F$254)+SUMIF(Ent_Dados!$C$9:$C$254,Tabulação_Prod_Municipios!D234,Ent_Dados!$H$9:$H$254)+SUMIF(Ent_Dados!$C$9:$C$254,Tabulação_Prod_Municipios!D234,Ent_Dados!$J$9:$J$254)+SUMIF(Ent_Dados!$C$9:$C$254,Tabulação_Prod_Municipios!D234,Ent_Dados!$N$9:$N$254)+SUMIF(Ent_Dados!$C$9:$C$254,Tabulação_Prod_Municipios!D234,Ent_Dados!$P$9:$P$254)+SUMIF(Ent_Dados!$C$9:$C$254,Tabulação_Prod_Municipios!D234,Ent_Dados!$T$9:$T$254)+SUMIF(Ent_Dados!$C$9:$C$254,Tabulação_Prod_Municipios!D234,Ent_Dados!$V$9:$V$254)+SUMIF(Ent_Dados!$C$9:$C$254,Tabulação_Prod_Municipios!D234,Ent_Dados!$X$9:$X$254)+SUMIF(Ent_Dados!$C$9:$C$254,Tabulação_Prod_Municipios!D234,Ent_Dados!$AB$9:$AB$254)</f>
        <v>1024</v>
      </c>
      <c r="N186" s="16">
        <f>SUMIF(Ent_Dados!$C$9:$C$254,Tabulação_Prod_Municipios!D234,Ent_Dados!$G$9:$G$254)+SUMIF(Ent_Dados!$C$9:$C$254,Tabulação_Prod_Municipios!D234,Ent_Dados!$I$9:$I$254)+SUMIF(Ent_Dados!$C$9:$C$254,Tabulação_Prod_Municipios!D234,Ent_Dados!$K$9:$K$254)+SUMIF(Ent_Dados!$C$9:$C$254,Tabulação_Prod_Municipios!D234,Ent_Dados!$O$9:$O$254)+SUMIF(Ent_Dados!$C$9:$C$254,Tabulação_Prod_Municipios!D234,Ent_Dados!$Q$9:$Q$254)+SUMIF(Ent_Dados!$C$9:$C$254,Tabulação_Prod_Municipios!D234,Ent_Dados!$U$9:$U$254)+SUMIF(Ent_Dados!$C$9:$C$254,Tabulação_Prod_Municipios!D234,Ent_Dados!$W$9:$W$254)+SUMIF(Ent_Dados!$C$9:$C$254,Tabulação_Prod_Municipios!D234,Ent_Dados!$Y$9:$Y$254)+SUMIF(Ent_Dados!$C$9:$C$254,Tabulação_Prod_Municipios!D234,Ent_Dados!$AC$9:$AC$254)</f>
        <v>820</v>
      </c>
      <c r="O186" s="14"/>
      <c r="P186" s="10">
        <v>176</v>
      </c>
      <c r="Q186" s="92" t="s">
        <v>245</v>
      </c>
      <c r="R186" s="13">
        <f>SUMIF(Ent_Dados!$C$269:$C$514,Tabulação_Prod_Municipios!D211,Ent_Dados!$V$269:$V$514)</f>
        <v>0</v>
      </c>
      <c r="S186" s="16">
        <f>SUMIF(Ent_Dados!$C$269:$C$514,Tabulação_Prod_Municipios!D211,Ent_Dados!$W$269:$W$514)</f>
        <v>837</v>
      </c>
      <c r="T186" s="9"/>
      <c r="U186" s="10">
        <v>176</v>
      </c>
      <c r="V186" s="92" t="s">
        <v>97</v>
      </c>
      <c r="W186" s="13">
        <f>SUMIF(Ent_Dados!$C$9:$C$254,Tabulação_Prod_Municipios!D45,Ent_Dados!$V$9:$V$254)</f>
        <v>300</v>
      </c>
      <c r="X186" s="16">
        <f>SUMIF(Ent_Dados!$C$9:$C$254,Tabulação_Prod_Municipios!D45,Ent_Dados!$W$9:$W$254)</f>
        <v>300</v>
      </c>
      <c r="Y186" s="2"/>
      <c r="Z186" s="10">
        <v>176</v>
      </c>
      <c r="AA186" s="92" t="s">
        <v>218</v>
      </c>
      <c r="AB186" s="13">
        <f>SUMIF(Ent_Dados!$C$269:$C$514,Tabulação_Prod_Municipios!D178,Ent_Dados!$T$269:$T$514)</f>
        <v>1400</v>
      </c>
      <c r="AC186" s="16">
        <f>SUMIF(Ent_Dados!$C$269:$C$514,Tabulação_Prod_Municipios!D178,Ent_Dados!$U$269:$U$514)</f>
        <v>960</v>
      </c>
      <c r="AD186" s="9"/>
      <c r="AE186" s="10">
        <v>176</v>
      </c>
      <c r="AF186" s="92" t="s">
        <v>199</v>
      </c>
      <c r="AG186" s="13">
        <f>SUMIF(Ent_Dados!$C$9:$C$254,Tabulação_Prod_Municipios!D159,Ent_Dados!$T$9:$T$254)</f>
        <v>550</v>
      </c>
      <c r="AH186" s="16">
        <f>SUMIF(Ent_Dados!$C$9:$C$254,Tabulação_Prod_Municipios!D159,Ent_Dados!$U$9:$U$254)</f>
        <v>200</v>
      </c>
      <c r="AJ186" s="10">
        <v>176</v>
      </c>
      <c r="AK186" s="92" t="s">
        <v>141</v>
      </c>
      <c r="AL186" s="13">
        <f>SUMIF(Ent_Dados!$C$269:$C$514,Tabulação_Prod_Municipios!D95,Ent_Dados!$X$269:$X$514)</f>
        <v>0</v>
      </c>
      <c r="AM186" s="16">
        <f>SUMIF(Ent_Dados!$C$269:$C$514,Tabulação_Prod_Municipios!D95,Ent_Dados!$Y$269:$Y$514)</f>
        <v>0</v>
      </c>
      <c r="AN186" s="9"/>
      <c r="AO186" s="10">
        <v>176</v>
      </c>
      <c r="AP186" s="92" t="s">
        <v>141</v>
      </c>
      <c r="AQ186" s="13">
        <f>SUMIF(Ent_Dados!$C$9:$C$254,Tabulação_Prod_Municipios!D95,Ent_Dados!$X$9:$X$254)</f>
        <v>0</v>
      </c>
      <c r="AR186" s="16">
        <f>SUMIF(Ent_Dados!$C$9:$C$254,Tabulação_Prod_Municipios!D95,Ent_Dados!$Y$9:$Y$254)</f>
        <v>0</v>
      </c>
      <c r="AT186" s="10">
        <v>176</v>
      </c>
      <c r="AU186" s="92" t="s">
        <v>85</v>
      </c>
      <c r="AV186" s="13">
        <f>SUMIF(Ent_Dados!$C$269:$C$514,Tabulação_Prod_Municipios!D33,Ent_Dados!$J$269:$J$514)</f>
        <v>0</v>
      </c>
      <c r="AW186" s="16">
        <f>SUMIF(Ent_Dados!$C$269:$C$514,Tabulação_Prod_Municipios!D33,Ent_Dados!$K$269:$K$514)</f>
        <v>0</v>
      </c>
      <c r="AX186" s="9"/>
      <c r="AY186" s="10">
        <v>176</v>
      </c>
      <c r="AZ186" s="92" t="s">
        <v>269</v>
      </c>
      <c r="BA186" s="13">
        <f>SUMIF(Ent_Dados!$C$9:$C$254,Tabulação_Prod_Municipios!D237,Ent_Dados!$J$9:$J$254)</f>
        <v>0</v>
      </c>
      <c r="BB186" s="16">
        <f>SUMIF(Ent_Dados!$C$9:$C$254,Tabulação_Prod_Municipios!D237,Ent_Dados!$K$9:$K$254)</f>
        <v>0</v>
      </c>
      <c r="BD186" s="10">
        <v>176</v>
      </c>
      <c r="BE186" s="92" t="s">
        <v>140</v>
      </c>
      <c r="BF186" s="13">
        <f>SUMIF(Ent_Dados!$C$269:$C$514,Tabulação_Prod_Municipios!D94,Ent_Dados!$N$269:$N$514)</f>
        <v>0</v>
      </c>
      <c r="BG186" s="16">
        <f>SUMIF(Ent_Dados!$C$269:$C$514,Tabulação_Prod_Municipios!D94,Ent_Dados!$O$269:$O$514)</f>
        <v>0</v>
      </c>
      <c r="BH186" s="9"/>
      <c r="BI186" s="10">
        <v>176</v>
      </c>
      <c r="BJ186" s="92" t="s">
        <v>140</v>
      </c>
      <c r="BK186" s="13">
        <f>SUMIF(Ent_Dados!$C$9:$C$254,Tabulação_Prod_Municipios!D94,Ent_Dados!$N$9:$N$254)</f>
        <v>0</v>
      </c>
      <c r="BL186" s="16">
        <f>SUMIF(Ent_Dados!$C$9:$C$254,Tabulação_Prod_Municipios!D94,Ent_Dados!$O$9:$O$254)</f>
        <v>0</v>
      </c>
      <c r="BN186" s="10">
        <v>176</v>
      </c>
      <c r="BO186" s="92" t="s">
        <v>212</v>
      </c>
      <c r="BP186" s="13">
        <f>SUMIF(Ent_Dados!$C$269:$C$514,Tabulação_Prod_Municipios!D172,Ent_Dados!$F$269:$F$514)</f>
        <v>0</v>
      </c>
      <c r="BQ186" s="16">
        <f>SUMIF(Ent_Dados!$C$269:$C$514,Tabulação_Prod_Municipios!D172,Ent_Dados!$G$269:$G$514)</f>
        <v>0</v>
      </c>
      <c r="BR186" s="9"/>
      <c r="BS186" s="10">
        <v>176</v>
      </c>
      <c r="BT186" s="92" t="s">
        <v>212</v>
      </c>
      <c r="BU186" s="13">
        <f>SUMIF(Ent_Dados!$C$9:$C$254,Tabulação_Prod_Municipios!D172,Ent_Dados!$F$9:$F$254)</f>
        <v>0</v>
      </c>
      <c r="BV186" s="16">
        <f>SUMIF(Ent_Dados!$C$9:$C$254,Tabulação_Prod_Municipios!D172,Ent_Dados!$G$9:$G$254)</f>
        <v>0</v>
      </c>
      <c r="BX186" s="10">
        <v>176</v>
      </c>
      <c r="BY186" s="92" t="s">
        <v>212</v>
      </c>
      <c r="BZ186" s="13">
        <f>SUMIF(Ent_Dados!$C$269:$C$514,Tabulação_Prod_Municipios!D172,Ent_Dados!$P$269:$P$514)</f>
        <v>0</v>
      </c>
      <c r="CA186" s="16">
        <f>SUMIF(Ent_Dados!$C$269:$C$514,Tabulação_Prod_Municipios!D172,Ent_Dados!$Q$269:$Q$514)</f>
        <v>0</v>
      </c>
      <c r="CB186" s="9"/>
      <c r="CC186" s="10">
        <v>176</v>
      </c>
      <c r="CD186" s="92" t="s">
        <v>212</v>
      </c>
      <c r="CE186" s="13">
        <f>SUMIF(Ent_Dados!$C$9:$C$254,Tabulação_Prod_Municipios!D172,Ent_Dados!$P$9:$P$254)</f>
        <v>0</v>
      </c>
      <c r="CF186" s="16">
        <f>SUMIF(Ent_Dados!$C$9:$C$254,Tabulação_Prod_Municipios!D172,Ent_Dados!$Q$9:$Q$254)</f>
        <v>0</v>
      </c>
      <c r="CH186" s="10">
        <v>176</v>
      </c>
      <c r="CI186" s="92" t="s">
        <v>223</v>
      </c>
      <c r="CJ186" s="13">
        <f>SUMIF(Ent_Dados!$C$269:$C$514,Tabulação_Prod_Municipios!D183,Ent_Dados!$AB$269:$AB$514)</f>
        <v>0</v>
      </c>
      <c r="CK186" s="16">
        <f>SUMIF(Ent_Dados!$C$269:$C$514,Tabulação_Prod_Municipios!D183,Ent_Dados!$AC$269:$AC$514)</f>
        <v>0</v>
      </c>
      <c r="CL186" s="9"/>
      <c r="CM186" s="10">
        <v>176</v>
      </c>
      <c r="CN186" s="92" t="s">
        <v>223</v>
      </c>
      <c r="CO186" s="13">
        <f>SUMIF(Ent_Dados!$C$9:$C$254,Tabulação_Prod_Municipios!D183,Ent_Dados!$AB$9:$AB$254)</f>
        <v>0</v>
      </c>
      <c r="CP186" s="16">
        <f>SUMIF(Ent_Dados!$C$9:$C$254,Tabulação_Prod_Municipios!D183,Ent_Dados!$AC$9:$AC$254)</f>
        <v>0</v>
      </c>
      <c r="CR186" s="10">
        <v>176</v>
      </c>
      <c r="CS186" s="92" t="s">
        <v>187</v>
      </c>
      <c r="CT186" s="13">
        <f>SUMIF(Ent_Dados!$C$269:$C$514,Tabulação_Prod_Municipios!D144,Ent_Dados!$L$269:$L$514)</f>
        <v>0</v>
      </c>
      <c r="CU186" s="16">
        <f>SUMIF(Ent_Dados!$C$269:$C$514,Tabulação_Prod_Municipios!D144,Ent_Dados!$M$269:$M$514)</f>
        <v>0</v>
      </c>
      <c r="CV186" s="9"/>
      <c r="CW186" s="10">
        <v>176</v>
      </c>
      <c r="CX186" s="92" t="s">
        <v>111</v>
      </c>
      <c r="CY186" s="13">
        <f>SUMIF(Ent_Dados!$C$9:$C$254,Tabulação_Prod_Municipios!D61,Ent_Dados!$L$9:$L$254)</f>
        <v>0</v>
      </c>
      <c r="CZ186" s="16">
        <f>SUMIF(Ent_Dados!$C$9:$C$254,Tabulação_Prod_Municipios!D61,Ent_Dados!$M$9:$M$254)</f>
        <v>0</v>
      </c>
      <c r="DB186" s="10">
        <v>176</v>
      </c>
      <c r="DC186" s="92" t="s">
        <v>186</v>
      </c>
      <c r="DD186" s="13">
        <f>SUMIF(Ent_Dados!$C$269:$C$514,Tabulação_Prod_Municipios!D143,Ent_Dados!$R$269:$R$514)</f>
        <v>110</v>
      </c>
      <c r="DE186" s="16">
        <f>SUMIF(Ent_Dados!$C$269:$C$514,Tabulação_Prod_Municipios!D143,Ent_Dados!$S$269:$S$514)</f>
        <v>110</v>
      </c>
      <c r="DF186" s="9"/>
      <c r="DG186" s="10">
        <v>176</v>
      </c>
      <c r="DH186" s="92" t="s">
        <v>187</v>
      </c>
      <c r="DI186" s="13">
        <f>SUMIF(Ent_Dados!$C$9:$C$254,Tabulação_Prod_Municipios!D144,Ent_Dados!$R$9:$R$254)</f>
        <v>10</v>
      </c>
      <c r="DJ186" s="16">
        <f>SUMIF(Ent_Dados!$C$9:$C$254,Tabulação_Prod_Municipios!D144,Ent_Dados!$S$9:$S$254)</f>
        <v>8</v>
      </c>
      <c r="DL186" s="10">
        <v>176</v>
      </c>
      <c r="DM186" s="92" t="s">
        <v>186</v>
      </c>
      <c r="DN186" s="13">
        <f>SUMIF(Ent_Dados!$C$269:$C$514,Tabulação_Prod_Municipios!D143,Ent_Dados!$Z$269:$Z$514)</f>
        <v>0</v>
      </c>
      <c r="DO186" s="16">
        <f>SUMIF(Ent_Dados!$C$269:$C$514,Tabulação_Prod_Municipios!D143,Ent_Dados!$AA$269:$AA$514)</f>
        <v>0</v>
      </c>
      <c r="DP186" s="9"/>
      <c r="DQ186" s="10">
        <v>176</v>
      </c>
      <c r="DR186" s="92" t="s">
        <v>186</v>
      </c>
      <c r="DS186" s="13">
        <f>SUMIF(Ent_Dados!$C$9:$C$254,Tabulação_Prod_Municipios!D143,Ent_Dados!$Z$9:$Z$254)</f>
        <v>0</v>
      </c>
      <c r="DT186" s="16">
        <f>SUMIF(Ent_Dados!$C$9:$C$254,Tabulação_Prod_Municipios!D143,Ent_Dados!$AA$9:$AA$254)</f>
        <v>0</v>
      </c>
      <c r="DV186" s="10">
        <v>176</v>
      </c>
      <c r="DW186" s="92" t="s">
        <v>206</v>
      </c>
      <c r="DX186" s="13">
        <f>SUMIF(Ent_Dados!$C$269:$C$514,Tabulação_Prod_Municipios!D166,Ent_Dados!$D$269:$D$514)</f>
        <v>0</v>
      </c>
      <c r="DY186" s="16">
        <f>SUMIF(Ent_Dados!$C$269:$C$514,Tabulação_Prod_Municipios!D166,Ent_Dados!$E$269:$E$514)</f>
        <v>0</v>
      </c>
      <c r="DZ186" s="9"/>
      <c r="EA186" s="10">
        <v>176</v>
      </c>
      <c r="EB186" s="92" t="s">
        <v>206</v>
      </c>
      <c r="EC186" s="13">
        <f>SUMIF(Ent_Dados!$C$9:$C$254,Tabulação_Prod_Municipios!D166,Ent_Dados!$D$9:$D$254)</f>
        <v>0</v>
      </c>
      <c r="ED186" s="16">
        <f>SUMIF(Ent_Dados!$C$9:$C$254,Tabulação_Prod_Municipios!D166,Ent_Dados!$E$9:$E$254)</f>
        <v>0</v>
      </c>
      <c r="EF186" s="10">
        <v>176</v>
      </c>
      <c r="EG186" s="92" t="s">
        <v>225</v>
      </c>
      <c r="EH186" s="13"/>
      <c r="EI186" s="16"/>
      <c r="EJ186" s="9"/>
      <c r="EK186" s="10">
        <v>176</v>
      </c>
      <c r="EL186" s="92" t="s">
        <v>225</v>
      </c>
      <c r="EM186" s="13"/>
      <c r="EN186" s="16"/>
    </row>
    <row r="187" spans="1:144" ht="13.5" customHeight="1" x14ac:dyDescent="0.2">
      <c r="A187" s="14"/>
      <c r="B187" s="91">
        <v>179</v>
      </c>
      <c r="C187" s="92" t="s">
        <v>226</v>
      </c>
      <c r="D187" s="12" t="s">
        <v>509</v>
      </c>
      <c r="E187" s="14"/>
      <c r="F187" s="10">
        <v>177</v>
      </c>
      <c r="G187" s="92" t="s">
        <v>149</v>
      </c>
      <c r="H187" s="13">
        <f>SUMIF(Ent_Dados!$C$269:$C$514,Tabulação_Prod_Municipios!D103,Ent_Dados!$F$269:$F$514)+SUMIF(Ent_Dados!$C$269:$C$514,Tabulação_Prod_Municipios!D103,Ent_Dados!$H$269:$H$514)+SUMIF(Ent_Dados!$C$269:$C$514,Tabulação_Prod_Municipios!D103,Ent_Dados!$J$269:$J$514)+SUMIF(Ent_Dados!$C$269:$C$514,Tabulação_Prod_Municipios!D103,Ent_Dados!$N$269:$N$514)+SUMIF(Ent_Dados!$C$269:$C$514,Tabulação_Prod_Municipios!D103,Ent_Dados!$P$269:$P$514)+SUMIF(Ent_Dados!$C$269:$C$514,Tabulação_Prod_Municipios!D103,Ent_Dados!$T$269:$T$514)+SUMIF(Ent_Dados!$C$269:$C$514,Tabulação_Prod_Municipios!D103,Ent_Dados!$V$269:$V$514)+SUMIF(Ent_Dados!$C$269:$C$514,Tabulação_Prod_Municipios!D103,Ent_Dados!$X$269:$X$514)+SUMIF(Ent_Dados!$C$269:$C$514,Tabulação_Prod_Municipios!D103,Ent_Dados!$AB$269:$AB$514)</f>
        <v>4875</v>
      </c>
      <c r="I187" s="16">
        <f>SUMIF(Ent_Dados!$C$269:$C$514,Tabulação_Prod_Municipios!D103,Ent_Dados!$G$269:$G$514)+SUMIF(Ent_Dados!$C$269:$C$514,Tabulação_Prod_Municipios!D103,Ent_Dados!$I$269:$I$514)+SUMIF(Ent_Dados!$C$269:$C$514,Tabulação_Prod_Municipios!D103,Ent_Dados!$K$269:$K$514)+SUMIF(Ent_Dados!$C$269:$C$514,Tabulação_Prod_Municipios!D103,Ent_Dados!$O$269:$O$514)+SUMIF(Ent_Dados!$C$269:$C$514,Tabulação_Prod_Municipios!D103,Ent_Dados!$Q$269:$Q$514)+SUMIF(Ent_Dados!$C$269:$C$514,Tabulação_Prod_Municipios!D103,Ent_Dados!$U$269:$U$514)+SUMIF(Ent_Dados!$C$269:$C$514,Tabulação_Prod_Municipios!D103,Ent_Dados!$W$269:$W$514)+SUMIF(Ent_Dados!$C$269:$C$514,Tabulação_Prod_Municipios!D103,Ent_Dados!$Y$269:$Y$514)+SUMIF(Ent_Dados!$C$269:$C$514,Tabulação_Prod_Municipios!D103,Ent_Dados!$AC$269:$AC$514)</f>
        <v>3050</v>
      </c>
      <c r="J187" s="9"/>
      <c r="K187" s="10">
        <v>177</v>
      </c>
      <c r="L187" s="92" t="s">
        <v>203</v>
      </c>
      <c r="M187" s="13">
        <f>SUMIF(Ent_Dados!$C$9:$C$254,Tabulação_Prod_Municipios!D163,Ent_Dados!$F$9:$F$254)+SUMIF(Ent_Dados!$C$9:$C$254,Tabulação_Prod_Municipios!D163,Ent_Dados!$H$9:$H$254)+SUMIF(Ent_Dados!$C$9:$C$254,Tabulação_Prod_Municipios!D163,Ent_Dados!$J$9:$J$254)+SUMIF(Ent_Dados!$C$9:$C$254,Tabulação_Prod_Municipios!D163,Ent_Dados!$N$9:$N$254)+SUMIF(Ent_Dados!$C$9:$C$254,Tabulação_Prod_Municipios!D163,Ent_Dados!$P$9:$P$254)+SUMIF(Ent_Dados!$C$9:$C$254,Tabulação_Prod_Municipios!D163,Ent_Dados!$T$9:$T$254)+SUMIF(Ent_Dados!$C$9:$C$254,Tabulação_Prod_Municipios!D163,Ent_Dados!$V$9:$V$254)+SUMIF(Ent_Dados!$C$9:$C$254,Tabulação_Prod_Municipios!D163,Ent_Dados!$X$9:$X$254)+SUMIF(Ent_Dados!$C$9:$C$254,Tabulação_Prod_Municipios!D163,Ent_Dados!$AB$9:$AB$254)</f>
        <v>705</v>
      </c>
      <c r="N187" s="16">
        <f>SUMIF(Ent_Dados!$C$9:$C$254,Tabulação_Prod_Municipios!D163,Ent_Dados!$G$9:$G$254)+SUMIF(Ent_Dados!$C$9:$C$254,Tabulação_Prod_Municipios!D163,Ent_Dados!$I$9:$I$254)+SUMIF(Ent_Dados!$C$9:$C$254,Tabulação_Prod_Municipios!D163,Ent_Dados!$K$9:$K$254)+SUMIF(Ent_Dados!$C$9:$C$254,Tabulação_Prod_Municipios!D163,Ent_Dados!$O$9:$O$254)+SUMIF(Ent_Dados!$C$9:$C$254,Tabulação_Prod_Municipios!D163,Ent_Dados!$Q$9:$Q$254)+SUMIF(Ent_Dados!$C$9:$C$254,Tabulação_Prod_Municipios!D163,Ent_Dados!$U$9:$U$254)+SUMIF(Ent_Dados!$C$9:$C$254,Tabulação_Prod_Municipios!D163,Ent_Dados!$W$9:$W$254)+SUMIF(Ent_Dados!$C$9:$C$254,Tabulação_Prod_Municipios!D163,Ent_Dados!$Y$9:$Y$254)+SUMIF(Ent_Dados!$C$9:$C$254,Tabulação_Prod_Municipios!D163,Ent_Dados!$AC$9:$AC$254)</f>
        <v>819</v>
      </c>
      <c r="O187" s="14"/>
      <c r="P187" s="10">
        <v>177</v>
      </c>
      <c r="Q187" s="92" t="s">
        <v>72</v>
      </c>
      <c r="R187" s="13">
        <f>SUMIF(Ent_Dados!$C$269:$C$514,Tabulação_Prod_Municipios!D20,Ent_Dados!$V$269:$V$514)</f>
        <v>1575</v>
      </c>
      <c r="S187" s="16">
        <f>SUMIF(Ent_Dados!$C$269:$C$514,Tabulação_Prod_Municipios!D20,Ent_Dados!$W$269:$W$514)</f>
        <v>800</v>
      </c>
      <c r="T187" s="9"/>
      <c r="U187" s="10">
        <v>177</v>
      </c>
      <c r="V187" s="92" t="s">
        <v>189</v>
      </c>
      <c r="W187" s="13">
        <f>SUMIF(Ent_Dados!$C$9:$C$254,Tabulação_Prod_Municipios!D147,Ent_Dados!$V$9:$V$254)</f>
        <v>0</v>
      </c>
      <c r="X187" s="16">
        <f>SUMIF(Ent_Dados!$C$9:$C$254,Tabulação_Prod_Municipios!D147,Ent_Dados!$W$9:$W$254)</f>
        <v>300</v>
      </c>
      <c r="Y187" s="2"/>
      <c r="Z187" s="10">
        <v>177</v>
      </c>
      <c r="AA187" s="92" t="s">
        <v>167</v>
      </c>
      <c r="AB187" s="13">
        <f>SUMIF(Ent_Dados!$C$269:$C$514,Tabulação_Prod_Municipios!D123,Ent_Dados!$T$269:$T$514)</f>
        <v>2250</v>
      </c>
      <c r="AC187" s="16">
        <f>SUMIF(Ent_Dados!$C$269:$C$514,Tabulação_Prod_Municipios!D123,Ent_Dados!$U$269:$U$514)</f>
        <v>900</v>
      </c>
      <c r="AD187" s="9"/>
      <c r="AE187" s="10">
        <v>177</v>
      </c>
      <c r="AF187" s="92" t="s">
        <v>167</v>
      </c>
      <c r="AG187" s="13">
        <f>SUMIF(Ent_Dados!$C$9:$C$254,Tabulação_Prod_Municipios!D123,Ent_Dados!$T$9:$T$254)</f>
        <v>500</v>
      </c>
      <c r="AH187" s="16">
        <f>SUMIF(Ent_Dados!$C$9:$C$254,Tabulação_Prod_Municipios!D123,Ent_Dados!$U$9:$U$254)</f>
        <v>200</v>
      </c>
      <c r="AJ187" s="10">
        <v>177</v>
      </c>
      <c r="AK187" s="92" t="s">
        <v>142</v>
      </c>
      <c r="AL187" s="13">
        <f>SUMIF(Ent_Dados!$C$269:$C$514,Tabulação_Prod_Municipios!D96,Ent_Dados!$X$269:$X$514)</f>
        <v>0</v>
      </c>
      <c r="AM187" s="16">
        <f>SUMIF(Ent_Dados!$C$269:$C$514,Tabulação_Prod_Municipios!D96,Ent_Dados!$Y$269:$Y$514)</f>
        <v>0</v>
      </c>
      <c r="AN187" s="9"/>
      <c r="AO187" s="10">
        <v>177</v>
      </c>
      <c r="AP187" s="92" t="s">
        <v>142</v>
      </c>
      <c r="AQ187" s="13">
        <f>SUMIF(Ent_Dados!$C$9:$C$254,Tabulação_Prod_Municipios!D96,Ent_Dados!$X$9:$X$254)</f>
        <v>0</v>
      </c>
      <c r="AR187" s="16">
        <f>SUMIF(Ent_Dados!$C$9:$C$254,Tabulação_Prod_Municipios!D96,Ent_Dados!$Y$9:$Y$254)</f>
        <v>0</v>
      </c>
      <c r="AT187" s="10">
        <v>177</v>
      </c>
      <c r="AU187" s="92" t="s">
        <v>237</v>
      </c>
      <c r="AV187" s="13">
        <f>SUMIF(Ent_Dados!$C$269:$C$514,Tabulação_Prod_Municipios!D202,Ent_Dados!$J$269:$J$514)</f>
        <v>0</v>
      </c>
      <c r="AW187" s="16">
        <f>SUMIF(Ent_Dados!$C$269:$C$514,Tabulação_Prod_Municipios!D202,Ent_Dados!$K$269:$K$514)</f>
        <v>0</v>
      </c>
      <c r="AX187" s="9"/>
      <c r="AY187" s="10">
        <v>177</v>
      </c>
      <c r="AZ187" s="92" t="s">
        <v>85</v>
      </c>
      <c r="BA187" s="13">
        <f>SUMIF(Ent_Dados!$C$9:$C$254,Tabulação_Prod_Municipios!D33,Ent_Dados!$J$9:$J$254)</f>
        <v>0</v>
      </c>
      <c r="BB187" s="16">
        <f>SUMIF(Ent_Dados!$C$9:$C$254,Tabulação_Prod_Municipios!D33,Ent_Dados!$K$9:$K$254)</f>
        <v>0</v>
      </c>
      <c r="BD187" s="10">
        <v>177</v>
      </c>
      <c r="BE187" s="92" t="s">
        <v>141</v>
      </c>
      <c r="BF187" s="13">
        <f>SUMIF(Ent_Dados!$C$269:$C$514,Tabulação_Prod_Municipios!D95,Ent_Dados!$N$269:$N$514)</f>
        <v>0</v>
      </c>
      <c r="BG187" s="16">
        <f>SUMIF(Ent_Dados!$C$269:$C$514,Tabulação_Prod_Municipios!D95,Ent_Dados!$O$269:$O$514)</f>
        <v>0</v>
      </c>
      <c r="BH187" s="9"/>
      <c r="BI187" s="10">
        <v>177</v>
      </c>
      <c r="BJ187" s="92" t="s">
        <v>141</v>
      </c>
      <c r="BK187" s="13">
        <f>SUMIF(Ent_Dados!$C$9:$C$254,Tabulação_Prod_Municipios!D95,Ent_Dados!$N$9:$N$254)</f>
        <v>0</v>
      </c>
      <c r="BL187" s="16">
        <f>SUMIF(Ent_Dados!$C$9:$C$254,Tabulação_Prod_Municipios!D95,Ent_Dados!$O$9:$O$254)</f>
        <v>0</v>
      </c>
      <c r="BN187" s="10">
        <v>177</v>
      </c>
      <c r="BO187" s="92" t="s">
        <v>213</v>
      </c>
      <c r="BP187" s="13">
        <f>SUMIF(Ent_Dados!$C$269:$C$514,Tabulação_Prod_Municipios!D173,Ent_Dados!$F$269:$F$514)</f>
        <v>0</v>
      </c>
      <c r="BQ187" s="16">
        <f>SUMIF(Ent_Dados!$C$269:$C$514,Tabulação_Prod_Municipios!D173,Ent_Dados!$G$269:$G$514)</f>
        <v>0</v>
      </c>
      <c r="BR187" s="9"/>
      <c r="BS187" s="10">
        <v>177</v>
      </c>
      <c r="BT187" s="92" t="s">
        <v>213</v>
      </c>
      <c r="BU187" s="13">
        <f>SUMIF(Ent_Dados!$C$9:$C$254,Tabulação_Prod_Municipios!D173,Ent_Dados!$F$9:$F$254)</f>
        <v>0</v>
      </c>
      <c r="BV187" s="16">
        <f>SUMIF(Ent_Dados!$C$9:$C$254,Tabulação_Prod_Municipios!D173,Ent_Dados!$G$9:$G$254)</f>
        <v>0</v>
      </c>
      <c r="BX187" s="10">
        <v>177</v>
      </c>
      <c r="BY187" s="92" t="s">
        <v>213</v>
      </c>
      <c r="BZ187" s="13">
        <f>SUMIF(Ent_Dados!$C$269:$C$514,Tabulação_Prod_Municipios!D173,Ent_Dados!$P$269:$P$514)</f>
        <v>0</v>
      </c>
      <c r="CA187" s="16">
        <f>SUMIF(Ent_Dados!$C$269:$C$514,Tabulação_Prod_Municipios!D173,Ent_Dados!$Q$269:$Q$514)</f>
        <v>0</v>
      </c>
      <c r="CB187" s="9"/>
      <c r="CC187" s="10">
        <v>177</v>
      </c>
      <c r="CD187" s="92" t="s">
        <v>213</v>
      </c>
      <c r="CE187" s="13">
        <f>SUMIF(Ent_Dados!$C$9:$C$254,Tabulação_Prod_Municipios!D173,Ent_Dados!$P$9:$P$254)</f>
        <v>0</v>
      </c>
      <c r="CF187" s="16">
        <f>SUMIF(Ent_Dados!$C$9:$C$254,Tabulação_Prod_Municipios!D173,Ent_Dados!$Q$9:$Q$254)</f>
        <v>0</v>
      </c>
      <c r="CH187" s="10">
        <v>177</v>
      </c>
      <c r="CI187" s="92" t="s">
        <v>49</v>
      </c>
      <c r="CJ187" s="13">
        <f>SUMIF(Ent_Dados!$C$269:$C$514,Tabulação_Prod_Municipios!D184,Ent_Dados!$AB$269:$AB$514)</f>
        <v>0</v>
      </c>
      <c r="CK187" s="16">
        <f>SUMIF(Ent_Dados!$C$269:$C$514,Tabulação_Prod_Municipios!D184,Ent_Dados!$AC$269:$AC$514)</f>
        <v>0</v>
      </c>
      <c r="CL187" s="9"/>
      <c r="CM187" s="10">
        <v>177</v>
      </c>
      <c r="CN187" s="92" t="s">
        <v>49</v>
      </c>
      <c r="CO187" s="13">
        <f>SUMIF(Ent_Dados!$C$9:$C$254,Tabulação_Prod_Municipios!D184,Ent_Dados!$AB$9:$AB$254)</f>
        <v>0</v>
      </c>
      <c r="CP187" s="16">
        <f>SUMIF(Ent_Dados!$C$9:$C$254,Tabulação_Prod_Municipios!D184,Ent_Dados!$AC$9:$AC$254)</f>
        <v>0</v>
      </c>
      <c r="CR187" s="10">
        <v>177</v>
      </c>
      <c r="CS187" s="92" t="s">
        <v>111</v>
      </c>
      <c r="CT187" s="13">
        <f>SUMIF(Ent_Dados!$C$269:$C$514,Tabulação_Prod_Municipios!D61,Ent_Dados!$L$269:$L$514)</f>
        <v>0</v>
      </c>
      <c r="CU187" s="16">
        <f>SUMIF(Ent_Dados!$C$269:$C$514,Tabulação_Prod_Municipios!D61,Ent_Dados!$M$269:$M$514)</f>
        <v>0</v>
      </c>
      <c r="CV187" s="9"/>
      <c r="CW187" s="10">
        <v>177</v>
      </c>
      <c r="CX187" s="92" t="s">
        <v>218</v>
      </c>
      <c r="CY187" s="13">
        <f>SUMIF(Ent_Dados!$C$9:$C$254,Tabulação_Prod_Municipios!D178,Ent_Dados!$L$9:$L$254)</f>
        <v>0</v>
      </c>
      <c r="CZ187" s="16">
        <f>SUMIF(Ent_Dados!$C$9:$C$254,Tabulação_Prod_Municipios!D178,Ent_Dados!$M$9:$M$254)</f>
        <v>0</v>
      </c>
      <c r="DB187" s="10">
        <v>177</v>
      </c>
      <c r="DC187" s="92" t="s">
        <v>172</v>
      </c>
      <c r="DD187" s="13">
        <f>SUMIF(Ent_Dados!$C$269:$C$514,Tabulação_Prod_Municipios!D128,Ent_Dados!$R$269:$R$514)</f>
        <v>110</v>
      </c>
      <c r="DE187" s="16">
        <f>SUMIF(Ent_Dados!$C$269:$C$514,Tabulação_Prod_Municipios!D128,Ent_Dados!$S$269:$S$514)</f>
        <v>110</v>
      </c>
      <c r="DF187" s="9"/>
      <c r="DG187" s="10">
        <v>177</v>
      </c>
      <c r="DH187" s="92" t="s">
        <v>115</v>
      </c>
      <c r="DI187" s="13">
        <f>SUMIF(Ent_Dados!$C$9:$C$254,Tabulação_Prod_Municipios!D66,Ent_Dados!$R$9:$R$254)</f>
        <v>6</v>
      </c>
      <c r="DJ187" s="16">
        <f>SUMIF(Ent_Dados!$C$9:$C$254,Tabulação_Prod_Municipios!D66,Ent_Dados!$S$9:$S$254)</f>
        <v>6</v>
      </c>
      <c r="DL187" s="10">
        <v>177</v>
      </c>
      <c r="DM187" s="92" t="s">
        <v>188</v>
      </c>
      <c r="DN187" s="13">
        <f>SUMIF(Ent_Dados!$C$269:$C$514,Tabulação_Prod_Municipios!D146,Ent_Dados!$Z$269:$Z$514)</f>
        <v>0</v>
      </c>
      <c r="DO187" s="16">
        <f>SUMIF(Ent_Dados!$C$269:$C$514,Tabulação_Prod_Municipios!D146,Ent_Dados!$AA$269:$AA$514)</f>
        <v>0</v>
      </c>
      <c r="DP187" s="9"/>
      <c r="DQ187" s="10">
        <v>177</v>
      </c>
      <c r="DR187" s="92" t="s">
        <v>188</v>
      </c>
      <c r="DS187" s="13">
        <f>SUMIF(Ent_Dados!$C$9:$C$254,Tabulação_Prod_Municipios!D146,Ent_Dados!$Z$9:$Z$254)</f>
        <v>0</v>
      </c>
      <c r="DT187" s="16">
        <f>SUMIF(Ent_Dados!$C$9:$C$254,Tabulação_Prod_Municipios!D146,Ent_Dados!$AA$9:$AA$254)</f>
        <v>0</v>
      </c>
      <c r="DV187" s="10">
        <v>177</v>
      </c>
      <c r="DW187" s="92" t="s">
        <v>209</v>
      </c>
      <c r="DX187" s="13">
        <f>SUMIF(Ent_Dados!$C$269:$C$514,Tabulação_Prod_Municipios!D169,Ent_Dados!$D$269:$D$514)</f>
        <v>0</v>
      </c>
      <c r="DY187" s="16">
        <f>SUMIF(Ent_Dados!$C$269:$C$514,Tabulação_Prod_Municipios!D169,Ent_Dados!$E$269:$E$514)</f>
        <v>0</v>
      </c>
      <c r="DZ187" s="9"/>
      <c r="EA187" s="10">
        <v>177</v>
      </c>
      <c r="EB187" s="92" t="s">
        <v>209</v>
      </c>
      <c r="EC187" s="13">
        <f>SUMIF(Ent_Dados!$C$9:$C$254,Tabulação_Prod_Municipios!D169,Ent_Dados!$D$9:$D$254)</f>
        <v>0</v>
      </c>
      <c r="ED187" s="16">
        <f>SUMIF(Ent_Dados!$C$9:$C$254,Tabulação_Prod_Municipios!D169,Ent_Dados!$E$9:$E$254)</f>
        <v>0</v>
      </c>
      <c r="EF187" s="10">
        <v>177</v>
      </c>
      <c r="EG187" s="92" t="s">
        <v>226</v>
      </c>
      <c r="EH187" s="13"/>
      <c r="EI187" s="16"/>
      <c r="EJ187" s="9"/>
      <c r="EK187" s="10">
        <v>177</v>
      </c>
      <c r="EL187" s="92" t="s">
        <v>226</v>
      </c>
      <c r="EM187" s="13"/>
      <c r="EN187" s="16"/>
    </row>
    <row r="188" spans="1:144" ht="13.5" customHeight="1" x14ac:dyDescent="0.2">
      <c r="A188" s="14"/>
      <c r="B188" s="91">
        <v>180</v>
      </c>
      <c r="C188" s="92" t="s">
        <v>227</v>
      </c>
      <c r="D188" s="12" t="s">
        <v>510</v>
      </c>
      <c r="E188" s="14"/>
      <c r="F188" s="10">
        <v>178</v>
      </c>
      <c r="G188" s="92" t="s">
        <v>87</v>
      </c>
      <c r="H188" s="13">
        <f>SUMIF(Ent_Dados!$C$269:$C$514,Tabulação_Prod_Municipios!D35,Ent_Dados!$F$269:$F$514)+SUMIF(Ent_Dados!$C$269:$C$514,Tabulação_Prod_Municipios!D35,Ent_Dados!$H$269:$H$514)+SUMIF(Ent_Dados!$C$269:$C$514,Tabulação_Prod_Municipios!D35,Ent_Dados!$J$269:$J$514)+SUMIF(Ent_Dados!$C$269:$C$514,Tabulação_Prod_Municipios!D35,Ent_Dados!$N$269:$N$514)+SUMIF(Ent_Dados!$C$269:$C$514,Tabulação_Prod_Municipios!D35,Ent_Dados!$P$269:$P$514)+SUMIF(Ent_Dados!$C$269:$C$514,Tabulação_Prod_Municipios!D35,Ent_Dados!$T$269:$T$514)+SUMIF(Ent_Dados!$C$269:$C$514,Tabulação_Prod_Municipios!D35,Ent_Dados!$V$269:$V$514)+SUMIF(Ent_Dados!$C$269:$C$514,Tabulação_Prod_Municipios!D35,Ent_Dados!$X$269:$X$514)+SUMIF(Ent_Dados!$C$269:$C$514,Tabulação_Prod_Municipios!D35,Ent_Dados!$AB$269:$AB$514)</f>
        <v>5970</v>
      </c>
      <c r="I188" s="16">
        <f>SUMIF(Ent_Dados!$C$269:$C$514,Tabulação_Prod_Municipios!D35,Ent_Dados!$G$269:$G$514)+SUMIF(Ent_Dados!$C$269:$C$514,Tabulação_Prod_Municipios!D35,Ent_Dados!$I$269:$I$514)+SUMIF(Ent_Dados!$C$269:$C$514,Tabulação_Prod_Municipios!D35,Ent_Dados!$K$269:$K$514)+SUMIF(Ent_Dados!$C$269:$C$514,Tabulação_Prod_Municipios!D35,Ent_Dados!$O$269:$O$514)+SUMIF(Ent_Dados!$C$269:$C$514,Tabulação_Prod_Municipios!D35,Ent_Dados!$Q$269:$Q$514)+SUMIF(Ent_Dados!$C$269:$C$514,Tabulação_Prod_Municipios!D35,Ent_Dados!$U$269:$U$514)+SUMIF(Ent_Dados!$C$269:$C$514,Tabulação_Prod_Municipios!D35,Ent_Dados!$W$269:$W$514)+SUMIF(Ent_Dados!$C$269:$C$514,Tabulação_Prod_Municipios!D35,Ent_Dados!$Y$269:$Y$514)+SUMIF(Ent_Dados!$C$269:$C$514,Tabulação_Prod_Municipios!D35,Ent_Dados!$AC$269:$AC$514)</f>
        <v>2889</v>
      </c>
      <c r="J188" s="9"/>
      <c r="K188" s="10">
        <v>178</v>
      </c>
      <c r="L188" s="92" t="s">
        <v>162</v>
      </c>
      <c r="M188" s="13">
        <f>SUMIF(Ent_Dados!$C$9:$C$254,Tabulação_Prod_Municipios!D117,Ent_Dados!$F$9:$F$254)+SUMIF(Ent_Dados!$C$9:$C$254,Tabulação_Prod_Municipios!D117,Ent_Dados!$H$9:$H$254)+SUMIF(Ent_Dados!$C$9:$C$254,Tabulação_Prod_Municipios!D117,Ent_Dados!$J$9:$J$254)+SUMIF(Ent_Dados!$C$9:$C$254,Tabulação_Prod_Municipios!D117,Ent_Dados!$N$9:$N$254)+SUMIF(Ent_Dados!$C$9:$C$254,Tabulação_Prod_Municipios!D117,Ent_Dados!$P$9:$P$254)+SUMIF(Ent_Dados!$C$9:$C$254,Tabulação_Prod_Municipios!D117,Ent_Dados!$T$9:$T$254)+SUMIF(Ent_Dados!$C$9:$C$254,Tabulação_Prod_Municipios!D117,Ent_Dados!$V$9:$V$254)+SUMIF(Ent_Dados!$C$9:$C$254,Tabulação_Prod_Municipios!D117,Ent_Dados!$X$9:$X$254)+SUMIF(Ent_Dados!$C$9:$C$254,Tabulação_Prod_Municipios!D117,Ent_Dados!$AB$9:$AB$254)</f>
        <v>612</v>
      </c>
      <c r="N188" s="16">
        <f>SUMIF(Ent_Dados!$C$9:$C$254,Tabulação_Prod_Municipios!D117,Ent_Dados!$G$9:$G$254)+SUMIF(Ent_Dados!$C$9:$C$254,Tabulação_Prod_Municipios!D117,Ent_Dados!$I$9:$I$254)+SUMIF(Ent_Dados!$C$9:$C$254,Tabulação_Prod_Municipios!D117,Ent_Dados!$K$9:$K$254)+SUMIF(Ent_Dados!$C$9:$C$254,Tabulação_Prod_Municipios!D117,Ent_Dados!$O$9:$O$254)+SUMIF(Ent_Dados!$C$9:$C$254,Tabulação_Prod_Municipios!D117,Ent_Dados!$Q$9:$Q$254)+SUMIF(Ent_Dados!$C$9:$C$254,Tabulação_Prod_Municipios!D117,Ent_Dados!$U$9:$U$254)+SUMIF(Ent_Dados!$C$9:$C$254,Tabulação_Prod_Municipios!D117,Ent_Dados!$W$9:$W$254)+SUMIF(Ent_Dados!$C$9:$C$254,Tabulação_Prod_Municipios!D117,Ent_Dados!$Y$9:$Y$254)+SUMIF(Ent_Dados!$C$9:$C$254,Tabulação_Prod_Municipios!D117,Ent_Dados!$AC$9:$AC$254)</f>
        <v>805</v>
      </c>
      <c r="O188" s="14"/>
      <c r="P188" s="10">
        <v>178</v>
      </c>
      <c r="Q188" s="92" t="s">
        <v>110</v>
      </c>
      <c r="R188" s="13">
        <f>SUMIF(Ent_Dados!$C$269:$C$514,Tabulação_Prod_Municipios!D60,Ent_Dados!$V$269:$V$514)</f>
        <v>850</v>
      </c>
      <c r="S188" s="16">
        <f>SUMIF(Ent_Dados!$C$269:$C$514,Tabulação_Prod_Municipios!D60,Ent_Dados!$W$269:$W$514)</f>
        <v>800</v>
      </c>
      <c r="T188" s="9"/>
      <c r="U188" s="10">
        <v>178</v>
      </c>
      <c r="V188" s="92" t="s">
        <v>273</v>
      </c>
      <c r="W188" s="13">
        <f>SUMIF(Ent_Dados!$C$9:$C$254,Tabulação_Prod_Municipios!D241,Ent_Dados!$V$9:$V$254)</f>
        <v>280</v>
      </c>
      <c r="X188" s="16">
        <f>SUMIF(Ent_Dados!$C$9:$C$254,Tabulação_Prod_Municipios!D241,Ent_Dados!$W$9:$W$254)</f>
        <v>290</v>
      </c>
      <c r="Y188" s="2"/>
      <c r="Z188" s="10">
        <v>178</v>
      </c>
      <c r="AA188" s="92" t="s">
        <v>182</v>
      </c>
      <c r="AB188" s="13">
        <f>SUMIF(Ent_Dados!$C$269:$C$514,Tabulação_Prod_Municipios!D139,Ent_Dados!$T$269:$T$514)</f>
        <v>1080</v>
      </c>
      <c r="AC188" s="16">
        <f>SUMIF(Ent_Dados!$C$269:$C$514,Tabulação_Prod_Municipios!D139,Ent_Dados!$U$269:$U$514)</f>
        <v>900</v>
      </c>
      <c r="AD188" s="9"/>
      <c r="AE188" s="10">
        <v>178</v>
      </c>
      <c r="AF188" s="92" t="s">
        <v>273</v>
      </c>
      <c r="AG188" s="13">
        <f>SUMIF(Ent_Dados!$C$9:$C$254,Tabulação_Prod_Municipios!D241,Ent_Dados!$T$9:$T$254)</f>
        <v>280</v>
      </c>
      <c r="AH188" s="16">
        <f>SUMIF(Ent_Dados!$C$9:$C$254,Tabulação_Prod_Municipios!D241,Ent_Dados!$U$9:$U$254)</f>
        <v>200</v>
      </c>
      <c r="AJ188" s="10">
        <v>178</v>
      </c>
      <c r="AK188" s="92" t="s">
        <v>148</v>
      </c>
      <c r="AL188" s="13">
        <f>SUMIF(Ent_Dados!$C$269:$C$514,Tabulação_Prod_Municipios!D102,Ent_Dados!$X$269:$X$514)</f>
        <v>0</v>
      </c>
      <c r="AM188" s="16">
        <f>SUMIF(Ent_Dados!$C$269:$C$514,Tabulação_Prod_Municipios!D102,Ent_Dados!$Y$269:$Y$514)</f>
        <v>0</v>
      </c>
      <c r="AN188" s="9"/>
      <c r="AO188" s="10">
        <v>178</v>
      </c>
      <c r="AP188" s="92" t="s">
        <v>148</v>
      </c>
      <c r="AQ188" s="13">
        <f>SUMIF(Ent_Dados!$C$9:$C$254,Tabulação_Prod_Municipios!D102,Ent_Dados!$X$9:$X$254)</f>
        <v>0</v>
      </c>
      <c r="AR188" s="16">
        <f>SUMIF(Ent_Dados!$C$9:$C$254,Tabulação_Prod_Municipios!D102,Ent_Dados!$Y$9:$Y$254)</f>
        <v>0</v>
      </c>
      <c r="AT188" s="10">
        <v>178</v>
      </c>
      <c r="AU188" s="92" t="s">
        <v>162</v>
      </c>
      <c r="AV188" s="13">
        <f>SUMIF(Ent_Dados!$C$269:$C$514,Tabulação_Prod_Municipios!D117,Ent_Dados!$J$269:$J$514)</f>
        <v>0</v>
      </c>
      <c r="AW188" s="16">
        <f>SUMIF(Ent_Dados!$C$269:$C$514,Tabulação_Prod_Municipios!D117,Ent_Dados!$K$269:$K$514)</f>
        <v>0</v>
      </c>
      <c r="AX188" s="9"/>
      <c r="AY188" s="10">
        <v>178</v>
      </c>
      <c r="AZ188" s="92" t="s">
        <v>237</v>
      </c>
      <c r="BA188" s="13">
        <f>SUMIF(Ent_Dados!$C$9:$C$254,Tabulação_Prod_Municipios!D202,Ent_Dados!$J$9:$J$254)</f>
        <v>0</v>
      </c>
      <c r="BB188" s="16">
        <f>SUMIF(Ent_Dados!$C$9:$C$254,Tabulação_Prod_Municipios!D202,Ent_Dados!$K$9:$K$254)</f>
        <v>0</v>
      </c>
      <c r="BD188" s="10">
        <v>178</v>
      </c>
      <c r="BE188" s="92" t="s">
        <v>142</v>
      </c>
      <c r="BF188" s="13">
        <f>SUMIF(Ent_Dados!$C$269:$C$514,Tabulação_Prod_Municipios!D96,Ent_Dados!$N$269:$N$514)</f>
        <v>0</v>
      </c>
      <c r="BG188" s="16">
        <f>SUMIF(Ent_Dados!$C$269:$C$514,Tabulação_Prod_Municipios!D96,Ent_Dados!$O$269:$O$514)</f>
        <v>0</v>
      </c>
      <c r="BH188" s="9"/>
      <c r="BI188" s="10">
        <v>178</v>
      </c>
      <c r="BJ188" s="92" t="s">
        <v>142</v>
      </c>
      <c r="BK188" s="13">
        <f>SUMIF(Ent_Dados!$C$9:$C$254,Tabulação_Prod_Municipios!D96,Ent_Dados!$N$9:$N$254)</f>
        <v>0</v>
      </c>
      <c r="BL188" s="16">
        <f>SUMIF(Ent_Dados!$C$9:$C$254,Tabulação_Prod_Municipios!D96,Ent_Dados!$O$9:$O$254)</f>
        <v>0</v>
      </c>
      <c r="BN188" s="10">
        <v>178</v>
      </c>
      <c r="BO188" s="92" t="s">
        <v>214</v>
      </c>
      <c r="BP188" s="13">
        <f>SUMIF(Ent_Dados!$C$269:$C$514,Tabulação_Prod_Municipios!D174,Ent_Dados!$F$269:$F$514)</f>
        <v>0</v>
      </c>
      <c r="BQ188" s="16">
        <f>SUMIF(Ent_Dados!$C$269:$C$514,Tabulação_Prod_Municipios!D174,Ent_Dados!$G$269:$G$514)</f>
        <v>0</v>
      </c>
      <c r="BR188" s="9"/>
      <c r="BS188" s="10">
        <v>178</v>
      </c>
      <c r="BT188" s="92" t="s">
        <v>214</v>
      </c>
      <c r="BU188" s="13">
        <f>SUMIF(Ent_Dados!$C$9:$C$254,Tabulação_Prod_Municipios!D174,Ent_Dados!$F$9:$F$254)</f>
        <v>0</v>
      </c>
      <c r="BV188" s="16">
        <f>SUMIF(Ent_Dados!$C$9:$C$254,Tabulação_Prod_Municipios!D174,Ent_Dados!$G$9:$G$254)</f>
        <v>0</v>
      </c>
      <c r="BX188" s="10">
        <v>178</v>
      </c>
      <c r="BY188" s="92" t="s">
        <v>214</v>
      </c>
      <c r="BZ188" s="13">
        <f>SUMIF(Ent_Dados!$C$269:$C$514,Tabulação_Prod_Municipios!D174,Ent_Dados!$P$269:$P$514)</f>
        <v>0</v>
      </c>
      <c r="CA188" s="16">
        <f>SUMIF(Ent_Dados!$C$269:$C$514,Tabulação_Prod_Municipios!D174,Ent_Dados!$Q$269:$Q$514)</f>
        <v>0</v>
      </c>
      <c r="CB188" s="9"/>
      <c r="CC188" s="10">
        <v>178</v>
      </c>
      <c r="CD188" s="92" t="s">
        <v>214</v>
      </c>
      <c r="CE188" s="13">
        <f>SUMIF(Ent_Dados!$C$9:$C$254,Tabulação_Prod_Municipios!D174,Ent_Dados!$P$9:$P$254)</f>
        <v>0</v>
      </c>
      <c r="CF188" s="16">
        <f>SUMIF(Ent_Dados!$C$9:$C$254,Tabulação_Prod_Municipios!D174,Ent_Dados!$Q$9:$Q$254)</f>
        <v>0</v>
      </c>
      <c r="CH188" s="10">
        <v>178</v>
      </c>
      <c r="CI188" s="92" t="s">
        <v>224</v>
      </c>
      <c r="CJ188" s="13">
        <f>SUMIF(Ent_Dados!$C$269:$C$514,Tabulação_Prod_Municipios!D185,Ent_Dados!$AB$269:$AB$514)</f>
        <v>0</v>
      </c>
      <c r="CK188" s="16">
        <f>SUMIF(Ent_Dados!$C$269:$C$514,Tabulação_Prod_Municipios!D185,Ent_Dados!$AC$269:$AC$514)</f>
        <v>0</v>
      </c>
      <c r="CL188" s="9"/>
      <c r="CM188" s="10">
        <v>178</v>
      </c>
      <c r="CN188" s="92" t="s">
        <v>224</v>
      </c>
      <c r="CO188" s="13">
        <f>SUMIF(Ent_Dados!$C$9:$C$254,Tabulação_Prod_Municipios!D185,Ent_Dados!$AB$9:$AB$254)</f>
        <v>0</v>
      </c>
      <c r="CP188" s="16">
        <f>SUMIF(Ent_Dados!$C$9:$C$254,Tabulação_Prod_Municipios!D185,Ent_Dados!$AC$9:$AC$254)</f>
        <v>0</v>
      </c>
      <c r="CR188" s="10">
        <v>178</v>
      </c>
      <c r="CS188" s="92" t="s">
        <v>98</v>
      </c>
      <c r="CT188" s="13">
        <f>SUMIF(Ent_Dados!$C$269:$C$514,Tabulação_Prod_Municipios!D46,Ent_Dados!$L$269:$L$514)</f>
        <v>0</v>
      </c>
      <c r="CU188" s="16">
        <f>SUMIF(Ent_Dados!$C$269:$C$514,Tabulação_Prod_Municipios!D46,Ent_Dados!$M$269:$M$514)</f>
        <v>0</v>
      </c>
      <c r="CV188" s="9"/>
      <c r="CW188" s="10">
        <v>178</v>
      </c>
      <c r="CX188" s="92" t="s">
        <v>256</v>
      </c>
      <c r="CY188" s="13">
        <f>SUMIF(Ent_Dados!$C$9:$C$254,Tabulação_Prod_Municipios!D223,Ent_Dados!$L$9:$L$254)</f>
        <v>0</v>
      </c>
      <c r="CZ188" s="16">
        <f>SUMIF(Ent_Dados!$C$9:$C$254,Tabulação_Prod_Municipios!D223,Ent_Dados!$M$9:$M$254)</f>
        <v>0</v>
      </c>
      <c r="DB188" s="10">
        <v>178</v>
      </c>
      <c r="DC188" s="92" t="s">
        <v>134</v>
      </c>
      <c r="DD188" s="13">
        <f>SUMIF(Ent_Dados!$C$269:$C$514,Tabulação_Prod_Municipios!D88,Ent_Dados!$R$269:$R$514)</f>
        <v>80</v>
      </c>
      <c r="DE188" s="16">
        <f>SUMIF(Ent_Dados!$C$269:$C$514,Tabulação_Prod_Municipios!D88,Ent_Dados!$S$269:$S$514)</f>
        <v>80</v>
      </c>
      <c r="DF188" s="9"/>
      <c r="DG188" s="10">
        <v>178</v>
      </c>
      <c r="DH188" s="92" t="s">
        <v>131</v>
      </c>
      <c r="DI188" s="13">
        <f>SUMIF(Ent_Dados!$C$9:$C$254,Tabulação_Prod_Municipios!D85,Ent_Dados!$R$9:$R$254)</f>
        <v>5</v>
      </c>
      <c r="DJ188" s="16">
        <f>SUMIF(Ent_Dados!$C$9:$C$254,Tabulação_Prod_Municipios!D85,Ent_Dados!$S$9:$S$254)</f>
        <v>5</v>
      </c>
      <c r="DL188" s="10">
        <v>178</v>
      </c>
      <c r="DM188" s="92" t="s">
        <v>189</v>
      </c>
      <c r="DN188" s="13">
        <f>SUMIF(Ent_Dados!$C$269:$C$514,Tabulação_Prod_Municipios!D147,Ent_Dados!$Z$269:$Z$514)</f>
        <v>0</v>
      </c>
      <c r="DO188" s="16">
        <f>SUMIF(Ent_Dados!$C$269:$C$514,Tabulação_Prod_Municipios!D147,Ent_Dados!$AA$269:$AA$514)</f>
        <v>0</v>
      </c>
      <c r="DP188" s="9"/>
      <c r="DQ188" s="10">
        <v>178</v>
      </c>
      <c r="DR188" s="92" t="s">
        <v>189</v>
      </c>
      <c r="DS188" s="13">
        <f>SUMIF(Ent_Dados!$C$9:$C$254,Tabulação_Prod_Municipios!D147,Ent_Dados!$Z$9:$Z$254)</f>
        <v>0</v>
      </c>
      <c r="DT188" s="16">
        <f>SUMIF(Ent_Dados!$C$9:$C$254,Tabulação_Prod_Municipios!D147,Ent_Dados!$AA$9:$AA$254)</f>
        <v>0</v>
      </c>
      <c r="DV188" s="10">
        <v>178</v>
      </c>
      <c r="DW188" s="92" t="s">
        <v>210</v>
      </c>
      <c r="DX188" s="13">
        <f>SUMIF(Ent_Dados!$C$269:$C$514,Tabulação_Prod_Municipios!D170,Ent_Dados!$D$269:$D$514)</f>
        <v>0</v>
      </c>
      <c r="DY188" s="16">
        <f>SUMIF(Ent_Dados!$C$269:$C$514,Tabulação_Prod_Municipios!D170,Ent_Dados!$E$269:$E$514)</f>
        <v>0</v>
      </c>
      <c r="DZ188" s="9"/>
      <c r="EA188" s="10">
        <v>178</v>
      </c>
      <c r="EB188" s="92" t="s">
        <v>210</v>
      </c>
      <c r="EC188" s="13">
        <f>SUMIF(Ent_Dados!$C$9:$C$254,Tabulação_Prod_Municipios!D170,Ent_Dados!$D$9:$D$254)</f>
        <v>0</v>
      </c>
      <c r="ED188" s="16">
        <f>SUMIF(Ent_Dados!$C$9:$C$254,Tabulação_Prod_Municipios!D170,Ent_Dados!$E$9:$E$254)</f>
        <v>0</v>
      </c>
      <c r="EF188" s="10">
        <v>178</v>
      </c>
      <c r="EG188" s="92" t="s">
        <v>227</v>
      </c>
      <c r="EH188" s="13"/>
      <c r="EI188" s="16"/>
      <c r="EJ188" s="9"/>
      <c r="EK188" s="10">
        <v>178</v>
      </c>
      <c r="EL188" s="92" t="s">
        <v>227</v>
      </c>
      <c r="EM188" s="13"/>
      <c r="EN188" s="16"/>
    </row>
    <row r="189" spans="1:144" ht="13.5" customHeight="1" x14ac:dyDescent="0.2">
      <c r="A189" s="14"/>
      <c r="B189" s="91">
        <v>181</v>
      </c>
      <c r="C189" s="92" t="s">
        <v>22</v>
      </c>
      <c r="D189" s="12" t="s">
        <v>511</v>
      </c>
      <c r="E189" s="14"/>
      <c r="F189" s="10">
        <v>179</v>
      </c>
      <c r="G189" s="92" t="s">
        <v>251</v>
      </c>
      <c r="H189" s="13">
        <f>SUMIF(Ent_Dados!$C$269:$C$514,Tabulação_Prod_Municipios!D218,Ent_Dados!$F$269:$F$514)+SUMIF(Ent_Dados!$C$269:$C$514,Tabulação_Prod_Municipios!D218,Ent_Dados!$H$269:$H$514)+SUMIF(Ent_Dados!$C$269:$C$514,Tabulação_Prod_Municipios!D218,Ent_Dados!$J$269:$J$514)+SUMIF(Ent_Dados!$C$269:$C$514,Tabulação_Prod_Municipios!D218,Ent_Dados!$N$269:$N$514)+SUMIF(Ent_Dados!$C$269:$C$514,Tabulação_Prod_Municipios!D218,Ent_Dados!$P$269:$P$514)+SUMIF(Ent_Dados!$C$269:$C$514,Tabulação_Prod_Municipios!D218,Ent_Dados!$T$269:$T$514)+SUMIF(Ent_Dados!$C$269:$C$514,Tabulação_Prod_Municipios!D218,Ent_Dados!$V$269:$V$514)+SUMIF(Ent_Dados!$C$269:$C$514,Tabulação_Prod_Municipios!D218,Ent_Dados!$X$269:$X$514)+SUMIF(Ent_Dados!$C$269:$C$514,Tabulação_Prod_Municipios!D218,Ent_Dados!$AB$269:$AB$514)</f>
        <v>2643</v>
      </c>
      <c r="I189" s="16">
        <f>SUMIF(Ent_Dados!$C$269:$C$514,Tabulação_Prod_Municipios!D218,Ent_Dados!$G$269:$G$514)+SUMIF(Ent_Dados!$C$269:$C$514,Tabulação_Prod_Municipios!D218,Ent_Dados!$I$269:$I$514)+SUMIF(Ent_Dados!$C$269:$C$514,Tabulação_Prod_Municipios!D218,Ent_Dados!$K$269:$K$514)+SUMIF(Ent_Dados!$C$269:$C$514,Tabulação_Prod_Municipios!D218,Ent_Dados!$O$269:$O$514)+SUMIF(Ent_Dados!$C$269:$C$514,Tabulação_Prod_Municipios!D218,Ent_Dados!$Q$269:$Q$514)+SUMIF(Ent_Dados!$C$269:$C$514,Tabulação_Prod_Municipios!D218,Ent_Dados!$U$269:$U$514)+SUMIF(Ent_Dados!$C$269:$C$514,Tabulação_Prod_Municipios!D218,Ent_Dados!$W$269:$W$514)+SUMIF(Ent_Dados!$C$269:$C$514,Tabulação_Prod_Municipios!D218,Ent_Dados!$Y$269:$Y$514)+SUMIF(Ent_Dados!$C$269:$C$514,Tabulação_Prod_Municipios!D218,Ent_Dados!$AC$269:$AC$514)</f>
        <v>2835</v>
      </c>
      <c r="J189" s="9"/>
      <c r="K189" s="10">
        <v>179</v>
      </c>
      <c r="L189" s="92" t="s">
        <v>189</v>
      </c>
      <c r="M189" s="13">
        <f>SUMIF(Ent_Dados!$C$9:$C$254,Tabulação_Prod_Municipios!D147,Ent_Dados!$F$9:$F$254)+SUMIF(Ent_Dados!$C$9:$C$254,Tabulação_Prod_Municipios!D147,Ent_Dados!$H$9:$H$254)+SUMIF(Ent_Dados!$C$9:$C$254,Tabulação_Prod_Municipios!D147,Ent_Dados!$J$9:$J$254)+SUMIF(Ent_Dados!$C$9:$C$254,Tabulação_Prod_Municipios!D147,Ent_Dados!$N$9:$N$254)+SUMIF(Ent_Dados!$C$9:$C$254,Tabulação_Prod_Municipios!D147,Ent_Dados!$P$9:$P$254)+SUMIF(Ent_Dados!$C$9:$C$254,Tabulação_Prod_Municipios!D147,Ent_Dados!$T$9:$T$254)+SUMIF(Ent_Dados!$C$9:$C$254,Tabulação_Prod_Municipios!D147,Ent_Dados!$V$9:$V$254)+SUMIF(Ent_Dados!$C$9:$C$254,Tabulação_Prod_Municipios!D147,Ent_Dados!$X$9:$X$254)+SUMIF(Ent_Dados!$C$9:$C$254,Tabulação_Prod_Municipios!D147,Ent_Dados!$AB$9:$AB$254)</f>
        <v>322</v>
      </c>
      <c r="N189" s="16">
        <f>SUMIF(Ent_Dados!$C$9:$C$254,Tabulação_Prod_Municipios!D147,Ent_Dados!$G$9:$G$254)+SUMIF(Ent_Dados!$C$9:$C$254,Tabulação_Prod_Municipios!D147,Ent_Dados!$I$9:$I$254)+SUMIF(Ent_Dados!$C$9:$C$254,Tabulação_Prod_Municipios!D147,Ent_Dados!$K$9:$K$254)+SUMIF(Ent_Dados!$C$9:$C$254,Tabulação_Prod_Municipios!D147,Ent_Dados!$O$9:$O$254)+SUMIF(Ent_Dados!$C$9:$C$254,Tabulação_Prod_Municipios!D147,Ent_Dados!$Q$9:$Q$254)+SUMIF(Ent_Dados!$C$9:$C$254,Tabulação_Prod_Municipios!D147,Ent_Dados!$U$9:$U$254)+SUMIF(Ent_Dados!$C$9:$C$254,Tabulação_Prod_Municipios!D147,Ent_Dados!$W$9:$W$254)+SUMIF(Ent_Dados!$C$9:$C$254,Tabulação_Prod_Municipios!D147,Ent_Dados!$Y$9:$Y$254)+SUMIF(Ent_Dados!$C$9:$C$254,Tabulação_Prod_Municipios!D147,Ent_Dados!$AC$9:$AC$254)</f>
        <v>802</v>
      </c>
      <c r="O189" s="14"/>
      <c r="P189" s="10">
        <v>179</v>
      </c>
      <c r="Q189" s="92" t="s">
        <v>197</v>
      </c>
      <c r="R189" s="13">
        <f>SUMIF(Ent_Dados!$C$269:$C$514,Tabulação_Prod_Municipios!D156,Ent_Dados!$V$269:$V$514)</f>
        <v>840</v>
      </c>
      <c r="S189" s="16">
        <f>SUMIF(Ent_Dados!$C$269:$C$514,Tabulação_Prod_Municipios!D156,Ent_Dados!$W$269:$W$514)</f>
        <v>720</v>
      </c>
      <c r="T189" s="9"/>
      <c r="U189" s="10">
        <v>179</v>
      </c>
      <c r="V189" s="92" t="s">
        <v>110</v>
      </c>
      <c r="W189" s="13">
        <f>SUMIF(Ent_Dados!$C$9:$C$254,Tabulação_Prod_Municipios!D60,Ent_Dados!$V$9:$V$254)</f>
        <v>300</v>
      </c>
      <c r="X189" s="16">
        <f>SUMIF(Ent_Dados!$C$9:$C$254,Tabulação_Prod_Municipios!D60,Ent_Dados!$W$9:$W$254)</f>
        <v>280</v>
      </c>
      <c r="Y189" s="2"/>
      <c r="Z189" s="10">
        <v>179</v>
      </c>
      <c r="AA189" s="92" t="s">
        <v>103</v>
      </c>
      <c r="AB189" s="13">
        <f>SUMIF(Ent_Dados!$C$269:$C$514,Tabulação_Prod_Municipios!D51,Ent_Dados!$T$269:$T$514)</f>
        <v>900</v>
      </c>
      <c r="AC189" s="16">
        <f>SUMIF(Ent_Dados!$C$269:$C$514,Tabulação_Prod_Municipios!D51,Ent_Dados!$U$269:$U$514)</f>
        <v>900</v>
      </c>
      <c r="AD189" s="9"/>
      <c r="AE189" s="10">
        <v>179</v>
      </c>
      <c r="AF189" s="92" t="s">
        <v>243</v>
      </c>
      <c r="AG189" s="13">
        <f>SUMIF(Ent_Dados!$C$9:$C$254,Tabulação_Prod_Municipios!D209,Ent_Dados!$T$9:$T$254)</f>
        <v>250</v>
      </c>
      <c r="AH189" s="16">
        <f>SUMIF(Ent_Dados!$C$9:$C$254,Tabulação_Prod_Municipios!D209,Ent_Dados!$U$9:$U$254)</f>
        <v>200</v>
      </c>
      <c r="AJ189" s="10">
        <v>179</v>
      </c>
      <c r="AK189" s="92" t="s">
        <v>151</v>
      </c>
      <c r="AL189" s="13">
        <f>SUMIF(Ent_Dados!$C$269:$C$514,Tabulação_Prod_Municipios!D105,Ent_Dados!$X$269:$X$514)</f>
        <v>0</v>
      </c>
      <c r="AM189" s="16">
        <f>SUMIF(Ent_Dados!$C$269:$C$514,Tabulação_Prod_Municipios!D105,Ent_Dados!$Y$269:$Y$514)</f>
        <v>0</v>
      </c>
      <c r="AN189" s="9"/>
      <c r="AO189" s="10">
        <v>179</v>
      </c>
      <c r="AP189" s="92" t="s">
        <v>151</v>
      </c>
      <c r="AQ189" s="13">
        <f>SUMIF(Ent_Dados!$C$9:$C$254,Tabulação_Prod_Municipios!D105,Ent_Dados!$X$9:$X$254)</f>
        <v>0</v>
      </c>
      <c r="AR189" s="16">
        <f>SUMIF(Ent_Dados!$C$9:$C$254,Tabulação_Prod_Municipios!D105,Ent_Dados!$Y$9:$Y$254)</f>
        <v>0</v>
      </c>
      <c r="AT189" s="10">
        <v>179</v>
      </c>
      <c r="AU189" s="92" t="s">
        <v>45</v>
      </c>
      <c r="AV189" s="13">
        <f>SUMIF(Ent_Dados!$C$269:$C$514,Tabulação_Prod_Municipios!D57,Ent_Dados!$J$269:$J$514)</f>
        <v>0</v>
      </c>
      <c r="AW189" s="16">
        <f>SUMIF(Ent_Dados!$C$269:$C$514,Tabulação_Prod_Municipios!D57,Ent_Dados!$K$269:$K$514)</f>
        <v>0</v>
      </c>
      <c r="AX189" s="9"/>
      <c r="AY189" s="10">
        <v>179</v>
      </c>
      <c r="AZ189" s="92" t="s">
        <v>137</v>
      </c>
      <c r="BA189" s="13">
        <f>SUMIF(Ent_Dados!$C$9:$C$254,Tabulação_Prod_Municipios!D91,Ent_Dados!$J$9:$J$254)</f>
        <v>0</v>
      </c>
      <c r="BB189" s="16">
        <f>SUMIF(Ent_Dados!$C$9:$C$254,Tabulação_Prod_Municipios!D91,Ent_Dados!$K$9:$K$254)</f>
        <v>0</v>
      </c>
      <c r="BD189" s="10">
        <v>179</v>
      </c>
      <c r="BE189" s="92" t="s">
        <v>148</v>
      </c>
      <c r="BF189" s="13">
        <f>SUMIF(Ent_Dados!$C$269:$C$514,Tabulação_Prod_Municipios!D102,Ent_Dados!$N$269:$N$514)</f>
        <v>0</v>
      </c>
      <c r="BG189" s="16">
        <f>SUMIF(Ent_Dados!$C$269:$C$514,Tabulação_Prod_Municipios!D102,Ent_Dados!$O$269:$O$514)</f>
        <v>0</v>
      </c>
      <c r="BH189" s="9"/>
      <c r="BI189" s="10">
        <v>179</v>
      </c>
      <c r="BJ189" s="92" t="s">
        <v>148</v>
      </c>
      <c r="BK189" s="13">
        <f>SUMIF(Ent_Dados!$C$9:$C$254,Tabulação_Prod_Municipios!D102,Ent_Dados!$N$9:$N$254)</f>
        <v>0</v>
      </c>
      <c r="BL189" s="16">
        <f>SUMIF(Ent_Dados!$C$9:$C$254,Tabulação_Prod_Municipios!D102,Ent_Dados!$O$9:$O$254)</f>
        <v>0</v>
      </c>
      <c r="BN189" s="10">
        <v>179</v>
      </c>
      <c r="BO189" s="92" t="s">
        <v>215</v>
      </c>
      <c r="BP189" s="13">
        <f>SUMIF(Ent_Dados!$C$269:$C$514,Tabulação_Prod_Municipios!D175,Ent_Dados!$F$269:$F$514)</f>
        <v>0</v>
      </c>
      <c r="BQ189" s="16">
        <f>SUMIF(Ent_Dados!$C$269:$C$514,Tabulação_Prod_Municipios!D175,Ent_Dados!$G$269:$G$514)</f>
        <v>0</v>
      </c>
      <c r="BR189" s="9"/>
      <c r="BS189" s="10">
        <v>179</v>
      </c>
      <c r="BT189" s="92" t="s">
        <v>215</v>
      </c>
      <c r="BU189" s="13">
        <f>SUMIF(Ent_Dados!$C$9:$C$254,Tabulação_Prod_Municipios!D175,Ent_Dados!$F$9:$F$254)</f>
        <v>0</v>
      </c>
      <c r="BV189" s="16">
        <f>SUMIF(Ent_Dados!$C$9:$C$254,Tabulação_Prod_Municipios!D175,Ent_Dados!$G$9:$G$254)</f>
        <v>0</v>
      </c>
      <c r="BX189" s="10">
        <v>179</v>
      </c>
      <c r="BY189" s="92" t="s">
        <v>215</v>
      </c>
      <c r="BZ189" s="13">
        <f>SUMIF(Ent_Dados!$C$269:$C$514,Tabulação_Prod_Municipios!D175,Ent_Dados!$P$269:$P$514)</f>
        <v>0</v>
      </c>
      <c r="CA189" s="16">
        <f>SUMIF(Ent_Dados!$C$269:$C$514,Tabulação_Prod_Municipios!D175,Ent_Dados!$Q$269:$Q$514)</f>
        <v>0</v>
      </c>
      <c r="CB189" s="9"/>
      <c r="CC189" s="10">
        <v>179</v>
      </c>
      <c r="CD189" s="92" t="s">
        <v>215</v>
      </c>
      <c r="CE189" s="13">
        <f>SUMIF(Ent_Dados!$C$9:$C$254,Tabulação_Prod_Municipios!D175,Ent_Dados!$P$9:$P$254)</f>
        <v>0</v>
      </c>
      <c r="CF189" s="16">
        <f>SUMIF(Ent_Dados!$C$9:$C$254,Tabulação_Prod_Municipios!D175,Ent_Dados!$Q$9:$Q$254)</f>
        <v>0</v>
      </c>
      <c r="CH189" s="10">
        <v>179</v>
      </c>
      <c r="CI189" s="92" t="s">
        <v>225</v>
      </c>
      <c r="CJ189" s="13">
        <f>SUMIF(Ent_Dados!$C$269:$C$514,Tabulação_Prod_Municipios!D186,Ent_Dados!$AB$269:$AB$514)</f>
        <v>0</v>
      </c>
      <c r="CK189" s="16">
        <f>SUMIF(Ent_Dados!$C$269:$C$514,Tabulação_Prod_Municipios!D186,Ent_Dados!$AC$269:$AC$514)</f>
        <v>0</v>
      </c>
      <c r="CL189" s="9"/>
      <c r="CM189" s="10">
        <v>179</v>
      </c>
      <c r="CN189" s="92" t="s">
        <v>225</v>
      </c>
      <c r="CO189" s="13">
        <f>SUMIF(Ent_Dados!$C$9:$C$254,Tabulação_Prod_Municipios!D186,Ent_Dados!$AB$9:$AB$254)</f>
        <v>0</v>
      </c>
      <c r="CP189" s="16">
        <f>SUMIF(Ent_Dados!$C$9:$C$254,Tabulação_Prod_Municipios!D186,Ent_Dados!$AC$9:$AC$254)</f>
        <v>0</v>
      </c>
      <c r="CR189" s="10">
        <v>179</v>
      </c>
      <c r="CS189" s="92" t="s">
        <v>146</v>
      </c>
      <c r="CT189" s="13">
        <f>SUMIF(Ent_Dados!$C$269:$C$514,Tabulação_Prod_Municipios!D100,Ent_Dados!$L$269:$L$514)</f>
        <v>0</v>
      </c>
      <c r="CU189" s="16">
        <f>SUMIF(Ent_Dados!$C$269:$C$514,Tabulação_Prod_Municipios!D100,Ent_Dados!$M$269:$M$514)</f>
        <v>0</v>
      </c>
      <c r="CV189" s="9"/>
      <c r="CW189" s="10">
        <v>179</v>
      </c>
      <c r="CX189" s="92" t="s">
        <v>187</v>
      </c>
      <c r="CY189" s="13">
        <f>SUMIF(Ent_Dados!$C$9:$C$254,Tabulação_Prod_Municipios!D144,Ent_Dados!$L$9:$L$254)</f>
        <v>0</v>
      </c>
      <c r="CZ189" s="16">
        <f>SUMIF(Ent_Dados!$C$9:$C$254,Tabulação_Prod_Municipios!D144,Ent_Dados!$M$9:$M$254)</f>
        <v>0</v>
      </c>
      <c r="DB189" s="10">
        <v>179</v>
      </c>
      <c r="DC189" s="92" t="s">
        <v>131</v>
      </c>
      <c r="DD189" s="13">
        <f>SUMIF(Ent_Dados!$C$269:$C$514,Tabulação_Prod_Municipios!D85,Ent_Dados!$R$269:$R$514)</f>
        <v>80</v>
      </c>
      <c r="DE189" s="16">
        <f>SUMIF(Ent_Dados!$C$269:$C$514,Tabulação_Prod_Municipios!D85,Ent_Dados!$S$269:$S$514)</f>
        <v>60</v>
      </c>
      <c r="DF189" s="9"/>
      <c r="DG189" s="10">
        <v>179</v>
      </c>
      <c r="DH189" s="92" t="s">
        <v>134</v>
      </c>
      <c r="DI189" s="13">
        <f>SUMIF(Ent_Dados!$C$9:$C$254,Tabulação_Prod_Municipios!D88,Ent_Dados!$R$9:$R$254)</f>
        <v>5</v>
      </c>
      <c r="DJ189" s="16">
        <f>SUMIF(Ent_Dados!$C$9:$C$254,Tabulação_Prod_Municipios!D88,Ent_Dados!$S$9:$S$254)</f>
        <v>5</v>
      </c>
      <c r="DL189" s="10">
        <v>179</v>
      </c>
      <c r="DM189" s="92" t="s">
        <v>190</v>
      </c>
      <c r="DN189" s="13">
        <f>SUMIF(Ent_Dados!$C$269:$C$514,Tabulação_Prod_Municipios!D148,Ent_Dados!$Z$269:$Z$514)</f>
        <v>0</v>
      </c>
      <c r="DO189" s="16">
        <f>SUMIF(Ent_Dados!$C$269:$C$514,Tabulação_Prod_Municipios!D148,Ent_Dados!$AA$269:$AA$514)</f>
        <v>0</v>
      </c>
      <c r="DP189" s="9"/>
      <c r="DQ189" s="10">
        <v>179</v>
      </c>
      <c r="DR189" s="92" t="s">
        <v>190</v>
      </c>
      <c r="DS189" s="13">
        <f>SUMIF(Ent_Dados!$C$9:$C$254,Tabulação_Prod_Municipios!D148,Ent_Dados!$Z$9:$Z$254)</f>
        <v>0</v>
      </c>
      <c r="DT189" s="16">
        <f>SUMIF(Ent_Dados!$C$9:$C$254,Tabulação_Prod_Municipios!D148,Ent_Dados!$AA$9:$AA$254)</f>
        <v>0</v>
      </c>
      <c r="DV189" s="10">
        <v>179</v>
      </c>
      <c r="DW189" s="92" t="s">
        <v>211</v>
      </c>
      <c r="DX189" s="13">
        <f>SUMIF(Ent_Dados!$C$269:$C$514,Tabulação_Prod_Municipios!D171,Ent_Dados!$D$269:$D$514)</f>
        <v>0</v>
      </c>
      <c r="DY189" s="16">
        <f>SUMIF(Ent_Dados!$C$269:$C$514,Tabulação_Prod_Municipios!D171,Ent_Dados!$E$269:$E$514)</f>
        <v>0</v>
      </c>
      <c r="DZ189" s="9"/>
      <c r="EA189" s="10">
        <v>179</v>
      </c>
      <c r="EB189" s="92" t="s">
        <v>211</v>
      </c>
      <c r="EC189" s="13">
        <f>SUMIF(Ent_Dados!$C$9:$C$254,Tabulação_Prod_Municipios!D171,Ent_Dados!$D$9:$D$254)</f>
        <v>0</v>
      </c>
      <c r="ED189" s="16">
        <f>SUMIF(Ent_Dados!$C$9:$C$254,Tabulação_Prod_Municipios!D171,Ent_Dados!$E$9:$E$254)</f>
        <v>0</v>
      </c>
      <c r="EF189" s="10">
        <v>179</v>
      </c>
      <c r="EG189" s="92" t="s">
        <v>22</v>
      </c>
      <c r="EH189" s="13"/>
      <c r="EI189" s="16"/>
      <c r="EJ189" s="9"/>
      <c r="EK189" s="10">
        <v>179</v>
      </c>
      <c r="EL189" s="92" t="s">
        <v>22</v>
      </c>
      <c r="EM189" s="13"/>
      <c r="EN189" s="16"/>
    </row>
    <row r="190" spans="1:144" ht="13.5" customHeight="1" x14ac:dyDescent="0.2">
      <c r="A190" s="14"/>
      <c r="B190" s="91">
        <v>182</v>
      </c>
      <c r="C190" s="92" t="s">
        <v>47</v>
      </c>
      <c r="D190" s="12" t="s">
        <v>512</v>
      </c>
      <c r="E190" s="14"/>
      <c r="F190" s="10">
        <v>180</v>
      </c>
      <c r="G190" s="92" t="s">
        <v>214</v>
      </c>
      <c r="H190" s="13">
        <f>SUMIF(Ent_Dados!$C$269:$C$514,Tabulação_Prod_Municipios!D174,Ent_Dados!$F$269:$F$514)+SUMIF(Ent_Dados!$C$269:$C$514,Tabulação_Prod_Municipios!D174,Ent_Dados!$H$269:$H$514)+SUMIF(Ent_Dados!$C$269:$C$514,Tabulação_Prod_Municipios!D174,Ent_Dados!$J$269:$J$514)+SUMIF(Ent_Dados!$C$269:$C$514,Tabulação_Prod_Municipios!D174,Ent_Dados!$N$269:$N$514)+SUMIF(Ent_Dados!$C$269:$C$514,Tabulação_Prod_Municipios!D174,Ent_Dados!$P$269:$P$514)+SUMIF(Ent_Dados!$C$269:$C$514,Tabulação_Prod_Municipios!D174,Ent_Dados!$T$269:$T$514)+SUMIF(Ent_Dados!$C$269:$C$514,Tabulação_Prod_Municipios!D174,Ent_Dados!$V$269:$V$514)+SUMIF(Ent_Dados!$C$269:$C$514,Tabulação_Prod_Municipios!D174,Ent_Dados!$X$269:$X$514)+SUMIF(Ent_Dados!$C$269:$C$514,Tabulação_Prod_Municipios!D174,Ent_Dados!$AB$269:$AB$514)</f>
        <v>1039</v>
      </c>
      <c r="I190" s="16">
        <f>SUMIF(Ent_Dados!$C$269:$C$514,Tabulação_Prod_Municipios!D174,Ent_Dados!$G$269:$G$514)+SUMIF(Ent_Dados!$C$269:$C$514,Tabulação_Prod_Municipios!D174,Ent_Dados!$I$269:$I$514)+SUMIF(Ent_Dados!$C$269:$C$514,Tabulação_Prod_Municipios!D174,Ent_Dados!$K$269:$K$514)+SUMIF(Ent_Dados!$C$269:$C$514,Tabulação_Prod_Municipios!D174,Ent_Dados!$O$269:$O$514)+SUMIF(Ent_Dados!$C$269:$C$514,Tabulação_Prod_Municipios!D174,Ent_Dados!$Q$269:$Q$514)+SUMIF(Ent_Dados!$C$269:$C$514,Tabulação_Prod_Municipios!D174,Ent_Dados!$U$269:$U$514)+SUMIF(Ent_Dados!$C$269:$C$514,Tabulação_Prod_Municipios!D174,Ent_Dados!$W$269:$W$514)+SUMIF(Ent_Dados!$C$269:$C$514,Tabulação_Prod_Municipios!D174,Ent_Dados!$Y$269:$Y$514)+SUMIF(Ent_Dados!$C$269:$C$514,Tabulação_Prod_Municipios!D174,Ent_Dados!$AC$269:$AC$514)</f>
        <v>2760</v>
      </c>
      <c r="J190" s="9"/>
      <c r="K190" s="10">
        <v>180</v>
      </c>
      <c r="L190" s="92" t="s">
        <v>220</v>
      </c>
      <c r="M190" s="13">
        <f>SUMIF(Ent_Dados!$C$9:$C$254,Tabulação_Prod_Municipios!D180,Ent_Dados!$F$9:$F$254)+SUMIF(Ent_Dados!$C$9:$C$254,Tabulação_Prod_Municipios!D180,Ent_Dados!$H$9:$H$254)+SUMIF(Ent_Dados!$C$9:$C$254,Tabulação_Prod_Municipios!D180,Ent_Dados!$J$9:$J$254)+SUMIF(Ent_Dados!$C$9:$C$254,Tabulação_Prod_Municipios!D180,Ent_Dados!$N$9:$N$254)+SUMIF(Ent_Dados!$C$9:$C$254,Tabulação_Prod_Municipios!D180,Ent_Dados!$P$9:$P$254)+SUMIF(Ent_Dados!$C$9:$C$254,Tabulação_Prod_Municipios!D180,Ent_Dados!$T$9:$T$254)+SUMIF(Ent_Dados!$C$9:$C$254,Tabulação_Prod_Municipios!D180,Ent_Dados!$V$9:$V$254)+SUMIF(Ent_Dados!$C$9:$C$254,Tabulação_Prod_Municipios!D180,Ent_Dados!$X$9:$X$254)+SUMIF(Ent_Dados!$C$9:$C$254,Tabulação_Prod_Municipios!D180,Ent_Dados!$AB$9:$AB$254)</f>
        <v>850</v>
      </c>
      <c r="N190" s="16">
        <f>SUMIF(Ent_Dados!$C$9:$C$254,Tabulação_Prod_Municipios!D180,Ent_Dados!$G$9:$G$254)+SUMIF(Ent_Dados!$C$9:$C$254,Tabulação_Prod_Municipios!D180,Ent_Dados!$I$9:$I$254)+SUMIF(Ent_Dados!$C$9:$C$254,Tabulação_Prod_Municipios!D180,Ent_Dados!$K$9:$K$254)+SUMIF(Ent_Dados!$C$9:$C$254,Tabulação_Prod_Municipios!D180,Ent_Dados!$O$9:$O$254)+SUMIF(Ent_Dados!$C$9:$C$254,Tabulação_Prod_Municipios!D180,Ent_Dados!$Q$9:$Q$254)+SUMIF(Ent_Dados!$C$9:$C$254,Tabulação_Prod_Municipios!D180,Ent_Dados!$U$9:$U$254)+SUMIF(Ent_Dados!$C$9:$C$254,Tabulação_Prod_Municipios!D180,Ent_Dados!$W$9:$W$254)+SUMIF(Ent_Dados!$C$9:$C$254,Tabulação_Prod_Municipios!D180,Ent_Dados!$Y$9:$Y$254)+SUMIF(Ent_Dados!$C$9:$C$254,Tabulação_Prod_Municipios!D180,Ent_Dados!$AC$9:$AC$254)</f>
        <v>800</v>
      </c>
      <c r="O190" s="14"/>
      <c r="P190" s="10">
        <v>180</v>
      </c>
      <c r="Q190" s="92" t="s">
        <v>174</v>
      </c>
      <c r="R190" s="13">
        <f>SUMIF(Ent_Dados!$C$269:$C$514,Tabulação_Prod_Municipios!D130,Ent_Dados!$V$269:$V$514)</f>
        <v>597</v>
      </c>
      <c r="S190" s="16">
        <f>SUMIF(Ent_Dados!$C$269:$C$514,Tabulação_Prod_Municipios!D130,Ent_Dados!$W$269:$W$514)</f>
        <v>691</v>
      </c>
      <c r="T190" s="9"/>
      <c r="U190" s="10">
        <v>180</v>
      </c>
      <c r="V190" s="92" t="s">
        <v>174</v>
      </c>
      <c r="W190" s="13">
        <f>SUMIF(Ent_Dados!$C$9:$C$254,Tabulação_Prod_Municipios!D130,Ent_Dados!$V$9:$V$254)</f>
        <v>199</v>
      </c>
      <c r="X190" s="16">
        <f>SUMIF(Ent_Dados!$C$9:$C$254,Tabulação_Prod_Municipios!D130,Ent_Dados!$W$9:$W$254)</f>
        <v>242</v>
      </c>
      <c r="Y190" s="2"/>
      <c r="Z190" s="10">
        <v>180</v>
      </c>
      <c r="AA190" s="92" t="s">
        <v>86</v>
      </c>
      <c r="AB190" s="13">
        <f>SUMIF(Ent_Dados!$C$269:$C$514,Tabulação_Prod_Municipios!D34,Ent_Dados!$T$269:$T$514)</f>
        <v>900</v>
      </c>
      <c r="AC190" s="16">
        <f>SUMIF(Ent_Dados!$C$269:$C$514,Tabulação_Prod_Municipios!D34,Ent_Dados!$U$269:$U$514)</f>
        <v>900</v>
      </c>
      <c r="AD190" s="9"/>
      <c r="AE190" s="10">
        <v>180</v>
      </c>
      <c r="AF190" s="92" t="s">
        <v>156</v>
      </c>
      <c r="AG190" s="13">
        <f>SUMIF(Ent_Dados!$C$9:$C$254,Tabulação_Prod_Municipios!D111,Ent_Dados!$T$9:$T$254)</f>
        <v>200</v>
      </c>
      <c r="AH190" s="16">
        <f>SUMIF(Ent_Dados!$C$9:$C$254,Tabulação_Prod_Municipios!D111,Ent_Dados!$U$9:$U$254)</f>
        <v>200</v>
      </c>
      <c r="AJ190" s="10">
        <v>180</v>
      </c>
      <c r="AK190" s="92" t="s">
        <v>156</v>
      </c>
      <c r="AL190" s="13">
        <f>SUMIF(Ent_Dados!$C$269:$C$514,Tabulação_Prod_Municipios!D111,Ent_Dados!$X$269:$X$514)</f>
        <v>0</v>
      </c>
      <c r="AM190" s="16">
        <f>SUMIF(Ent_Dados!$C$269:$C$514,Tabulação_Prod_Municipios!D111,Ent_Dados!$Y$269:$Y$514)</f>
        <v>0</v>
      </c>
      <c r="AN190" s="9"/>
      <c r="AO190" s="10">
        <v>180</v>
      </c>
      <c r="AP190" s="92" t="s">
        <v>156</v>
      </c>
      <c r="AQ190" s="13">
        <f>SUMIF(Ent_Dados!$C$9:$C$254,Tabulação_Prod_Municipios!D111,Ent_Dados!$X$9:$X$254)</f>
        <v>0</v>
      </c>
      <c r="AR190" s="16">
        <f>SUMIF(Ent_Dados!$C$9:$C$254,Tabulação_Prod_Municipios!D111,Ent_Dados!$Y$9:$Y$254)</f>
        <v>0</v>
      </c>
      <c r="AT190" s="10">
        <v>180</v>
      </c>
      <c r="AU190" s="92" t="s">
        <v>137</v>
      </c>
      <c r="AV190" s="13">
        <f>SUMIF(Ent_Dados!$C$269:$C$514,Tabulação_Prod_Municipios!D91,Ent_Dados!$J$269:$J$514)</f>
        <v>0</v>
      </c>
      <c r="AW190" s="16">
        <f>SUMIF(Ent_Dados!$C$269:$C$514,Tabulação_Prod_Municipios!D91,Ent_Dados!$K$269:$K$514)</f>
        <v>0</v>
      </c>
      <c r="AX190" s="9"/>
      <c r="AY190" s="10">
        <v>180</v>
      </c>
      <c r="AZ190" s="92" t="s">
        <v>45</v>
      </c>
      <c r="BA190" s="13">
        <f>SUMIF(Ent_Dados!$C$9:$C$254,Tabulação_Prod_Municipios!D57,Ent_Dados!$J$9:$J$254)</f>
        <v>0</v>
      </c>
      <c r="BB190" s="16">
        <f>SUMIF(Ent_Dados!$C$9:$C$254,Tabulação_Prod_Municipios!D57,Ent_Dados!$K$9:$K$254)</f>
        <v>0</v>
      </c>
      <c r="BD190" s="10">
        <v>180</v>
      </c>
      <c r="BE190" s="92" t="s">
        <v>150</v>
      </c>
      <c r="BF190" s="13">
        <f>SUMIF(Ent_Dados!$C$269:$C$514,Tabulação_Prod_Municipios!D104,Ent_Dados!$N$269:$N$514)</f>
        <v>0</v>
      </c>
      <c r="BG190" s="16">
        <f>SUMIF(Ent_Dados!$C$269:$C$514,Tabulação_Prod_Municipios!D104,Ent_Dados!$O$269:$O$514)</f>
        <v>0</v>
      </c>
      <c r="BH190" s="9"/>
      <c r="BI190" s="10">
        <v>180</v>
      </c>
      <c r="BJ190" s="92" t="s">
        <v>150</v>
      </c>
      <c r="BK190" s="13">
        <f>SUMIF(Ent_Dados!$C$9:$C$254,Tabulação_Prod_Municipios!D104,Ent_Dados!$N$9:$N$254)</f>
        <v>0</v>
      </c>
      <c r="BL190" s="16">
        <f>SUMIF(Ent_Dados!$C$9:$C$254,Tabulação_Prod_Municipios!D104,Ent_Dados!$O$9:$O$254)</f>
        <v>0</v>
      </c>
      <c r="BN190" s="10">
        <v>180</v>
      </c>
      <c r="BO190" s="92" t="s">
        <v>216</v>
      </c>
      <c r="BP190" s="13">
        <f>SUMIF(Ent_Dados!$C$269:$C$514,Tabulação_Prod_Municipios!D176,Ent_Dados!$F$269:$F$514)</f>
        <v>0</v>
      </c>
      <c r="BQ190" s="16">
        <f>SUMIF(Ent_Dados!$C$269:$C$514,Tabulação_Prod_Municipios!D176,Ent_Dados!$G$269:$G$514)</f>
        <v>0</v>
      </c>
      <c r="BR190" s="9"/>
      <c r="BS190" s="10">
        <v>180</v>
      </c>
      <c r="BT190" s="92" t="s">
        <v>216</v>
      </c>
      <c r="BU190" s="13">
        <f>SUMIF(Ent_Dados!$C$9:$C$254,Tabulação_Prod_Municipios!D176,Ent_Dados!$F$9:$F$254)</f>
        <v>0</v>
      </c>
      <c r="BV190" s="16">
        <f>SUMIF(Ent_Dados!$C$9:$C$254,Tabulação_Prod_Municipios!D176,Ent_Dados!$G$9:$G$254)</f>
        <v>0</v>
      </c>
      <c r="BX190" s="10">
        <v>180</v>
      </c>
      <c r="BY190" s="92" t="s">
        <v>216</v>
      </c>
      <c r="BZ190" s="13">
        <f>SUMIF(Ent_Dados!$C$269:$C$514,Tabulação_Prod_Municipios!D176,Ent_Dados!$P$269:$P$514)</f>
        <v>0</v>
      </c>
      <c r="CA190" s="16">
        <f>SUMIF(Ent_Dados!$C$269:$C$514,Tabulação_Prod_Municipios!D176,Ent_Dados!$Q$269:$Q$514)</f>
        <v>0</v>
      </c>
      <c r="CB190" s="9"/>
      <c r="CC190" s="10">
        <v>180</v>
      </c>
      <c r="CD190" s="92" t="s">
        <v>216</v>
      </c>
      <c r="CE190" s="13">
        <f>SUMIF(Ent_Dados!$C$9:$C$254,Tabulação_Prod_Municipios!D176,Ent_Dados!$P$9:$P$254)</f>
        <v>0</v>
      </c>
      <c r="CF190" s="16">
        <f>SUMIF(Ent_Dados!$C$9:$C$254,Tabulação_Prod_Municipios!D176,Ent_Dados!$Q$9:$Q$254)</f>
        <v>0</v>
      </c>
      <c r="CH190" s="10">
        <v>180</v>
      </c>
      <c r="CI190" s="92" t="s">
        <v>226</v>
      </c>
      <c r="CJ190" s="13">
        <f>SUMIF(Ent_Dados!$C$269:$C$514,Tabulação_Prod_Municipios!D187,Ent_Dados!$AB$269:$AB$514)</f>
        <v>0</v>
      </c>
      <c r="CK190" s="16">
        <f>SUMIF(Ent_Dados!$C$269:$C$514,Tabulação_Prod_Municipios!D187,Ent_Dados!$AC$269:$AC$514)</f>
        <v>0</v>
      </c>
      <c r="CL190" s="9"/>
      <c r="CM190" s="10">
        <v>180</v>
      </c>
      <c r="CN190" s="92" t="s">
        <v>226</v>
      </c>
      <c r="CO190" s="13">
        <f>SUMIF(Ent_Dados!$C$9:$C$254,Tabulação_Prod_Municipios!D187,Ent_Dados!$AB$9:$AB$254)</f>
        <v>0</v>
      </c>
      <c r="CP190" s="16">
        <f>SUMIF(Ent_Dados!$C$9:$C$254,Tabulação_Prod_Municipios!D187,Ent_Dados!$AC$9:$AC$254)</f>
        <v>0</v>
      </c>
      <c r="CR190" s="10">
        <v>180</v>
      </c>
      <c r="CS190" s="92" t="s">
        <v>140</v>
      </c>
      <c r="CT190" s="13">
        <f>SUMIF(Ent_Dados!$C$269:$C$514,Tabulação_Prod_Municipios!D94,Ent_Dados!$L$269:$L$514)</f>
        <v>0</v>
      </c>
      <c r="CU190" s="16">
        <f>SUMIF(Ent_Dados!$C$269:$C$514,Tabulação_Prod_Municipios!D94,Ent_Dados!$M$269:$M$514)</f>
        <v>0</v>
      </c>
      <c r="CV190" s="9"/>
      <c r="CW190" s="10">
        <v>180</v>
      </c>
      <c r="CX190" s="92" t="s">
        <v>146</v>
      </c>
      <c r="CY190" s="13">
        <f>SUMIF(Ent_Dados!$C$9:$C$254,Tabulação_Prod_Municipios!D100,Ent_Dados!$L$9:$L$254)</f>
        <v>0</v>
      </c>
      <c r="CZ190" s="16">
        <f>SUMIF(Ent_Dados!$C$9:$C$254,Tabulação_Prod_Municipios!D100,Ent_Dados!$M$9:$M$254)</f>
        <v>0</v>
      </c>
      <c r="DB190" s="10">
        <v>180</v>
      </c>
      <c r="DC190" s="92" t="s">
        <v>79</v>
      </c>
      <c r="DD190" s="13">
        <f>SUMIF(Ent_Dados!$C$269:$C$514,Tabulação_Prod_Municipios!D27,Ent_Dados!$R$269:$R$514)</f>
        <v>0</v>
      </c>
      <c r="DE190" s="16">
        <f>SUMIF(Ent_Dados!$C$269:$C$514,Tabulação_Prod_Municipios!D27,Ent_Dados!$S$269:$S$514)</f>
        <v>60</v>
      </c>
      <c r="DF190" s="9"/>
      <c r="DG190" s="10">
        <v>180</v>
      </c>
      <c r="DH190" s="92" t="s">
        <v>79</v>
      </c>
      <c r="DI190" s="13">
        <f>SUMIF(Ent_Dados!$C$9:$C$254,Tabulação_Prod_Municipios!D27,Ent_Dados!$R$9:$R$254)</f>
        <v>0</v>
      </c>
      <c r="DJ190" s="16">
        <f>SUMIF(Ent_Dados!$C$9:$C$254,Tabulação_Prod_Municipios!D27,Ent_Dados!$S$9:$S$254)</f>
        <v>5</v>
      </c>
      <c r="DL190" s="10">
        <v>180</v>
      </c>
      <c r="DM190" s="92" t="s">
        <v>191</v>
      </c>
      <c r="DN190" s="13">
        <f>SUMIF(Ent_Dados!$C$269:$C$514,Tabulação_Prod_Municipios!D149,Ent_Dados!$Z$269:$Z$514)</f>
        <v>0</v>
      </c>
      <c r="DO190" s="16">
        <f>SUMIF(Ent_Dados!$C$269:$C$514,Tabulação_Prod_Municipios!D149,Ent_Dados!$AA$269:$AA$514)</f>
        <v>0</v>
      </c>
      <c r="DP190" s="9"/>
      <c r="DQ190" s="10">
        <v>180</v>
      </c>
      <c r="DR190" s="92" t="s">
        <v>191</v>
      </c>
      <c r="DS190" s="13">
        <f>SUMIF(Ent_Dados!$C$9:$C$254,Tabulação_Prod_Municipios!D149,Ent_Dados!$Z$9:$Z$254)</f>
        <v>0</v>
      </c>
      <c r="DT190" s="16">
        <f>SUMIF(Ent_Dados!$C$9:$C$254,Tabulação_Prod_Municipios!D149,Ent_Dados!$AA$9:$AA$254)</f>
        <v>0</v>
      </c>
      <c r="DV190" s="10">
        <v>180</v>
      </c>
      <c r="DW190" s="92" t="s">
        <v>212</v>
      </c>
      <c r="DX190" s="13">
        <f>SUMIF(Ent_Dados!$C$269:$C$514,Tabulação_Prod_Municipios!D172,Ent_Dados!$D$269:$D$514)</f>
        <v>0</v>
      </c>
      <c r="DY190" s="16">
        <f>SUMIF(Ent_Dados!$C$269:$C$514,Tabulação_Prod_Municipios!D172,Ent_Dados!$E$269:$E$514)</f>
        <v>0</v>
      </c>
      <c r="DZ190" s="9"/>
      <c r="EA190" s="10">
        <v>180</v>
      </c>
      <c r="EB190" s="92" t="s">
        <v>212</v>
      </c>
      <c r="EC190" s="13">
        <f>SUMIF(Ent_Dados!$C$9:$C$254,Tabulação_Prod_Municipios!D172,Ent_Dados!$D$9:$D$254)</f>
        <v>0</v>
      </c>
      <c r="ED190" s="16">
        <f>SUMIF(Ent_Dados!$C$9:$C$254,Tabulação_Prod_Municipios!D172,Ent_Dados!$E$9:$E$254)</f>
        <v>0</v>
      </c>
      <c r="EF190" s="10">
        <v>180</v>
      </c>
      <c r="EG190" s="92" t="s">
        <v>47</v>
      </c>
      <c r="EH190" s="13"/>
      <c r="EI190" s="16"/>
      <c r="EJ190" s="9"/>
      <c r="EK190" s="10">
        <v>180</v>
      </c>
      <c r="EL190" s="92" t="s">
        <v>47</v>
      </c>
      <c r="EM190" s="13"/>
      <c r="EN190" s="16"/>
    </row>
    <row r="191" spans="1:144" ht="13.5" customHeight="1" x14ac:dyDescent="0.2">
      <c r="A191" s="14"/>
      <c r="B191" s="91">
        <v>183</v>
      </c>
      <c r="C191" s="92" t="s">
        <v>228</v>
      </c>
      <c r="D191" s="12" t="s">
        <v>513</v>
      </c>
      <c r="E191" s="14"/>
      <c r="F191" s="10">
        <v>181</v>
      </c>
      <c r="G191" s="92" t="s">
        <v>276</v>
      </c>
      <c r="H191" s="13">
        <f>SUMIF(Ent_Dados!$C$269:$C$514,Tabulação_Prod_Municipios!D244,Ent_Dados!$F$269:$F$514)+SUMIF(Ent_Dados!$C$269:$C$514,Tabulação_Prod_Municipios!D244,Ent_Dados!$H$269:$H$514)+SUMIF(Ent_Dados!$C$269:$C$514,Tabulação_Prod_Municipios!D244,Ent_Dados!$J$269:$J$514)+SUMIF(Ent_Dados!$C$269:$C$514,Tabulação_Prod_Municipios!D244,Ent_Dados!$N$269:$N$514)+SUMIF(Ent_Dados!$C$269:$C$514,Tabulação_Prod_Municipios!D244,Ent_Dados!$P$269:$P$514)+SUMIF(Ent_Dados!$C$269:$C$514,Tabulação_Prod_Municipios!D244,Ent_Dados!$T$269:$T$514)+SUMIF(Ent_Dados!$C$269:$C$514,Tabulação_Prod_Municipios!D244,Ent_Dados!$V$269:$V$514)+SUMIF(Ent_Dados!$C$269:$C$514,Tabulação_Prod_Municipios!D244,Ent_Dados!$X$269:$X$514)+SUMIF(Ent_Dados!$C$269:$C$514,Tabulação_Prod_Municipios!D244,Ent_Dados!$AB$269:$AB$514)</f>
        <v>4207</v>
      </c>
      <c r="I191" s="16">
        <f>SUMIF(Ent_Dados!$C$269:$C$514,Tabulação_Prod_Municipios!D244,Ent_Dados!$G$269:$G$514)+SUMIF(Ent_Dados!$C$269:$C$514,Tabulação_Prod_Municipios!D244,Ent_Dados!$I$269:$I$514)+SUMIF(Ent_Dados!$C$269:$C$514,Tabulação_Prod_Municipios!D244,Ent_Dados!$K$269:$K$514)+SUMIF(Ent_Dados!$C$269:$C$514,Tabulação_Prod_Municipios!D244,Ent_Dados!$O$269:$O$514)+SUMIF(Ent_Dados!$C$269:$C$514,Tabulação_Prod_Municipios!D244,Ent_Dados!$Q$269:$Q$514)+SUMIF(Ent_Dados!$C$269:$C$514,Tabulação_Prod_Municipios!D244,Ent_Dados!$U$269:$U$514)+SUMIF(Ent_Dados!$C$269:$C$514,Tabulação_Prod_Municipios!D244,Ent_Dados!$W$269:$W$514)+SUMIF(Ent_Dados!$C$269:$C$514,Tabulação_Prod_Municipios!D244,Ent_Dados!$Y$269:$Y$514)+SUMIF(Ent_Dados!$C$269:$C$514,Tabulação_Prod_Municipios!D244,Ent_Dados!$AC$269:$AC$514)</f>
        <v>2749</v>
      </c>
      <c r="J191" s="9"/>
      <c r="K191" s="10">
        <v>181</v>
      </c>
      <c r="L191" s="92" t="s">
        <v>175</v>
      </c>
      <c r="M191" s="13">
        <f>SUMIF(Ent_Dados!$C$9:$C$254,Tabulação_Prod_Municipios!D131,Ent_Dados!$F$9:$F$254)+SUMIF(Ent_Dados!$C$9:$C$254,Tabulação_Prod_Municipios!D131,Ent_Dados!$H$9:$H$254)+SUMIF(Ent_Dados!$C$9:$C$254,Tabulação_Prod_Municipios!D131,Ent_Dados!$J$9:$J$254)+SUMIF(Ent_Dados!$C$9:$C$254,Tabulação_Prod_Municipios!D131,Ent_Dados!$N$9:$N$254)+SUMIF(Ent_Dados!$C$9:$C$254,Tabulação_Prod_Municipios!D131,Ent_Dados!$P$9:$P$254)+SUMIF(Ent_Dados!$C$9:$C$254,Tabulação_Prod_Municipios!D131,Ent_Dados!$T$9:$T$254)+SUMIF(Ent_Dados!$C$9:$C$254,Tabulação_Prod_Municipios!D131,Ent_Dados!$V$9:$V$254)+SUMIF(Ent_Dados!$C$9:$C$254,Tabulação_Prod_Municipios!D131,Ent_Dados!$X$9:$X$254)+SUMIF(Ent_Dados!$C$9:$C$254,Tabulação_Prod_Municipios!D131,Ent_Dados!$AB$9:$AB$254)</f>
        <v>900</v>
      </c>
      <c r="N191" s="16">
        <f>SUMIF(Ent_Dados!$C$9:$C$254,Tabulação_Prod_Municipios!D131,Ent_Dados!$G$9:$G$254)+SUMIF(Ent_Dados!$C$9:$C$254,Tabulação_Prod_Municipios!D131,Ent_Dados!$I$9:$I$254)+SUMIF(Ent_Dados!$C$9:$C$254,Tabulação_Prod_Municipios!D131,Ent_Dados!$K$9:$K$254)+SUMIF(Ent_Dados!$C$9:$C$254,Tabulação_Prod_Municipios!D131,Ent_Dados!$O$9:$O$254)+SUMIF(Ent_Dados!$C$9:$C$254,Tabulação_Prod_Municipios!D131,Ent_Dados!$Q$9:$Q$254)+SUMIF(Ent_Dados!$C$9:$C$254,Tabulação_Prod_Municipios!D131,Ent_Dados!$U$9:$U$254)+SUMIF(Ent_Dados!$C$9:$C$254,Tabulação_Prod_Municipios!D131,Ent_Dados!$W$9:$W$254)+SUMIF(Ent_Dados!$C$9:$C$254,Tabulação_Prod_Municipios!D131,Ent_Dados!$Y$9:$Y$254)+SUMIF(Ent_Dados!$C$9:$C$254,Tabulação_Prod_Municipios!D131,Ent_Dados!$AC$9:$AC$254)</f>
        <v>785</v>
      </c>
      <c r="O191" s="14"/>
      <c r="P191" s="10">
        <v>181</v>
      </c>
      <c r="Q191" s="92" t="s">
        <v>189</v>
      </c>
      <c r="R191" s="13">
        <f>SUMIF(Ent_Dados!$C$269:$C$514,Tabulação_Prod_Municipios!D147,Ent_Dados!$V$269:$V$514)</f>
        <v>0</v>
      </c>
      <c r="S191" s="16">
        <f>SUMIF(Ent_Dados!$C$269:$C$514,Tabulação_Prod_Municipios!D147,Ent_Dados!$W$269:$W$514)</f>
        <v>666</v>
      </c>
      <c r="T191" s="9"/>
      <c r="U191" s="10">
        <v>181</v>
      </c>
      <c r="V191" s="92" t="s">
        <v>241</v>
      </c>
      <c r="W191" s="13">
        <f>SUMIF(Ent_Dados!$C$9:$C$254,Tabulação_Prod_Municipios!D206,Ent_Dados!$V$9:$V$254)</f>
        <v>120</v>
      </c>
      <c r="X191" s="16">
        <f>SUMIF(Ent_Dados!$C$9:$C$254,Tabulação_Prod_Municipios!D206,Ent_Dados!$W$9:$W$254)</f>
        <v>230</v>
      </c>
      <c r="Y191" s="2"/>
      <c r="Z191" s="10">
        <v>181</v>
      </c>
      <c r="AA191" s="92" t="s">
        <v>87</v>
      </c>
      <c r="AB191" s="13">
        <f>SUMIF(Ent_Dados!$C$269:$C$514,Tabulação_Prod_Municipios!D35,Ent_Dados!$T$269:$T$514)</f>
        <v>1872</v>
      </c>
      <c r="AC191" s="16">
        <f>SUMIF(Ent_Dados!$C$269:$C$514,Tabulação_Prod_Municipios!D35,Ent_Dados!$U$269:$U$514)</f>
        <v>864</v>
      </c>
      <c r="AD191" s="9"/>
      <c r="AE191" s="10">
        <v>181</v>
      </c>
      <c r="AF191" s="92" t="s">
        <v>97</v>
      </c>
      <c r="AG191" s="13">
        <f>SUMIF(Ent_Dados!$C$9:$C$254,Tabulação_Prod_Municipios!D45,Ent_Dados!$T$9:$T$254)</f>
        <v>200</v>
      </c>
      <c r="AH191" s="16">
        <f>SUMIF(Ent_Dados!$C$9:$C$254,Tabulação_Prod_Municipios!D45,Ent_Dados!$U$9:$U$254)</f>
        <v>200</v>
      </c>
      <c r="AJ191" s="10">
        <v>181</v>
      </c>
      <c r="AK191" s="92" t="s">
        <v>157</v>
      </c>
      <c r="AL191" s="13">
        <f>SUMIF(Ent_Dados!$C$269:$C$514,Tabulação_Prod_Municipios!D112,Ent_Dados!$X$269:$X$514)</f>
        <v>0</v>
      </c>
      <c r="AM191" s="16">
        <f>SUMIF(Ent_Dados!$C$269:$C$514,Tabulação_Prod_Municipios!D112,Ent_Dados!$Y$269:$Y$514)</f>
        <v>0</v>
      </c>
      <c r="AN191" s="9"/>
      <c r="AO191" s="10">
        <v>181</v>
      </c>
      <c r="AP191" s="92" t="s">
        <v>157</v>
      </c>
      <c r="AQ191" s="13">
        <f>SUMIF(Ent_Dados!$C$9:$C$254,Tabulação_Prod_Municipios!D112,Ent_Dados!$X$9:$X$254)</f>
        <v>0</v>
      </c>
      <c r="AR191" s="16">
        <f>SUMIF(Ent_Dados!$C$9:$C$254,Tabulação_Prod_Municipios!D112,Ent_Dados!$Y$9:$Y$254)</f>
        <v>0</v>
      </c>
      <c r="AT191" s="10">
        <v>181</v>
      </c>
      <c r="AU191" s="92" t="s">
        <v>44</v>
      </c>
      <c r="AV191" s="13">
        <f>SUMIF(Ent_Dados!$C$269:$C$514,Tabulação_Prod_Municipios!D154,Ent_Dados!$J$269:$J$514)</f>
        <v>0</v>
      </c>
      <c r="AW191" s="16">
        <f>SUMIF(Ent_Dados!$C$269:$C$514,Tabulação_Prod_Municipios!D154,Ent_Dados!$K$269:$K$514)</f>
        <v>0</v>
      </c>
      <c r="AX191" s="9"/>
      <c r="AY191" s="10">
        <v>181</v>
      </c>
      <c r="AZ191" s="92" t="s">
        <v>44</v>
      </c>
      <c r="BA191" s="13">
        <f>SUMIF(Ent_Dados!$C$9:$C$254,Tabulação_Prod_Municipios!D154,Ent_Dados!$J$9:$J$254)</f>
        <v>0</v>
      </c>
      <c r="BB191" s="16">
        <f>SUMIF(Ent_Dados!$C$9:$C$254,Tabulação_Prod_Municipios!D154,Ent_Dados!$K$9:$K$254)</f>
        <v>0</v>
      </c>
      <c r="BD191" s="10">
        <v>181</v>
      </c>
      <c r="BE191" s="92" t="s">
        <v>151</v>
      </c>
      <c r="BF191" s="13">
        <f>SUMIF(Ent_Dados!$C$269:$C$514,Tabulação_Prod_Municipios!D105,Ent_Dados!$N$269:$N$514)</f>
        <v>0</v>
      </c>
      <c r="BG191" s="16">
        <f>SUMIF(Ent_Dados!$C$269:$C$514,Tabulação_Prod_Municipios!D105,Ent_Dados!$O$269:$O$514)</f>
        <v>0</v>
      </c>
      <c r="BH191" s="9"/>
      <c r="BI191" s="10">
        <v>181</v>
      </c>
      <c r="BJ191" s="92" t="s">
        <v>151</v>
      </c>
      <c r="BK191" s="13">
        <f>SUMIF(Ent_Dados!$C$9:$C$254,Tabulação_Prod_Municipios!D105,Ent_Dados!$N$9:$N$254)</f>
        <v>0</v>
      </c>
      <c r="BL191" s="16">
        <f>SUMIF(Ent_Dados!$C$9:$C$254,Tabulação_Prod_Municipios!D105,Ent_Dados!$O$9:$O$254)</f>
        <v>0</v>
      </c>
      <c r="BN191" s="10">
        <v>181</v>
      </c>
      <c r="BO191" s="92" t="s">
        <v>217</v>
      </c>
      <c r="BP191" s="13">
        <f>SUMIF(Ent_Dados!$C$269:$C$514,Tabulação_Prod_Municipios!D177,Ent_Dados!$F$269:$F$514)</f>
        <v>0</v>
      </c>
      <c r="BQ191" s="16">
        <f>SUMIF(Ent_Dados!$C$269:$C$514,Tabulação_Prod_Municipios!D177,Ent_Dados!$G$269:$G$514)</f>
        <v>0</v>
      </c>
      <c r="BR191" s="9"/>
      <c r="BS191" s="10">
        <v>181</v>
      </c>
      <c r="BT191" s="92" t="s">
        <v>217</v>
      </c>
      <c r="BU191" s="13">
        <f>SUMIF(Ent_Dados!$C$9:$C$254,Tabulação_Prod_Municipios!D177,Ent_Dados!$F$9:$F$254)</f>
        <v>0</v>
      </c>
      <c r="BV191" s="16">
        <f>SUMIF(Ent_Dados!$C$9:$C$254,Tabulação_Prod_Municipios!D177,Ent_Dados!$G$9:$G$254)</f>
        <v>0</v>
      </c>
      <c r="BX191" s="10">
        <v>181</v>
      </c>
      <c r="BY191" s="92" t="s">
        <v>217</v>
      </c>
      <c r="BZ191" s="13">
        <f>SUMIF(Ent_Dados!$C$269:$C$514,Tabulação_Prod_Municipios!D177,Ent_Dados!$P$269:$P$514)</f>
        <v>0</v>
      </c>
      <c r="CA191" s="16">
        <f>SUMIF(Ent_Dados!$C$269:$C$514,Tabulação_Prod_Municipios!D177,Ent_Dados!$Q$269:$Q$514)</f>
        <v>0</v>
      </c>
      <c r="CB191" s="9"/>
      <c r="CC191" s="10">
        <v>181</v>
      </c>
      <c r="CD191" s="92" t="s">
        <v>217</v>
      </c>
      <c r="CE191" s="13">
        <f>SUMIF(Ent_Dados!$C$9:$C$254,Tabulação_Prod_Municipios!D177,Ent_Dados!$P$9:$P$254)</f>
        <v>0</v>
      </c>
      <c r="CF191" s="16">
        <f>SUMIF(Ent_Dados!$C$9:$C$254,Tabulação_Prod_Municipios!D177,Ent_Dados!$Q$9:$Q$254)</f>
        <v>0</v>
      </c>
      <c r="CH191" s="10">
        <v>181</v>
      </c>
      <c r="CI191" s="92" t="s">
        <v>227</v>
      </c>
      <c r="CJ191" s="13">
        <f>SUMIF(Ent_Dados!$C$269:$C$514,Tabulação_Prod_Municipios!D188,Ent_Dados!$AB$269:$AB$514)</f>
        <v>0</v>
      </c>
      <c r="CK191" s="16">
        <f>SUMIF(Ent_Dados!$C$269:$C$514,Tabulação_Prod_Municipios!D188,Ent_Dados!$AC$269:$AC$514)</f>
        <v>0</v>
      </c>
      <c r="CL191" s="9"/>
      <c r="CM191" s="10">
        <v>181</v>
      </c>
      <c r="CN191" s="92" t="s">
        <v>227</v>
      </c>
      <c r="CO191" s="13">
        <f>SUMIF(Ent_Dados!$C$9:$C$254,Tabulação_Prod_Municipios!D188,Ent_Dados!$AB$9:$AB$254)</f>
        <v>0</v>
      </c>
      <c r="CP191" s="16">
        <f>SUMIF(Ent_Dados!$C$9:$C$254,Tabulação_Prod_Municipios!D188,Ent_Dados!$AC$9:$AC$254)</f>
        <v>0</v>
      </c>
      <c r="CR191" s="10">
        <v>181</v>
      </c>
      <c r="CS191" s="92" t="s">
        <v>218</v>
      </c>
      <c r="CT191" s="13">
        <f>SUMIF(Ent_Dados!$C$269:$C$514,Tabulação_Prod_Municipios!D178,Ent_Dados!$L$269:$L$514)</f>
        <v>0</v>
      </c>
      <c r="CU191" s="16">
        <f>SUMIF(Ent_Dados!$C$269:$C$514,Tabulação_Prod_Municipios!D178,Ent_Dados!$M$269:$M$514)</f>
        <v>0</v>
      </c>
      <c r="CV191" s="9"/>
      <c r="CW191" s="10">
        <v>181</v>
      </c>
      <c r="CX191" s="92" t="s">
        <v>140</v>
      </c>
      <c r="CY191" s="13">
        <f>SUMIF(Ent_Dados!$C$9:$C$254,Tabulação_Prod_Municipios!D94,Ent_Dados!$L$9:$L$254)</f>
        <v>0</v>
      </c>
      <c r="CZ191" s="16">
        <f>SUMIF(Ent_Dados!$C$9:$C$254,Tabulação_Prod_Municipios!D94,Ent_Dados!$M$9:$M$254)</f>
        <v>0</v>
      </c>
      <c r="DB191" s="10">
        <v>181</v>
      </c>
      <c r="DC191" s="92" t="s">
        <v>274</v>
      </c>
      <c r="DD191" s="13">
        <f>SUMIF(Ent_Dados!$C$269:$C$514,Tabulação_Prod_Municipios!D242,Ent_Dados!$R$269:$R$514)</f>
        <v>0</v>
      </c>
      <c r="DE191" s="16">
        <f>SUMIF(Ent_Dados!$C$269:$C$514,Tabulação_Prod_Municipios!D242,Ent_Dados!$S$269:$S$514)</f>
        <v>60</v>
      </c>
      <c r="DF191" s="9"/>
      <c r="DG191" s="10">
        <v>181</v>
      </c>
      <c r="DH191" s="92" t="s">
        <v>274</v>
      </c>
      <c r="DI191" s="13">
        <f>SUMIF(Ent_Dados!$C$9:$C$254,Tabulação_Prod_Municipios!D242,Ent_Dados!$R$9:$R$254)</f>
        <v>0</v>
      </c>
      <c r="DJ191" s="16">
        <f>SUMIF(Ent_Dados!$C$9:$C$254,Tabulação_Prod_Municipios!D242,Ent_Dados!$S$9:$S$254)</f>
        <v>5</v>
      </c>
      <c r="DL191" s="10">
        <v>181</v>
      </c>
      <c r="DM191" s="92" t="s">
        <v>192</v>
      </c>
      <c r="DN191" s="13">
        <f>SUMIF(Ent_Dados!$C$269:$C$514,Tabulação_Prod_Municipios!D150,Ent_Dados!$Z$269:$Z$514)</f>
        <v>0</v>
      </c>
      <c r="DO191" s="16">
        <f>SUMIF(Ent_Dados!$C$269:$C$514,Tabulação_Prod_Municipios!D150,Ent_Dados!$AA$269:$AA$514)</f>
        <v>0</v>
      </c>
      <c r="DP191" s="9"/>
      <c r="DQ191" s="10">
        <v>181</v>
      </c>
      <c r="DR191" s="92" t="s">
        <v>192</v>
      </c>
      <c r="DS191" s="13">
        <f>SUMIF(Ent_Dados!$C$9:$C$254,Tabulação_Prod_Municipios!D150,Ent_Dados!$Z$9:$Z$254)</f>
        <v>0</v>
      </c>
      <c r="DT191" s="16">
        <f>SUMIF(Ent_Dados!$C$9:$C$254,Tabulação_Prod_Municipios!D150,Ent_Dados!$AA$9:$AA$254)</f>
        <v>0</v>
      </c>
      <c r="DV191" s="10">
        <v>181</v>
      </c>
      <c r="DW191" s="92" t="s">
        <v>213</v>
      </c>
      <c r="DX191" s="13">
        <f>SUMIF(Ent_Dados!$C$269:$C$514,Tabulação_Prod_Municipios!D173,Ent_Dados!$D$269:$D$514)</f>
        <v>0</v>
      </c>
      <c r="DY191" s="16">
        <f>SUMIF(Ent_Dados!$C$269:$C$514,Tabulação_Prod_Municipios!D173,Ent_Dados!$E$269:$E$514)</f>
        <v>0</v>
      </c>
      <c r="DZ191" s="9"/>
      <c r="EA191" s="10">
        <v>181</v>
      </c>
      <c r="EB191" s="92" t="s">
        <v>213</v>
      </c>
      <c r="EC191" s="13">
        <f>SUMIF(Ent_Dados!$C$9:$C$254,Tabulação_Prod_Municipios!D173,Ent_Dados!$D$9:$D$254)</f>
        <v>0</v>
      </c>
      <c r="ED191" s="16">
        <f>SUMIF(Ent_Dados!$C$9:$C$254,Tabulação_Prod_Municipios!D173,Ent_Dados!$E$9:$E$254)</f>
        <v>0</v>
      </c>
      <c r="EF191" s="10">
        <v>181</v>
      </c>
      <c r="EG191" s="92" t="s">
        <v>228</v>
      </c>
      <c r="EH191" s="13"/>
      <c r="EI191" s="16"/>
      <c r="EJ191" s="9"/>
      <c r="EK191" s="10">
        <v>181</v>
      </c>
      <c r="EL191" s="92" t="s">
        <v>228</v>
      </c>
      <c r="EM191" s="13"/>
      <c r="EN191" s="16"/>
    </row>
    <row r="192" spans="1:144" ht="13.5" customHeight="1" x14ac:dyDescent="0.2">
      <c r="A192" s="14"/>
      <c r="B192" s="91">
        <v>184</v>
      </c>
      <c r="C192" s="92" t="s">
        <v>229</v>
      </c>
      <c r="D192" s="12" t="s">
        <v>514</v>
      </c>
      <c r="E192" s="14"/>
      <c r="F192" s="10">
        <v>182</v>
      </c>
      <c r="G192" s="92" t="s">
        <v>120</v>
      </c>
      <c r="H192" s="13">
        <f>SUMIF(Ent_Dados!$C$269:$C$514,Tabulação_Prod_Municipios!D72,Ent_Dados!$F$269:$F$514)+SUMIF(Ent_Dados!$C$269:$C$514,Tabulação_Prod_Municipios!D72,Ent_Dados!$H$269:$H$514)+SUMIF(Ent_Dados!$C$269:$C$514,Tabulação_Prod_Municipios!D72,Ent_Dados!$J$269:$J$514)+SUMIF(Ent_Dados!$C$269:$C$514,Tabulação_Prod_Municipios!D72,Ent_Dados!$N$269:$N$514)+SUMIF(Ent_Dados!$C$269:$C$514,Tabulação_Prod_Municipios!D72,Ent_Dados!$P$269:$P$514)+SUMIF(Ent_Dados!$C$269:$C$514,Tabulação_Prod_Municipios!D72,Ent_Dados!$T$269:$T$514)+SUMIF(Ent_Dados!$C$269:$C$514,Tabulação_Prod_Municipios!D72,Ent_Dados!$V$269:$V$514)+SUMIF(Ent_Dados!$C$269:$C$514,Tabulação_Prod_Municipios!D72,Ent_Dados!$X$269:$X$514)+SUMIF(Ent_Dados!$C$269:$C$514,Tabulação_Prod_Municipios!D72,Ent_Dados!$AB$269:$AB$514)</f>
        <v>2670</v>
      </c>
      <c r="I192" s="16">
        <f>SUMIF(Ent_Dados!$C$269:$C$514,Tabulação_Prod_Municipios!D72,Ent_Dados!$G$269:$G$514)+SUMIF(Ent_Dados!$C$269:$C$514,Tabulação_Prod_Municipios!D72,Ent_Dados!$I$269:$I$514)+SUMIF(Ent_Dados!$C$269:$C$514,Tabulação_Prod_Municipios!D72,Ent_Dados!$K$269:$K$514)+SUMIF(Ent_Dados!$C$269:$C$514,Tabulação_Prod_Municipios!D72,Ent_Dados!$O$269:$O$514)+SUMIF(Ent_Dados!$C$269:$C$514,Tabulação_Prod_Municipios!D72,Ent_Dados!$Q$269:$Q$514)+SUMIF(Ent_Dados!$C$269:$C$514,Tabulação_Prod_Municipios!D72,Ent_Dados!$U$269:$U$514)+SUMIF(Ent_Dados!$C$269:$C$514,Tabulação_Prod_Municipios!D72,Ent_Dados!$W$269:$W$514)+SUMIF(Ent_Dados!$C$269:$C$514,Tabulação_Prod_Municipios!D72,Ent_Dados!$Y$269:$Y$514)+SUMIF(Ent_Dados!$C$269:$C$514,Tabulação_Prod_Municipios!D72,Ent_Dados!$AC$269:$AC$514)</f>
        <v>2670</v>
      </c>
      <c r="J192" s="9"/>
      <c r="K192" s="10">
        <v>182</v>
      </c>
      <c r="L192" s="92" t="s">
        <v>149</v>
      </c>
      <c r="M192" s="13">
        <f>SUMIF(Ent_Dados!$C$9:$C$254,Tabulação_Prod_Municipios!D103,Ent_Dados!$F$9:$F$254)+SUMIF(Ent_Dados!$C$9:$C$254,Tabulação_Prod_Municipios!D103,Ent_Dados!$H$9:$H$254)+SUMIF(Ent_Dados!$C$9:$C$254,Tabulação_Prod_Municipios!D103,Ent_Dados!$J$9:$J$254)+SUMIF(Ent_Dados!$C$9:$C$254,Tabulação_Prod_Municipios!D103,Ent_Dados!$N$9:$N$254)+SUMIF(Ent_Dados!$C$9:$C$254,Tabulação_Prod_Municipios!D103,Ent_Dados!$P$9:$P$254)+SUMIF(Ent_Dados!$C$9:$C$254,Tabulação_Prod_Municipios!D103,Ent_Dados!$T$9:$T$254)+SUMIF(Ent_Dados!$C$9:$C$254,Tabulação_Prod_Municipios!D103,Ent_Dados!$V$9:$V$254)+SUMIF(Ent_Dados!$C$9:$C$254,Tabulação_Prod_Municipios!D103,Ent_Dados!$X$9:$X$254)+SUMIF(Ent_Dados!$C$9:$C$254,Tabulação_Prod_Municipios!D103,Ent_Dados!$AB$9:$AB$254)</f>
        <v>1000</v>
      </c>
      <c r="N192" s="16">
        <f>SUMIF(Ent_Dados!$C$9:$C$254,Tabulação_Prod_Municipios!D103,Ent_Dados!$G$9:$G$254)+SUMIF(Ent_Dados!$C$9:$C$254,Tabulação_Prod_Municipios!D103,Ent_Dados!$I$9:$I$254)+SUMIF(Ent_Dados!$C$9:$C$254,Tabulação_Prod_Municipios!D103,Ent_Dados!$K$9:$K$254)+SUMIF(Ent_Dados!$C$9:$C$254,Tabulação_Prod_Municipios!D103,Ent_Dados!$O$9:$O$254)+SUMIF(Ent_Dados!$C$9:$C$254,Tabulação_Prod_Municipios!D103,Ent_Dados!$Q$9:$Q$254)+SUMIF(Ent_Dados!$C$9:$C$254,Tabulação_Prod_Municipios!D103,Ent_Dados!$U$9:$U$254)+SUMIF(Ent_Dados!$C$9:$C$254,Tabulação_Prod_Municipios!D103,Ent_Dados!$W$9:$W$254)+SUMIF(Ent_Dados!$C$9:$C$254,Tabulação_Prod_Municipios!D103,Ent_Dados!$Y$9:$Y$254)+SUMIF(Ent_Dados!$C$9:$C$254,Tabulação_Prod_Municipios!D103,Ent_Dados!$AC$9:$AC$254)</f>
        <v>770</v>
      </c>
      <c r="O192" s="14"/>
      <c r="P192" s="10">
        <v>182</v>
      </c>
      <c r="Q192" s="92" t="s">
        <v>224</v>
      </c>
      <c r="R192" s="13">
        <f>SUMIF(Ent_Dados!$C$269:$C$514,Tabulação_Prod_Municipios!D185,Ent_Dados!$V$269:$V$514)</f>
        <v>580</v>
      </c>
      <c r="S192" s="16">
        <f>SUMIF(Ent_Dados!$C$269:$C$514,Tabulação_Prod_Municipios!D185,Ent_Dados!$W$269:$W$514)</f>
        <v>640</v>
      </c>
      <c r="T192" s="9"/>
      <c r="U192" s="10">
        <v>182</v>
      </c>
      <c r="V192" s="92" t="s">
        <v>175</v>
      </c>
      <c r="W192" s="13">
        <f>SUMIF(Ent_Dados!$C$9:$C$254,Tabulação_Prod_Municipios!D131,Ent_Dados!$V$9:$V$254)</f>
        <v>300</v>
      </c>
      <c r="X192" s="16">
        <f>SUMIF(Ent_Dados!$C$9:$C$254,Tabulação_Prod_Municipios!D131,Ent_Dados!$W$9:$W$254)</f>
        <v>200</v>
      </c>
      <c r="Y192" s="2"/>
      <c r="Z192" s="10">
        <v>182</v>
      </c>
      <c r="AA192" s="92" t="s">
        <v>210</v>
      </c>
      <c r="AB192" s="13">
        <f>SUMIF(Ent_Dados!$C$269:$C$514,Tabulação_Prod_Municipios!D170,Ent_Dados!$T$269:$T$514)</f>
        <v>864</v>
      </c>
      <c r="AC192" s="16">
        <f>SUMIF(Ent_Dados!$C$269:$C$514,Tabulação_Prod_Municipios!D170,Ent_Dados!$U$269:$U$514)</f>
        <v>840</v>
      </c>
      <c r="AD192" s="9"/>
      <c r="AE192" s="10">
        <v>182</v>
      </c>
      <c r="AF192" s="92" t="s">
        <v>247</v>
      </c>
      <c r="AG192" s="13">
        <f>SUMIF(Ent_Dados!$C$9:$C$254,Tabulação_Prod_Municipios!D213,Ent_Dados!$T$9:$T$254)</f>
        <v>200</v>
      </c>
      <c r="AH192" s="16">
        <f>SUMIF(Ent_Dados!$C$9:$C$254,Tabulação_Prod_Municipios!D213,Ent_Dados!$U$9:$U$254)</f>
        <v>200</v>
      </c>
      <c r="AJ192" s="10">
        <v>182</v>
      </c>
      <c r="AK192" s="92" t="s">
        <v>158</v>
      </c>
      <c r="AL192" s="13">
        <f>SUMIF(Ent_Dados!$C$269:$C$514,Tabulação_Prod_Municipios!D113,Ent_Dados!$X$269:$X$514)</f>
        <v>0</v>
      </c>
      <c r="AM192" s="16">
        <f>SUMIF(Ent_Dados!$C$269:$C$514,Tabulação_Prod_Municipios!D113,Ent_Dados!$Y$269:$Y$514)</f>
        <v>0</v>
      </c>
      <c r="AN192" s="9"/>
      <c r="AO192" s="10">
        <v>182</v>
      </c>
      <c r="AP192" s="92" t="s">
        <v>158</v>
      </c>
      <c r="AQ192" s="13">
        <f>SUMIF(Ent_Dados!$C$9:$C$254,Tabulação_Prod_Municipios!D113,Ent_Dados!$X$9:$X$254)</f>
        <v>0</v>
      </c>
      <c r="AR192" s="16">
        <f>SUMIF(Ent_Dados!$C$9:$C$254,Tabulação_Prod_Municipios!D113,Ent_Dados!$Y$9:$Y$254)</f>
        <v>0</v>
      </c>
      <c r="AT192" s="10">
        <v>182</v>
      </c>
      <c r="AU192" s="92" t="s">
        <v>223</v>
      </c>
      <c r="AV192" s="13">
        <f>SUMIF(Ent_Dados!$C$269:$C$514,Tabulação_Prod_Municipios!D183,Ent_Dados!$J$269:$J$514)</f>
        <v>0</v>
      </c>
      <c r="AW192" s="16">
        <f>SUMIF(Ent_Dados!$C$269:$C$514,Tabulação_Prod_Municipios!D183,Ent_Dados!$K$269:$K$514)</f>
        <v>0</v>
      </c>
      <c r="AX192" s="9"/>
      <c r="AY192" s="10">
        <v>182</v>
      </c>
      <c r="AZ192" s="92" t="s">
        <v>223</v>
      </c>
      <c r="BA192" s="13">
        <f>SUMIF(Ent_Dados!$C$9:$C$254,Tabulação_Prod_Municipios!D183,Ent_Dados!$J$9:$J$254)</f>
        <v>0</v>
      </c>
      <c r="BB192" s="16">
        <f>SUMIF(Ent_Dados!$C$9:$C$254,Tabulação_Prod_Municipios!D183,Ent_Dados!$K$9:$K$254)</f>
        <v>0</v>
      </c>
      <c r="BD192" s="10">
        <v>182</v>
      </c>
      <c r="BE192" s="92" t="s">
        <v>154</v>
      </c>
      <c r="BF192" s="13">
        <f>SUMIF(Ent_Dados!$C$269:$C$514,Tabulação_Prod_Municipios!D109,Ent_Dados!$N$269:$N$514)</f>
        <v>0</v>
      </c>
      <c r="BG192" s="16">
        <f>SUMIF(Ent_Dados!$C$269:$C$514,Tabulação_Prod_Municipios!D109,Ent_Dados!$O$269:$O$514)</f>
        <v>0</v>
      </c>
      <c r="BH192" s="9"/>
      <c r="BI192" s="10">
        <v>182</v>
      </c>
      <c r="BJ192" s="92" t="s">
        <v>154</v>
      </c>
      <c r="BK192" s="13">
        <f>SUMIF(Ent_Dados!$C$9:$C$254,Tabulação_Prod_Municipios!D109,Ent_Dados!$N$9:$N$254)</f>
        <v>0</v>
      </c>
      <c r="BL192" s="16">
        <f>SUMIF(Ent_Dados!$C$9:$C$254,Tabulação_Prod_Municipios!D109,Ent_Dados!$O$9:$O$254)</f>
        <v>0</v>
      </c>
      <c r="BN192" s="10">
        <v>182</v>
      </c>
      <c r="BO192" s="92" t="s">
        <v>218</v>
      </c>
      <c r="BP192" s="13">
        <f>SUMIF(Ent_Dados!$C$269:$C$514,Tabulação_Prod_Municipios!D178,Ent_Dados!$F$269:$F$514)</f>
        <v>0</v>
      </c>
      <c r="BQ192" s="16">
        <f>SUMIF(Ent_Dados!$C$269:$C$514,Tabulação_Prod_Municipios!D178,Ent_Dados!$G$269:$G$514)</f>
        <v>0</v>
      </c>
      <c r="BR192" s="9"/>
      <c r="BS192" s="10">
        <v>182</v>
      </c>
      <c r="BT192" s="92" t="s">
        <v>218</v>
      </c>
      <c r="BU192" s="13">
        <f>SUMIF(Ent_Dados!$C$9:$C$254,Tabulação_Prod_Municipios!D178,Ent_Dados!$F$9:$F$254)</f>
        <v>0</v>
      </c>
      <c r="BV192" s="16">
        <f>SUMIF(Ent_Dados!$C$9:$C$254,Tabulação_Prod_Municipios!D178,Ent_Dados!$G$9:$G$254)</f>
        <v>0</v>
      </c>
      <c r="BX192" s="10">
        <v>182</v>
      </c>
      <c r="BY192" s="92" t="s">
        <v>218</v>
      </c>
      <c r="BZ192" s="13">
        <f>SUMIF(Ent_Dados!$C$269:$C$514,Tabulação_Prod_Municipios!D178,Ent_Dados!$P$269:$P$514)</f>
        <v>0</v>
      </c>
      <c r="CA192" s="16">
        <f>SUMIF(Ent_Dados!$C$269:$C$514,Tabulação_Prod_Municipios!D178,Ent_Dados!$Q$269:$Q$514)</f>
        <v>0</v>
      </c>
      <c r="CB192" s="9"/>
      <c r="CC192" s="10">
        <v>182</v>
      </c>
      <c r="CD192" s="92" t="s">
        <v>218</v>
      </c>
      <c r="CE192" s="13">
        <f>SUMIF(Ent_Dados!$C$9:$C$254,Tabulação_Prod_Municipios!D178,Ent_Dados!$P$9:$P$254)</f>
        <v>0</v>
      </c>
      <c r="CF192" s="16">
        <f>SUMIF(Ent_Dados!$C$9:$C$254,Tabulação_Prod_Municipios!D178,Ent_Dados!$Q$9:$Q$254)</f>
        <v>0</v>
      </c>
      <c r="CH192" s="10">
        <v>182</v>
      </c>
      <c r="CI192" s="92" t="s">
        <v>47</v>
      </c>
      <c r="CJ192" s="13">
        <f>SUMIF(Ent_Dados!$C$269:$C$514,Tabulação_Prod_Municipios!D190,Ent_Dados!$AB$269:$AB$514)</f>
        <v>0</v>
      </c>
      <c r="CK192" s="16">
        <f>SUMIF(Ent_Dados!$C$269:$C$514,Tabulação_Prod_Municipios!D190,Ent_Dados!$AC$269:$AC$514)</f>
        <v>0</v>
      </c>
      <c r="CL192" s="9"/>
      <c r="CM192" s="10">
        <v>182</v>
      </c>
      <c r="CN192" s="92" t="s">
        <v>47</v>
      </c>
      <c r="CO192" s="13">
        <f>SUMIF(Ent_Dados!$C$9:$C$254,Tabulação_Prod_Municipios!D190,Ent_Dados!$AB$9:$AB$254)</f>
        <v>0</v>
      </c>
      <c r="CP192" s="16">
        <f>SUMIF(Ent_Dados!$C$9:$C$254,Tabulação_Prod_Municipios!D190,Ent_Dados!$AC$9:$AC$254)</f>
        <v>0</v>
      </c>
      <c r="CR192" s="10">
        <v>182</v>
      </c>
      <c r="CS192" s="92" t="s">
        <v>122</v>
      </c>
      <c r="CT192" s="13">
        <f>SUMIF(Ent_Dados!$C$269:$C$514,Tabulação_Prod_Municipios!D75,Ent_Dados!$L$269:$L$514)</f>
        <v>0</v>
      </c>
      <c r="CU192" s="16">
        <f>SUMIF(Ent_Dados!$C$269:$C$514,Tabulação_Prod_Municipios!D75,Ent_Dados!$M$269:$M$514)</f>
        <v>0</v>
      </c>
      <c r="CV192" s="9"/>
      <c r="CW192" s="10">
        <v>182</v>
      </c>
      <c r="CX192" s="92" t="s">
        <v>133</v>
      </c>
      <c r="CY192" s="13">
        <f>SUMIF(Ent_Dados!$C$9:$C$254,Tabulação_Prod_Municipios!D87,Ent_Dados!$L$9:$L$254)</f>
        <v>0</v>
      </c>
      <c r="CZ192" s="16">
        <f>SUMIF(Ent_Dados!$C$9:$C$254,Tabulação_Prod_Municipios!D87,Ent_Dados!$M$9:$M$254)</f>
        <v>0</v>
      </c>
      <c r="DB192" s="10">
        <v>182</v>
      </c>
      <c r="DC192" s="92" t="s">
        <v>185</v>
      </c>
      <c r="DD192" s="13">
        <f>SUMIF(Ent_Dados!$C$269:$C$514,Tabulação_Prod_Municipios!D142,Ent_Dados!$R$269:$R$514)</f>
        <v>1360</v>
      </c>
      <c r="DE192" s="16">
        <f>SUMIF(Ent_Dados!$C$269:$C$514,Tabulação_Prod_Municipios!D142,Ent_Dados!$S$269:$S$514)</f>
        <v>0</v>
      </c>
      <c r="DF192" s="9"/>
      <c r="DG192" s="10">
        <v>182</v>
      </c>
      <c r="DH192" s="92" t="s">
        <v>185</v>
      </c>
      <c r="DI192" s="13">
        <f>SUMIF(Ent_Dados!$C$9:$C$254,Tabulação_Prod_Municipios!D142,Ent_Dados!$R$9:$R$254)</f>
        <v>80</v>
      </c>
      <c r="DJ192" s="16">
        <f>SUMIF(Ent_Dados!$C$9:$C$254,Tabulação_Prod_Municipios!D142,Ent_Dados!$S$9:$S$254)</f>
        <v>0</v>
      </c>
      <c r="DL192" s="10">
        <v>182</v>
      </c>
      <c r="DM192" s="92" t="s">
        <v>193</v>
      </c>
      <c r="DN192" s="13">
        <f>SUMIF(Ent_Dados!$C$269:$C$514,Tabulação_Prod_Municipios!D151,Ent_Dados!$Z$269:$Z$514)</f>
        <v>0</v>
      </c>
      <c r="DO192" s="16">
        <f>SUMIF(Ent_Dados!$C$269:$C$514,Tabulação_Prod_Municipios!D151,Ent_Dados!$AA$269:$AA$514)</f>
        <v>0</v>
      </c>
      <c r="DP192" s="9"/>
      <c r="DQ192" s="10">
        <v>182</v>
      </c>
      <c r="DR192" s="92" t="s">
        <v>193</v>
      </c>
      <c r="DS192" s="13">
        <f>SUMIF(Ent_Dados!$C$9:$C$254,Tabulação_Prod_Municipios!D151,Ent_Dados!$Z$9:$Z$254)</f>
        <v>0</v>
      </c>
      <c r="DT192" s="16">
        <f>SUMIF(Ent_Dados!$C$9:$C$254,Tabulação_Prod_Municipios!D151,Ent_Dados!$AA$9:$AA$254)</f>
        <v>0</v>
      </c>
      <c r="DV192" s="10">
        <v>182</v>
      </c>
      <c r="DW192" s="92" t="s">
        <v>214</v>
      </c>
      <c r="DX192" s="13">
        <f>SUMIF(Ent_Dados!$C$269:$C$514,Tabulação_Prod_Municipios!D174,Ent_Dados!$D$269:$D$514)</f>
        <v>0</v>
      </c>
      <c r="DY192" s="16">
        <f>SUMIF(Ent_Dados!$C$269:$C$514,Tabulação_Prod_Municipios!D174,Ent_Dados!$E$269:$E$514)</f>
        <v>0</v>
      </c>
      <c r="DZ192" s="9"/>
      <c r="EA192" s="10">
        <v>182</v>
      </c>
      <c r="EB192" s="92" t="s">
        <v>214</v>
      </c>
      <c r="EC192" s="13">
        <f>SUMIF(Ent_Dados!$C$9:$C$254,Tabulação_Prod_Municipios!D174,Ent_Dados!$D$9:$D$254)</f>
        <v>0</v>
      </c>
      <c r="ED192" s="16">
        <f>SUMIF(Ent_Dados!$C$9:$C$254,Tabulação_Prod_Municipios!D174,Ent_Dados!$E$9:$E$254)</f>
        <v>0</v>
      </c>
      <c r="EF192" s="10">
        <v>182</v>
      </c>
      <c r="EG192" s="92" t="s">
        <v>229</v>
      </c>
      <c r="EH192" s="13"/>
      <c r="EI192" s="16"/>
      <c r="EJ192" s="9"/>
      <c r="EK192" s="10">
        <v>182</v>
      </c>
      <c r="EL192" s="92" t="s">
        <v>229</v>
      </c>
      <c r="EM192" s="13"/>
      <c r="EN192" s="16"/>
    </row>
    <row r="193" spans="1:144" ht="13.5" customHeight="1" x14ac:dyDescent="0.2">
      <c r="A193" s="14"/>
      <c r="B193" s="91">
        <v>185</v>
      </c>
      <c r="C193" s="92" t="s">
        <v>36</v>
      </c>
      <c r="D193" s="12" t="s">
        <v>515</v>
      </c>
      <c r="E193" s="14"/>
      <c r="F193" s="10">
        <v>183</v>
      </c>
      <c r="G193" s="92" t="s">
        <v>274</v>
      </c>
      <c r="H193" s="13">
        <f>SUMIF(Ent_Dados!$C$269:$C$514,Tabulação_Prod_Municipios!D242,Ent_Dados!$F$269:$F$514)+SUMIF(Ent_Dados!$C$269:$C$514,Tabulação_Prod_Municipios!D242,Ent_Dados!$H$269:$H$514)+SUMIF(Ent_Dados!$C$269:$C$514,Tabulação_Prod_Municipios!D242,Ent_Dados!$J$269:$J$514)+SUMIF(Ent_Dados!$C$269:$C$514,Tabulação_Prod_Municipios!D242,Ent_Dados!$N$269:$N$514)+SUMIF(Ent_Dados!$C$269:$C$514,Tabulação_Prod_Municipios!D242,Ent_Dados!$P$269:$P$514)+SUMIF(Ent_Dados!$C$269:$C$514,Tabulação_Prod_Municipios!D242,Ent_Dados!$T$269:$T$514)+SUMIF(Ent_Dados!$C$269:$C$514,Tabulação_Prod_Municipios!D242,Ent_Dados!$V$269:$V$514)+SUMIF(Ent_Dados!$C$269:$C$514,Tabulação_Prod_Municipios!D242,Ent_Dados!$X$269:$X$514)+SUMIF(Ent_Dados!$C$269:$C$514,Tabulação_Prod_Municipios!D242,Ent_Dados!$AB$269:$AB$514)</f>
        <v>1790</v>
      </c>
      <c r="I193" s="16">
        <f>SUMIF(Ent_Dados!$C$269:$C$514,Tabulação_Prod_Municipios!D242,Ent_Dados!$G$269:$G$514)+SUMIF(Ent_Dados!$C$269:$C$514,Tabulação_Prod_Municipios!D242,Ent_Dados!$I$269:$I$514)+SUMIF(Ent_Dados!$C$269:$C$514,Tabulação_Prod_Municipios!D242,Ent_Dados!$K$269:$K$514)+SUMIF(Ent_Dados!$C$269:$C$514,Tabulação_Prod_Municipios!D242,Ent_Dados!$O$269:$O$514)+SUMIF(Ent_Dados!$C$269:$C$514,Tabulação_Prod_Municipios!D242,Ent_Dados!$Q$269:$Q$514)+SUMIF(Ent_Dados!$C$269:$C$514,Tabulação_Prod_Municipios!D242,Ent_Dados!$U$269:$U$514)+SUMIF(Ent_Dados!$C$269:$C$514,Tabulação_Prod_Municipios!D242,Ent_Dados!$W$269:$W$514)+SUMIF(Ent_Dados!$C$269:$C$514,Tabulação_Prod_Municipios!D242,Ent_Dados!$Y$269:$Y$514)+SUMIF(Ent_Dados!$C$269:$C$514,Tabulação_Prod_Municipios!D242,Ent_Dados!$AC$269:$AC$514)</f>
        <v>2520</v>
      </c>
      <c r="J193" s="9"/>
      <c r="K193" s="10">
        <v>183</v>
      </c>
      <c r="L193" s="92" t="s">
        <v>109</v>
      </c>
      <c r="M193" s="13">
        <f>SUMIF(Ent_Dados!$C$9:$C$254,Tabulação_Prod_Municipios!D59,Ent_Dados!$F$9:$F$254)+SUMIF(Ent_Dados!$C$9:$C$254,Tabulação_Prod_Municipios!D59,Ent_Dados!$H$9:$H$254)+SUMIF(Ent_Dados!$C$9:$C$254,Tabulação_Prod_Municipios!D59,Ent_Dados!$J$9:$J$254)+SUMIF(Ent_Dados!$C$9:$C$254,Tabulação_Prod_Municipios!D59,Ent_Dados!$N$9:$N$254)+SUMIF(Ent_Dados!$C$9:$C$254,Tabulação_Prod_Municipios!D59,Ent_Dados!$P$9:$P$254)+SUMIF(Ent_Dados!$C$9:$C$254,Tabulação_Prod_Municipios!D59,Ent_Dados!$T$9:$T$254)+SUMIF(Ent_Dados!$C$9:$C$254,Tabulação_Prod_Municipios!D59,Ent_Dados!$V$9:$V$254)+SUMIF(Ent_Dados!$C$9:$C$254,Tabulação_Prod_Municipios!D59,Ent_Dados!$X$9:$X$254)+SUMIF(Ent_Dados!$C$9:$C$254,Tabulação_Prod_Municipios!D59,Ent_Dados!$AB$9:$AB$254)</f>
        <v>815</v>
      </c>
      <c r="N193" s="16">
        <f>SUMIF(Ent_Dados!$C$9:$C$254,Tabulação_Prod_Municipios!D59,Ent_Dados!$G$9:$G$254)+SUMIF(Ent_Dados!$C$9:$C$254,Tabulação_Prod_Municipios!D59,Ent_Dados!$I$9:$I$254)+SUMIF(Ent_Dados!$C$9:$C$254,Tabulação_Prod_Municipios!D59,Ent_Dados!$K$9:$K$254)+SUMIF(Ent_Dados!$C$9:$C$254,Tabulação_Prod_Municipios!D59,Ent_Dados!$O$9:$O$254)+SUMIF(Ent_Dados!$C$9:$C$254,Tabulação_Prod_Municipios!D59,Ent_Dados!$Q$9:$Q$254)+SUMIF(Ent_Dados!$C$9:$C$254,Tabulação_Prod_Municipios!D59,Ent_Dados!$U$9:$U$254)+SUMIF(Ent_Dados!$C$9:$C$254,Tabulação_Prod_Municipios!D59,Ent_Dados!$W$9:$W$254)+SUMIF(Ent_Dados!$C$9:$C$254,Tabulação_Prod_Municipios!D59,Ent_Dados!$Y$9:$Y$254)+SUMIF(Ent_Dados!$C$9:$C$254,Tabulação_Prod_Municipios!D59,Ent_Dados!$AC$9:$AC$254)</f>
        <v>730</v>
      </c>
      <c r="O193" s="14"/>
      <c r="P193" s="10">
        <v>183</v>
      </c>
      <c r="Q193" s="92" t="s">
        <v>241</v>
      </c>
      <c r="R193" s="13">
        <f>SUMIF(Ent_Dados!$C$269:$C$514,Tabulação_Prod_Municipios!D206,Ent_Dados!$V$269:$V$514)</f>
        <v>324</v>
      </c>
      <c r="S193" s="16">
        <f>SUMIF(Ent_Dados!$C$269:$C$514,Tabulação_Prod_Municipios!D206,Ent_Dados!$W$269:$W$514)</f>
        <v>621</v>
      </c>
      <c r="T193" s="9"/>
      <c r="U193" s="10">
        <v>183</v>
      </c>
      <c r="V193" s="92" t="s">
        <v>224</v>
      </c>
      <c r="W193" s="13">
        <f>SUMIF(Ent_Dados!$C$9:$C$254,Tabulação_Prod_Municipios!D185,Ent_Dados!$V$9:$V$254)</f>
        <v>200</v>
      </c>
      <c r="X193" s="16">
        <f>SUMIF(Ent_Dados!$C$9:$C$254,Tabulação_Prod_Municipios!D185,Ent_Dados!$W$9:$W$254)</f>
        <v>200</v>
      </c>
      <c r="Y193" s="2"/>
      <c r="Z193" s="10">
        <v>183</v>
      </c>
      <c r="AA193" s="92" t="s">
        <v>207</v>
      </c>
      <c r="AB193" s="13">
        <f>SUMIF(Ent_Dados!$C$269:$C$514,Tabulação_Prod_Municipios!D167,Ent_Dados!$T$269:$T$514)</f>
        <v>2000</v>
      </c>
      <c r="AC193" s="16">
        <f>SUMIF(Ent_Dados!$C$269:$C$514,Tabulação_Prod_Municipios!D167,Ent_Dados!$U$269:$U$514)</f>
        <v>834</v>
      </c>
      <c r="AD193" s="9"/>
      <c r="AE193" s="10">
        <v>183</v>
      </c>
      <c r="AF193" s="92" t="s">
        <v>86</v>
      </c>
      <c r="AG193" s="13">
        <f>SUMIF(Ent_Dados!$C$9:$C$254,Tabulação_Prod_Municipios!D34,Ent_Dados!$T$9:$T$254)</f>
        <v>150</v>
      </c>
      <c r="AH193" s="16">
        <f>SUMIF(Ent_Dados!$C$9:$C$254,Tabulação_Prod_Municipios!D34,Ent_Dados!$U$9:$U$254)</f>
        <v>200</v>
      </c>
      <c r="AJ193" s="10">
        <v>183</v>
      </c>
      <c r="AK193" s="92" t="s">
        <v>162</v>
      </c>
      <c r="AL193" s="13">
        <f>SUMIF(Ent_Dados!$C$269:$C$514,Tabulação_Prod_Municipios!D117,Ent_Dados!$X$269:$X$514)</f>
        <v>0</v>
      </c>
      <c r="AM193" s="16">
        <f>SUMIF(Ent_Dados!$C$269:$C$514,Tabulação_Prod_Municipios!D117,Ent_Dados!$Y$269:$Y$514)</f>
        <v>0</v>
      </c>
      <c r="AN193" s="9"/>
      <c r="AO193" s="10">
        <v>183</v>
      </c>
      <c r="AP193" s="92" t="s">
        <v>162</v>
      </c>
      <c r="AQ193" s="13">
        <f>SUMIF(Ent_Dados!$C$9:$C$254,Tabulação_Prod_Municipios!D117,Ent_Dados!$X$9:$X$254)</f>
        <v>0</v>
      </c>
      <c r="AR193" s="16">
        <f>SUMIF(Ent_Dados!$C$9:$C$254,Tabulação_Prod_Municipios!D117,Ent_Dados!$Y$9:$Y$254)</f>
        <v>0</v>
      </c>
      <c r="AT193" s="10">
        <v>183</v>
      </c>
      <c r="AU193" s="92" t="s">
        <v>48</v>
      </c>
      <c r="AV193" s="13">
        <f>SUMIF(Ent_Dados!$C$269:$C$514,Tabulação_Prod_Municipios!D201,Ent_Dados!$J$269:$J$514)</f>
        <v>0</v>
      </c>
      <c r="AW193" s="16">
        <f>SUMIF(Ent_Dados!$C$269:$C$514,Tabulação_Prod_Municipios!D201,Ent_Dados!$K$269:$K$514)</f>
        <v>0</v>
      </c>
      <c r="AX193" s="9"/>
      <c r="AY193" s="10">
        <v>183</v>
      </c>
      <c r="AZ193" s="92" t="s">
        <v>48</v>
      </c>
      <c r="BA193" s="13">
        <f>SUMIF(Ent_Dados!$C$9:$C$254,Tabulação_Prod_Municipios!D201,Ent_Dados!$J$9:$J$254)</f>
        <v>0</v>
      </c>
      <c r="BB193" s="16">
        <f>SUMIF(Ent_Dados!$C$9:$C$254,Tabulação_Prod_Municipios!D201,Ent_Dados!$K$9:$K$254)</f>
        <v>0</v>
      </c>
      <c r="BD193" s="10">
        <v>183</v>
      </c>
      <c r="BE193" s="92" t="s">
        <v>156</v>
      </c>
      <c r="BF193" s="13">
        <f>SUMIF(Ent_Dados!$C$269:$C$514,Tabulação_Prod_Municipios!D111,Ent_Dados!$N$269:$N$514)</f>
        <v>0</v>
      </c>
      <c r="BG193" s="16">
        <f>SUMIF(Ent_Dados!$C$269:$C$514,Tabulação_Prod_Municipios!D111,Ent_Dados!$O$269:$O$514)</f>
        <v>0</v>
      </c>
      <c r="BH193" s="9"/>
      <c r="BI193" s="10">
        <v>183</v>
      </c>
      <c r="BJ193" s="92" t="s">
        <v>156</v>
      </c>
      <c r="BK193" s="13">
        <f>SUMIF(Ent_Dados!$C$9:$C$254,Tabulação_Prod_Municipios!D111,Ent_Dados!$N$9:$N$254)</f>
        <v>0</v>
      </c>
      <c r="BL193" s="16">
        <f>SUMIF(Ent_Dados!$C$9:$C$254,Tabulação_Prod_Municipios!D111,Ent_Dados!$O$9:$O$254)</f>
        <v>0</v>
      </c>
      <c r="BN193" s="10">
        <v>183</v>
      </c>
      <c r="BO193" s="92" t="s">
        <v>219</v>
      </c>
      <c r="BP193" s="13">
        <f>SUMIF(Ent_Dados!$C$269:$C$514,Tabulação_Prod_Municipios!D179,Ent_Dados!$F$269:$F$514)</f>
        <v>0</v>
      </c>
      <c r="BQ193" s="16">
        <f>SUMIF(Ent_Dados!$C$269:$C$514,Tabulação_Prod_Municipios!D179,Ent_Dados!$G$269:$G$514)</f>
        <v>0</v>
      </c>
      <c r="BR193" s="9"/>
      <c r="BS193" s="10">
        <v>183</v>
      </c>
      <c r="BT193" s="92" t="s">
        <v>219</v>
      </c>
      <c r="BU193" s="13">
        <f>SUMIF(Ent_Dados!$C$9:$C$254,Tabulação_Prod_Municipios!D179,Ent_Dados!$F$9:$F$254)</f>
        <v>0</v>
      </c>
      <c r="BV193" s="16">
        <f>SUMIF(Ent_Dados!$C$9:$C$254,Tabulação_Prod_Municipios!D179,Ent_Dados!$G$9:$G$254)</f>
        <v>0</v>
      </c>
      <c r="BX193" s="10">
        <v>183</v>
      </c>
      <c r="BY193" s="92" t="s">
        <v>220</v>
      </c>
      <c r="BZ193" s="13">
        <f>SUMIF(Ent_Dados!$C$269:$C$514,Tabulação_Prod_Municipios!D180,Ent_Dados!$P$269:$P$514)</f>
        <v>0</v>
      </c>
      <c r="CA193" s="16">
        <f>SUMIF(Ent_Dados!$C$269:$C$514,Tabulação_Prod_Municipios!D180,Ent_Dados!$Q$269:$Q$514)</f>
        <v>0</v>
      </c>
      <c r="CB193" s="9"/>
      <c r="CC193" s="10">
        <v>183</v>
      </c>
      <c r="CD193" s="92" t="s">
        <v>220</v>
      </c>
      <c r="CE193" s="13">
        <f>SUMIF(Ent_Dados!$C$9:$C$254,Tabulação_Prod_Municipios!D180,Ent_Dados!$P$9:$P$254)</f>
        <v>0</v>
      </c>
      <c r="CF193" s="16">
        <f>SUMIF(Ent_Dados!$C$9:$C$254,Tabulação_Prod_Municipios!D180,Ent_Dados!$Q$9:$Q$254)</f>
        <v>0</v>
      </c>
      <c r="CH193" s="10">
        <v>183</v>
      </c>
      <c r="CI193" s="92" t="s">
        <v>228</v>
      </c>
      <c r="CJ193" s="13">
        <f>SUMIF(Ent_Dados!$C$269:$C$514,Tabulação_Prod_Municipios!D191,Ent_Dados!$AB$269:$AB$514)</f>
        <v>0</v>
      </c>
      <c r="CK193" s="16">
        <f>SUMIF(Ent_Dados!$C$269:$C$514,Tabulação_Prod_Municipios!D191,Ent_Dados!$AC$269:$AC$514)</f>
        <v>0</v>
      </c>
      <c r="CL193" s="9"/>
      <c r="CM193" s="10">
        <v>183</v>
      </c>
      <c r="CN193" s="92" t="s">
        <v>228</v>
      </c>
      <c r="CO193" s="13">
        <f>SUMIF(Ent_Dados!$C$9:$C$254,Tabulação_Prod_Municipios!D191,Ent_Dados!$AB$9:$AB$254)</f>
        <v>0</v>
      </c>
      <c r="CP193" s="16">
        <f>SUMIF(Ent_Dados!$C$9:$C$254,Tabulação_Prod_Municipios!D191,Ent_Dados!$AC$9:$AC$254)</f>
        <v>0</v>
      </c>
      <c r="CR193" s="10">
        <v>183</v>
      </c>
      <c r="CS193" s="92" t="s">
        <v>36</v>
      </c>
      <c r="CT193" s="13">
        <f>SUMIF(Ent_Dados!$C$269:$C$514,Tabulação_Prod_Municipios!D193,Ent_Dados!$L$269:$L$514)</f>
        <v>0</v>
      </c>
      <c r="CU193" s="16">
        <f>SUMIF(Ent_Dados!$C$269:$C$514,Tabulação_Prod_Municipios!D193,Ent_Dados!$M$269:$M$514)</f>
        <v>0</v>
      </c>
      <c r="CV193" s="9"/>
      <c r="CW193" s="10">
        <v>183</v>
      </c>
      <c r="CX193" s="92" t="s">
        <v>170</v>
      </c>
      <c r="CY193" s="13">
        <f>SUMIF(Ent_Dados!$C$9:$C$254,Tabulação_Prod_Municipios!D126,Ent_Dados!$L$9:$L$254)</f>
        <v>0</v>
      </c>
      <c r="CZ193" s="16">
        <f>SUMIF(Ent_Dados!$C$9:$C$254,Tabulação_Prod_Municipios!D126,Ent_Dados!$M$9:$M$254)</f>
        <v>0</v>
      </c>
      <c r="DB193" s="10">
        <v>183</v>
      </c>
      <c r="DC193" s="92" t="s">
        <v>4</v>
      </c>
      <c r="DD193" s="13">
        <f>SUMIF(Ent_Dados!$C$269:$C$514,Tabulação_Prod_Municipios!D145,Ent_Dados!$R$269:$R$514)</f>
        <v>770</v>
      </c>
      <c r="DE193" s="16">
        <f>SUMIF(Ent_Dados!$C$269:$C$514,Tabulação_Prod_Municipios!D145,Ent_Dados!$S$269:$S$514)</f>
        <v>0</v>
      </c>
      <c r="DF193" s="9"/>
      <c r="DG193" s="10">
        <v>183</v>
      </c>
      <c r="DH193" s="92" t="s">
        <v>122</v>
      </c>
      <c r="DI193" s="13">
        <f>SUMIF(Ent_Dados!$C$9:$C$254,Tabulação_Prod_Municipios!D75,Ent_Dados!$R$9:$R$254)</f>
        <v>50</v>
      </c>
      <c r="DJ193" s="16">
        <f>SUMIF(Ent_Dados!$C$9:$C$254,Tabulação_Prod_Municipios!D75,Ent_Dados!$S$9:$S$254)</f>
        <v>0</v>
      </c>
      <c r="DL193" s="10">
        <v>183</v>
      </c>
      <c r="DM193" s="92" t="s">
        <v>194</v>
      </c>
      <c r="DN193" s="13">
        <f>SUMIF(Ent_Dados!$C$269:$C$514,Tabulação_Prod_Municipios!D152,Ent_Dados!$Z$269:$Z$514)</f>
        <v>0</v>
      </c>
      <c r="DO193" s="16">
        <f>SUMIF(Ent_Dados!$C$269:$C$514,Tabulação_Prod_Municipios!D152,Ent_Dados!$AA$269:$AA$514)</f>
        <v>0</v>
      </c>
      <c r="DP193" s="9"/>
      <c r="DQ193" s="10">
        <v>183</v>
      </c>
      <c r="DR193" s="92" t="s">
        <v>194</v>
      </c>
      <c r="DS193" s="13">
        <f>SUMIF(Ent_Dados!$C$9:$C$254,Tabulação_Prod_Municipios!D152,Ent_Dados!$Z$9:$Z$254)</f>
        <v>0</v>
      </c>
      <c r="DT193" s="16">
        <f>SUMIF(Ent_Dados!$C$9:$C$254,Tabulação_Prod_Municipios!D152,Ent_Dados!$AA$9:$AA$254)</f>
        <v>0</v>
      </c>
      <c r="DV193" s="10">
        <v>183</v>
      </c>
      <c r="DW193" s="92" t="s">
        <v>215</v>
      </c>
      <c r="DX193" s="13">
        <f>SUMIF(Ent_Dados!$C$269:$C$514,Tabulação_Prod_Municipios!D175,Ent_Dados!$D$269:$D$514)</f>
        <v>0</v>
      </c>
      <c r="DY193" s="16">
        <f>SUMIF(Ent_Dados!$C$269:$C$514,Tabulação_Prod_Municipios!D175,Ent_Dados!$E$269:$E$514)</f>
        <v>0</v>
      </c>
      <c r="DZ193" s="9"/>
      <c r="EA193" s="10">
        <v>183</v>
      </c>
      <c r="EB193" s="92" t="s">
        <v>215</v>
      </c>
      <c r="EC193" s="13">
        <f>SUMIF(Ent_Dados!$C$9:$C$254,Tabulação_Prod_Municipios!D175,Ent_Dados!$D$9:$D$254)</f>
        <v>0</v>
      </c>
      <c r="ED193" s="16">
        <f>SUMIF(Ent_Dados!$C$9:$C$254,Tabulação_Prod_Municipios!D175,Ent_Dados!$E$9:$E$254)</f>
        <v>0</v>
      </c>
      <c r="EF193" s="10">
        <v>183</v>
      </c>
      <c r="EG193" s="92" t="s">
        <v>36</v>
      </c>
      <c r="EH193" s="13"/>
      <c r="EI193" s="16"/>
      <c r="EJ193" s="9"/>
      <c r="EK193" s="10">
        <v>183</v>
      </c>
      <c r="EL193" s="92" t="s">
        <v>36</v>
      </c>
      <c r="EM193" s="13"/>
      <c r="EN193" s="16"/>
    </row>
    <row r="194" spans="1:144" ht="13.5" customHeight="1" x14ac:dyDescent="0.2">
      <c r="A194" s="14"/>
      <c r="B194" s="91">
        <v>186</v>
      </c>
      <c r="C194" s="92" t="s">
        <v>230</v>
      </c>
      <c r="D194" s="12" t="s">
        <v>516</v>
      </c>
      <c r="E194" s="14"/>
      <c r="F194" s="10">
        <v>184</v>
      </c>
      <c r="G194" s="92" t="s">
        <v>175</v>
      </c>
      <c r="H194" s="13">
        <f>SUMIF(Ent_Dados!$C$269:$C$514,Tabulação_Prod_Municipios!D131,Ent_Dados!$F$269:$F$514)+SUMIF(Ent_Dados!$C$269:$C$514,Tabulação_Prod_Municipios!D131,Ent_Dados!$H$269:$H$514)+SUMIF(Ent_Dados!$C$269:$C$514,Tabulação_Prod_Municipios!D131,Ent_Dados!$J$269:$J$514)+SUMIF(Ent_Dados!$C$269:$C$514,Tabulação_Prod_Municipios!D131,Ent_Dados!$N$269:$N$514)+SUMIF(Ent_Dados!$C$269:$C$514,Tabulação_Prod_Municipios!D131,Ent_Dados!$P$269:$P$514)+SUMIF(Ent_Dados!$C$269:$C$514,Tabulação_Prod_Municipios!D131,Ent_Dados!$T$269:$T$514)+SUMIF(Ent_Dados!$C$269:$C$514,Tabulação_Prod_Municipios!D131,Ent_Dados!$V$269:$V$514)+SUMIF(Ent_Dados!$C$269:$C$514,Tabulação_Prod_Municipios!D131,Ent_Dados!$X$269:$X$514)+SUMIF(Ent_Dados!$C$269:$C$514,Tabulação_Prod_Municipios!D131,Ent_Dados!$AB$269:$AB$514)</f>
        <v>2783</v>
      </c>
      <c r="I194" s="16">
        <f>SUMIF(Ent_Dados!$C$269:$C$514,Tabulação_Prod_Municipios!D131,Ent_Dados!$G$269:$G$514)+SUMIF(Ent_Dados!$C$269:$C$514,Tabulação_Prod_Municipios!D131,Ent_Dados!$I$269:$I$514)+SUMIF(Ent_Dados!$C$269:$C$514,Tabulação_Prod_Municipios!D131,Ent_Dados!$K$269:$K$514)+SUMIF(Ent_Dados!$C$269:$C$514,Tabulação_Prod_Municipios!D131,Ent_Dados!$O$269:$O$514)+SUMIF(Ent_Dados!$C$269:$C$514,Tabulação_Prod_Municipios!D131,Ent_Dados!$Q$269:$Q$514)+SUMIF(Ent_Dados!$C$269:$C$514,Tabulação_Prod_Municipios!D131,Ent_Dados!$U$269:$U$514)+SUMIF(Ent_Dados!$C$269:$C$514,Tabulação_Prod_Municipios!D131,Ent_Dados!$W$269:$W$514)+SUMIF(Ent_Dados!$C$269:$C$514,Tabulação_Prod_Municipios!D131,Ent_Dados!$Y$269:$Y$514)+SUMIF(Ent_Dados!$C$269:$C$514,Tabulação_Prod_Municipios!D131,Ent_Dados!$AC$269:$AC$514)</f>
        <v>2516</v>
      </c>
      <c r="J194" s="9"/>
      <c r="K194" s="10">
        <v>184</v>
      </c>
      <c r="L194" s="92" t="s">
        <v>215</v>
      </c>
      <c r="M194" s="13">
        <f>SUMIF(Ent_Dados!$C$9:$C$254,Tabulação_Prod_Municipios!D175,Ent_Dados!$F$9:$F$254)+SUMIF(Ent_Dados!$C$9:$C$254,Tabulação_Prod_Municipios!D175,Ent_Dados!$H$9:$H$254)+SUMIF(Ent_Dados!$C$9:$C$254,Tabulação_Prod_Municipios!D175,Ent_Dados!$J$9:$J$254)+SUMIF(Ent_Dados!$C$9:$C$254,Tabulação_Prod_Municipios!D175,Ent_Dados!$N$9:$N$254)+SUMIF(Ent_Dados!$C$9:$C$254,Tabulação_Prod_Municipios!D175,Ent_Dados!$P$9:$P$254)+SUMIF(Ent_Dados!$C$9:$C$254,Tabulação_Prod_Municipios!D175,Ent_Dados!$T$9:$T$254)+SUMIF(Ent_Dados!$C$9:$C$254,Tabulação_Prod_Municipios!D175,Ent_Dados!$V$9:$V$254)+SUMIF(Ent_Dados!$C$9:$C$254,Tabulação_Prod_Municipios!D175,Ent_Dados!$X$9:$X$254)+SUMIF(Ent_Dados!$C$9:$C$254,Tabulação_Prod_Municipios!D175,Ent_Dados!$AB$9:$AB$254)</f>
        <v>710</v>
      </c>
      <c r="N194" s="16">
        <f>SUMIF(Ent_Dados!$C$9:$C$254,Tabulação_Prod_Municipios!D175,Ent_Dados!$G$9:$G$254)+SUMIF(Ent_Dados!$C$9:$C$254,Tabulação_Prod_Municipios!D175,Ent_Dados!$I$9:$I$254)+SUMIF(Ent_Dados!$C$9:$C$254,Tabulação_Prod_Municipios!D175,Ent_Dados!$K$9:$K$254)+SUMIF(Ent_Dados!$C$9:$C$254,Tabulação_Prod_Municipios!D175,Ent_Dados!$O$9:$O$254)+SUMIF(Ent_Dados!$C$9:$C$254,Tabulação_Prod_Municipios!D175,Ent_Dados!$Q$9:$Q$254)+SUMIF(Ent_Dados!$C$9:$C$254,Tabulação_Prod_Municipios!D175,Ent_Dados!$U$9:$U$254)+SUMIF(Ent_Dados!$C$9:$C$254,Tabulação_Prod_Municipios!D175,Ent_Dados!$W$9:$W$254)+SUMIF(Ent_Dados!$C$9:$C$254,Tabulação_Prod_Municipios!D175,Ent_Dados!$Y$9:$Y$254)+SUMIF(Ent_Dados!$C$9:$C$254,Tabulação_Prod_Municipios!D175,Ent_Dados!$AC$9:$AC$254)</f>
        <v>710</v>
      </c>
      <c r="O194" s="14"/>
      <c r="P194" s="10">
        <v>184</v>
      </c>
      <c r="Q194" s="92" t="s">
        <v>99</v>
      </c>
      <c r="R194" s="13">
        <f>SUMIF(Ent_Dados!$C$269:$C$514,Tabulação_Prod_Municipios!D47,Ent_Dados!$V$269:$V$514)</f>
        <v>0</v>
      </c>
      <c r="S194" s="16">
        <f>SUMIF(Ent_Dados!$C$269:$C$514,Tabulação_Prod_Municipios!D47,Ent_Dados!$W$269:$W$514)</f>
        <v>600</v>
      </c>
      <c r="T194" s="9"/>
      <c r="U194" s="10">
        <v>184</v>
      </c>
      <c r="V194" s="92" t="s">
        <v>159</v>
      </c>
      <c r="W194" s="13">
        <f>SUMIF(Ent_Dados!$C$9:$C$254,Tabulação_Prod_Municipios!D114,Ent_Dados!$V$9:$V$254)</f>
        <v>100</v>
      </c>
      <c r="X194" s="16">
        <f>SUMIF(Ent_Dados!$C$9:$C$254,Tabulação_Prod_Municipios!D114,Ent_Dados!$W$9:$W$254)</f>
        <v>200</v>
      </c>
      <c r="Y194" s="2"/>
      <c r="Z194" s="10">
        <v>184</v>
      </c>
      <c r="AA194" s="92" t="s">
        <v>203</v>
      </c>
      <c r="AB194" s="13">
        <f>SUMIF(Ent_Dados!$C$269:$C$514,Tabulação_Prod_Municipios!D163,Ent_Dados!$T$269:$T$514)</f>
        <v>750</v>
      </c>
      <c r="AC194" s="16">
        <f>SUMIF(Ent_Dados!$C$269:$C$514,Tabulação_Prod_Municipios!D163,Ent_Dados!$U$269:$U$514)</f>
        <v>750</v>
      </c>
      <c r="AD194" s="9"/>
      <c r="AE194" s="10">
        <v>184</v>
      </c>
      <c r="AF194" s="92" t="s">
        <v>263</v>
      </c>
      <c r="AG194" s="13">
        <f>SUMIF(Ent_Dados!$C$9:$C$254,Tabulação_Prod_Municipios!D230,Ent_Dados!$T$9:$T$254)</f>
        <v>170</v>
      </c>
      <c r="AH194" s="16">
        <f>SUMIF(Ent_Dados!$C$9:$C$254,Tabulação_Prod_Municipios!D230,Ent_Dados!$U$9:$U$254)</f>
        <v>197</v>
      </c>
      <c r="AJ194" s="10">
        <v>184</v>
      </c>
      <c r="AK194" s="92" t="s">
        <v>166</v>
      </c>
      <c r="AL194" s="13">
        <f>SUMIF(Ent_Dados!$C$269:$C$514,Tabulação_Prod_Municipios!D122,Ent_Dados!$X$269:$X$514)</f>
        <v>0</v>
      </c>
      <c r="AM194" s="16">
        <f>SUMIF(Ent_Dados!$C$269:$C$514,Tabulação_Prod_Municipios!D122,Ent_Dados!$Y$269:$Y$514)</f>
        <v>0</v>
      </c>
      <c r="AN194" s="9"/>
      <c r="AO194" s="10">
        <v>184</v>
      </c>
      <c r="AP194" s="92" t="s">
        <v>166</v>
      </c>
      <c r="AQ194" s="13">
        <f>SUMIF(Ent_Dados!$C$9:$C$254,Tabulação_Prod_Municipios!D122,Ent_Dados!$X$9:$X$254)</f>
        <v>0</v>
      </c>
      <c r="AR194" s="16">
        <f>SUMIF(Ent_Dados!$C$9:$C$254,Tabulação_Prod_Municipios!D122,Ent_Dados!$Y$9:$Y$254)</f>
        <v>0</v>
      </c>
      <c r="AT194" s="10">
        <v>184</v>
      </c>
      <c r="AU194" s="92" t="s">
        <v>249</v>
      </c>
      <c r="AV194" s="13">
        <f>SUMIF(Ent_Dados!$C$269:$C$514,Tabulação_Prod_Municipios!D216,Ent_Dados!$J$269:$J$514)</f>
        <v>0</v>
      </c>
      <c r="AW194" s="16">
        <f>SUMIF(Ent_Dados!$C$269:$C$514,Tabulação_Prod_Municipios!D216,Ent_Dados!$K$269:$K$514)</f>
        <v>0</v>
      </c>
      <c r="AX194" s="9"/>
      <c r="AY194" s="10">
        <v>184</v>
      </c>
      <c r="AZ194" s="92" t="s">
        <v>249</v>
      </c>
      <c r="BA194" s="13">
        <f>SUMIF(Ent_Dados!$C$9:$C$254,Tabulação_Prod_Municipios!D216,Ent_Dados!$J$9:$J$254)</f>
        <v>0</v>
      </c>
      <c r="BB194" s="16">
        <f>SUMIF(Ent_Dados!$C$9:$C$254,Tabulação_Prod_Municipios!D216,Ent_Dados!$K$9:$K$254)</f>
        <v>0</v>
      </c>
      <c r="BD194" s="10">
        <v>184</v>
      </c>
      <c r="BE194" s="92" t="s">
        <v>160</v>
      </c>
      <c r="BF194" s="13">
        <f>SUMIF(Ent_Dados!$C$269:$C$514,Tabulação_Prod_Municipios!D115,Ent_Dados!$N$269:$N$514)</f>
        <v>0</v>
      </c>
      <c r="BG194" s="16">
        <f>SUMIF(Ent_Dados!$C$269:$C$514,Tabulação_Prod_Municipios!D115,Ent_Dados!$O$269:$O$514)</f>
        <v>0</v>
      </c>
      <c r="BH194" s="9"/>
      <c r="BI194" s="10">
        <v>184</v>
      </c>
      <c r="BJ194" s="92" t="s">
        <v>160</v>
      </c>
      <c r="BK194" s="13">
        <f>SUMIF(Ent_Dados!$C$9:$C$254,Tabulação_Prod_Municipios!D115,Ent_Dados!$N$9:$N$254)</f>
        <v>0</v>
      </c>
      <c r="BL194" s="16">
        <f>SUMIF(Ent_Dados!$C$9:$C$254,Tabulação_Prod_Municipios!D115,Ent_Dados!$O$9:$O$254)</f>
        <v>0</v>
      </c>
      <c r="BN194" s="10">
        <v>184</v>
      </c>
      <c r="BO194" s="92" t="s">
        <v>220</v>
      </c>
      <c r="BP194" s="13">
        <f>SUMIF(Ent_Dados!$C$269:$C$514,Tabulação_Prod_Municipios!D180,Ent_Dados!$F$269:$F$514)</f>
        <v>0</v>
      </c>
      <c r="BQ194" s="16">
        <f>SUMIF(Ent_Dados!$C$269:$C$514,Tabulação_Prod_Municipios!D180,Ent_Dados!$G$269:$G$514)</f>
        <v>0</v>
      </c>
      <c r="BR194" s="9"/>
      <c r="BS194" s="10">
        <v>184</v>
      </c>
      <c r="BT194" s="92" t="s">
        <v>220</v>
      </c>
      <c r="BU194" s="13">
        <f>SUMIF(Ent_Dados!$C$9:$C$254,Tabulação_Prod_Municipios!D180,Ent_Dados!$F$9:$F$254)</f>
        <v>0</v>
      </c>
      <c r="BV194" s="16">
        <f>SUMIF(Ent_Dados!$C$9:$C$254,Tabulação_Prod_Municipios!D180,Ent_Dados!$G$9:$G$254)</f>
        <v>0</v>
      </c>
      <c r="BX194" s="10">
        <v>184</v>
      </c>
      <c r="BY194" s="92" t="s">
        <v>221</v>
      </c>
      <c r="BZ194" s="13">
        <f>SUMIF(Ent_Dados!$C$269:$C$514,Tabulação_Prod_Municipios!D181,Ent_Dados!$P$269:$P$514)</f>
        <v>0</v>
      </c>
      <c r="CA194" s="16">
        <f>SUMIF(Ent_Dados!$C$269:$C$514,Tabulação_Prod_Municipios!D181,Ent_Dados!$Q$269:$Q$514)</f>
        <v>0</v>
      </c>
      <c r="CB194" s="9"/>
      <c r="CC194" s="10">
        <v>184</v>
      </c>
      <c r="CD194" s="92" t="s">
        <v>221</v>
      </c>
      <c r="CE194" s="13">
        <f>SUMIF(Ent_Dados!$C$9:$C$254,Tabulação_Prod_Municipios!D181,Ent_Dados!$P$9:$P$254)</f>
        <v>0</v>
      </c>
      <c r="CF194" s="16">
        <f>SUMIF(Ent_Dados!$C$9:$C$254,Tabulação_Prod_Municipios!D181,Ent_Dados!$Q$9:$Q$254)</f>
        <v>0</v>
      </c>
      <c r="CH194" s="10">
        <v>184</v>
      </c>
      <c r="CI194" s="92" t="s">
        <v>229</v>
      </c>
      <c r="CJ194" s="13">
        <f>SUMIF(Ent_Dados!$C$269:$C$514,Tabulação_Prod_Municipios!D192,Ent_Dados!$AB$269:$AB$514)</f>
        <v>0</v>
      </c>
      <c r="CK194" s="16">
        <f>SUMIF(Ent_Dados!$C$269:$C$514,Tabulação_Prod_Municipios!D192,Ent_Dados!$AC$269:$AC$514)</f>
        <v>0</v>
      </c>
      <c r="CL194" s="9"/>
      <c r="CM194" s="10">
        <v>184</v>
      </c>
      <c r="CN194" s="92" t="s">
        <v>229</v>
      </c>
      <c r="CO194" s="13">
        <f>SUMIF(Ent_Dados!$C$9:$C$254,Tabulação_Prod_Municipios!D192,Ent_Dados!$AB$9:$AB$254)</f>
        <v>0</v>
      </c>
      <c r="CP194" s="16">
        <f>SUMIF(Ent_Dados!$C$9:$C$254,Tabulação_Prod_Municipios!D192,Ent_Dados!$AC$9:$AC$254)</f>
        <v>0</v>
      </c>
      <c r="CR194" s="10">
        <v>184</v>
      </c>
      <c r="CS194" s="92" t="s">
        <v>252</v>
      </c>
      <c r="CT194" s="13">
        <f>SUMIF(Ent_Dados!$C$269:$C$514,Tabulação_Prod_Municipios!D219,Ent_Dados!$L$269:$L$514)</f>
        <v>0</v>
      </c>
      <c r="CU194" s="16">
        <f>SUMIF(Ent_Dados!$C$269:$C$514,Tabulação_Prod_Municipios!D219,Ent_Dados!$M$269:$M$514)</f>
        <v>0</v>
      </c>
      <c r="CV194" s="9"/>
      <c r="CW194" s="10">
        <v>184</v>
      </c>
      <c r="CX194" s="92" t="s">
        <v>217</v>
      </c>
      <c r="CY194" s="13">
        <f>SUMIF(Ent_Dados!$C$9:$C$254,Tabulação_Prod_Municipios!D177,Ent_Dados!$L$9:$L$254)</f>
        <v>0</v>
      </c>
      <c r="CZ194" s="16">
        <f>SUMIF(Ent_Dados!$C$9:$C$254,Tabulação_Prod_Municipios!D177,Ent_Dados!$M$9:$M$254)</f>
        <v>0</v>
      </c>
      <c r="DB194" s="10">
        <v>184</v>
      </c>
      <c r="DC194" s="92" t="s">
        <v>122</v>
      </c>
      <c r="DD194" s="13">
        <f>SUMIF(Ent_Dados!$C$269:$C$514,Tabulação_Prod_Municipios!D75,Ent_Dados!$R$269:$R$514)</f>
        <v>600</v>
      </c>
      <c r="DE194" s="16">
        <f>SUMIF(Ent_Dados!$C$269:$C$514,Tabulação_Prod_Municipios!D75,Ent_Dados!$S$269:$S$514)</f>
        <v>0</v>
      </c>
      <c r="DF194" s="9"/>
      <c r="DG194" s="10">
        <v>184</v>
      </c>
      <c r="DH194" s="92" t="s">
        <v>4</v>
      </c>
      <c r="DI194" s="13">
        <f>SUMIF(Ent_Dados!$C$9:$C$254,Tabulação_Prod_Municipios!D145,Ent_Dados!$R$9:$R$254)</f>
        <v>35</v>
      </c>
      <c r="DJ194" s="16">
        <f>SUMIF(Ent_Dados!$C$9:$C$254,Tabulação_Prod_Municipios!D145,Ent_Dados!$S$9:$S$254)</f>
        <v>0</v>
      </c>
      <c r="DL194" s="10">
        <v>184</v>
      </c>
      <c r="DM194" s="92" t="s">
        <v>195</v>
      </c>
      <c r="DN194" s="13">
        <f>SUMIF(Ent_Dados!$C$269:$C$514,Tabulação_Prod_Municipios!D153,Ent_Dados!$Z$269:$Z$514)</f>
        <v>0</v>
      </c>
      <c r="DO194" s="16">
        <f>SUMIF(Ent_Dados!$C$269:$C$514,Tabulação_Prod_Municipios!D153,Ent_Dados!$AA$269:$AA$514)</f>
        <v>0</v>
      </c>
      <c r="DP194" s="9"/>
      <c r="DQ194" s="10">
        <v>184</v>
      </c>
      <c r="DR194" s="92" t="s">
        <v>195</v>
      </c>
      <c r="DS194" s="13">
        <f>SUMIF(Ent_Dados!$C$9:$C$254,Tabulação_Prod_Municipios!D153,Ent_Dados!$Z$9:$Z$254)</f>
        <v>0</v>
      </c>
      <c r="DT194" s="16">
        <f>SUMIF(Ent_Dados!$C$9:$C$254,Tabulação_Prod_Municipios!D153,Ent_Dados!$AA$9:$AA$254)</f>
        <v>0</v>
      </c>
      <c r="DV194" s="10">
        <v>184</v>
      </c>
      <c r="DW194" s="92" t="s">
        <v>216</v>
      </c>
      <c r="DX194" s="13">
        <f>SUMIF(Ent_Dados!$C$269:$C$514,Tabulação_Prod_Municipios!D176,Ent_Dados!$D$269:$D$514)</f>
        <v>0</v>
      </c>
      <c r="DY194" s="16">
        <f>SUMIF(Ent_Dados!$C$269:$C$514,Tabulação_Prod_Municipios!D176,Ent_Dados!$E$269:$E$514)</f>
        <v>0</v>
      </c>
      <c r="DZ194" s="9"/>
      <c r="EA194" s="10">
        <v>184</v>
      </c>
      <c r="EB194" s="92" t="s">
        <v>216</v>
      </c>
      <c r="EC194" s="13">
        <f>SUMIF(Ent_Dados!$C$9:$C$254,Tabulação_Prod_Municipios!D176,Ent_Dados!$D$9:$D$254)</f>
        <v>0</v>
      </c>
      <c r="ED194" s="16">
        <f>SUMIF(Ent_Dados!$C$9:$C$254,Tabulação_Prod_Municipios!D176,Ent_Dados!$E$9:$E$254)</f>
        <v>0</v>
      </c>
      <c r="EF194" s="10">
        <v>184</v>
      </c>
      <c r="EG194" s="92" t="s">
        <v>230</v>
      </c>
      <c r="EH194" s="13"/>
      <c r="EI194" s="16"/>
      <c r="EJ194" s="9"/>
      <c r="EK194" s="10">
        <v>184</v>
      </c>
      <c r="EL194" s="92" t="s">
        <v>230</v>
      </c>
      <c r="EM194" s="13"/>
      <c r="EN194" s="16"/>
    </row>
    <row r="195" spans="1:144" ht="13.5" customHeight="1" x14ac:dyDescent="0.2">
      <c r="A195" s="14"/>
      <c r="B195" s="91">
        <v>187</v>
      </c>
      <c r="C195" s="92" t="s">
        <v>231</v>
      </c>
      <c r="D195" s="12" t="s">
        <v>517</v>
      </c>
      <c r="E195" s="14"/>
      <c r="F195" s="10">
        <v>185</v>
      </c>
      <c r="G195" s="92" t="s">
        <v>224</v>
      </c>
      <c r="H195" s="13">
        <f>SUMIF(Ent_Dados!$C$269:$C$514,Tabulação_Prod_Municipios!D185,Ent_Dados!$F$269:$F$514)+SUMIF(Ent_Dados!$C$269:$C$514,Tabulação_Prod_Municipios!D185,Ent_Dados!$H$269:$H$514)+SUMIF(Ent_Dados!$C$269:$C$514,Tabulação_Prod_Municipios!D185,Ent_Dados!$J$269:$J$514)+SUMIF(Ent_Dados!$C$269:$C$514,Tabulação_Prod_Municipios!D185,Ent_Dados!$N$269:$N$514)+SUMIF(Ent_Dados!$C$269:$C$514,Tabulação_Prod_Municipios!D185,Ent_Dados!$P$269:$P$514)+SUMIF(Ent_Dados!$C$269:$C$514,Tabulação_Prod_Municipios!D185,Ent_Dados!$T$269:$T$514)+SUMIF(Ent_Dados!$C$269:$C$514,Tabulação_Prod_Municipios!D185,Ent_Dados!$V$269:$V$514)+SUMIF(Ent_Dados!$C$269:$C$514,Tabulação_Prod_Municipios!D185,Ent_Dados!$X$269:$X$514)+SUMIF(Ent_Dados!$C$269:$C$514,Tabulação_Prod_Municipios!D185,Ent_Dados!$AB$269:$AB$514)</f>
        <v>2020</v>
      </c>
      <c r="I195" s="16">
        <f>SUMIF(Ent_Dados!$C$269:$C$514,Tabulação_Prod_Municipios!D185,Ent_Dados!$G$269:$G$514)+SUMIF(Ent_Dados!$C$269:$C$514,Tabulação_Prod_Municipios!D185,Ent_Dados!$I$269:$I$514)+SUMIF(Ent_Dados!$C$269:$C$514,Tabulação_Prod_Municipios!D185,Ent_Dados!$K$269:$K$514)+SUMIF(Ent_Dados!$C$269:$C$514,Tabulação_Prod_Municipios!D185,Ent_Dados!$O$269:$O$514)+SUMIF(Ent_Dados!$C$269:$C$514,Tabulação_Prod_Municipios!D185,Ent_Dados!$Q$269:$Q$514)+SUMIF(Ent_Dados!$C$269:$C$514,Tabulação_Prod_Municipios!D185,Ent_Dados!$U$269:$U$514)+SUMIF(Ent_Dados!$C$269:$C$514,Tabulação_Prod_Municipios!D185,Ent_Dados!$W$269:$W$514)+SUMIF(Ent_Dados!$C$269:$C$514,Tabulação_Prod_Municipios!D185,Ent_Dados!$Y$269:$Y$514)+SUMIF(Ent_Dados!$C$269:$C$514,Tabulação_Prod_Municipios!D185,Ent_Dados!$AC$269:$AC$514)</f>
        <v>2515</v>
      </c>
      <c r="J195" s="9"/>
      <c r="K195" s="10">
        <v>185</v>
      </c>
      <c r="L195" s="92" t="s">
        <v>171</v>
      </c>
      <c r="M195" s="13">
        <f>SUMIF(Ent_Dados!$C$9:$C$254,Tabulação_Prod_Municipios!D127,Ent_Dados!$F$9:$F$254)+SUMIF(Ent_Dados!$C$9:$C$254,Tabulação_Prod_Municipios!D127,Ent_Dados!$H$9:$H$254)+SUMIF(Ent_Dados!$C$9:$C$254,Tabulação_Prod_Municipios!D127,Ent_Dados!$J$9:$J$254)+SUMIF(Ent_Dados!$C$9:$C$254,Tabulação_Prod_Municipios!D127,Ent_Dados!$N$9:$N$254)+SUMIF(Ent_Dados!$C$9:$C$254,Tabulação_Prod_Municipios!D127,Ent_Dados!$P$9:$P$254)+SUMIF(Ent_Dados!$C$9:$C$254,Tabulação_Prod_Municipios!D127,Ent_Dados!$T$9:$T$254)+SUMIF(Ent_Dados!$C$9:$C$254,Tabulação_Prod_Municipios!D127,Ent_Dados!$V$9:$V$254)+SUMIF(Ent_Dados!$C$9:$C$254,Tabulação_Prod_Municipios!D127,Ent_Dados!$X$9:$X$254)+SUMIF(Ent_Dados!$C$9:$C$254,Tabulação_Prod_Municipios!D127,Ent_Dados!$AB$9:$AB$254)</f>
        <v>717</v>
      </c>
      <c r="N195" s="16">
        <f>SUMIF(Ent_Dados!$C$9:$C$254,Tabulação_Prod_Municipios!D127,Ent_Dados!$G$9:$G$254)+SUMIF(Ent_Dados!$C$9:$C$254,Tabulação_Prod_Municipios!D127,Ent_Dados!$I$9:$I$254)+SUMIF(Ent_Dados!$C$9:$C$254,Tabulação_Prod_Municipios!D127,Ent_Dados!$K$9:$K$254)+SUMIF(Ent_Dados!$C$9:$C$254,Tabulação_Prod_Municipios!D127,Ent_Dados!$O$9:$O$254)+SUMIF(Ent_Dados!$C$9:$C$254,Tabulação_Prod_Municipios!D127,Ent_Dados!$Q$9:$Q$254)+SUMIF(Ent_Dados!$C$9:$C$254,Tabulação_Prod_Municipios!D127,Ent_Dados!$U$9:$U$254)+SUMIF(Ent_Dados!$C$9:$C$254,Tabulação_Prod_Municipios!D127,Ent_Dados!$W$9:$W$254)+SUMIF(Ent_Dados!$C$9:$C$254,Tabulação_Prod_Municipios!D127,Ent_Dados!$Y$9:$Y$254)+SUMIF(Ent_Dados!$C$9:$C$254,Tabulação_Prod_Municipios!D127,Ent_Dados!$AC$9:$AC$254)</f>
        <v>687</v>
      </c>
      <c r="O195" s="14"/>
      <c r="P195" s="10">
        <v>185</v>
      </c>
      <c r="Q195" s="92" t="s">
        <v>159</v>
      </c>
      <c r="R195" s="13">
        <f>SUMIF(Ent_Dados!$C$269:$C$514,Tabulação_Prod_Municipios!D114,Ent_Dados!$V$269:$V$514)</f>
        <v>280</v>
      </c>
      <c r="S195" s="16">
        <f>SUMIF(Ent_Dados!$C$269:$C$514,Tabulação_Prod_Municipios!D114,Ent_Dados!$W$269:$W$514)</f>
        <v>500</v>
      </c>
      <c r="T195" s="9"/>
      <c r="U195" s="10">
        <v>185</v>
      </c>
      <c r="V195" s="92" t="s">
        <v>99</v>
      </c>
      <c r="W195" s="13">
        <f>SUMIF(Ent_Dados!$C$9:$C$254,Tabulação_Prod_Municipios!D47,Ent_Dados!$V$9:$V$254)</f>
        <v>0</v>
      </c>
      <c r="X195" s="16">
        <f>SUMIF(Ent_Dados!$C$9:$C$254,Tabulação_Prod_Municipios!D47,Ent_Dados!$W$9:$W$254)</f>
        <v>196</v>
      </c>
      <c r="Y195" s="2"/>
      <c r="Z195" s="10">
        <v>185</v>
      </c>
      <c r="AA195" s="92" t="s">
        <v>216</v>
      </c>
      <c r="AB195" s="13">
        <f>SUMIF(Ent_Dados!$C$269:$C$514,Tabulação_Prod_Municipios!D176,Ent_Dados!$T$269:$T$514)</f>
        <v>750</v>
      </c>
      <c r="AC195" s="16">
        <f>SUMIF(Ent_Dados!$C$269:$C$514,Tabulação_Prod_Municipios!D176,Ent_Dados!$U$269:$U$514)</f>
        <v>750</v>
      </c>
      <c r="AD195" s="9"/>
      <c r="AE195" s="10">
        <v>185</v>
      </c>
      <c r="AF195" s="92" t="s">
        <v>205</v>
      </c>
      <c r="AG195" s="13">
        <f>SUMIF(Ent_Dados!$C$9:$C$254,Tabulação_Prod_Municipios!D165,Ent_Dados!$T$9:$T$254)</f>
        <v>250</v>
      </c>
      <c r="AH195" s="16">
        <f>SUMIF(Ent_Dados!$C$9:$C$254,Tabulação_Prod_Municipios!D165,Ent_Dados!$U$9:$U$254)</f>
        <v>180</v>
      </c>
      <c r="AJ195" s="10">
        <v>185</v>
      </c>
      <c r="AK195" s="92" t="s">
        <v>167</v>
      </c>
      <c r="AL195" s="13">
        <f>SUMIF(Ent_Dados!$C$269:$C$514,Tabulação_Prod_Municipios!D123,Ent_Dados!$X$269:$X$514)</f>
        <v>0</v>
      </c>
      <c r="AM195" s="16">
        <f>SUMIF(Ent_Dados!$C$269:$C$514,Tabulação_Prod_Municipios!D123,Ent_Dados!$Y$269:$Y$514)</f>
        <v>0</v>
      </c>
      <c r="AN195" s="9"/>
      <c r="AO195" s="10">
        <v>185</v>
      </c>
      <c r="AP195" s="92" t="s">
        <v>167</v>
      </c>
      <c r="AQ195" s="13">
        <f>SUMIF(Ent_Dados!$C$9:$C$254,Tabulação_Prod_Municipios!D123,Ent_Dados!$X$9:$X$254)</f>
        <v>0</v>
      </c>
      <c r="AR195" s="16">
        <f>SUMIF(Ent_Dados!$C$9:$C$254,Tabulação_Prod_Municipios!D123,Ent_Dados!$Y$9:$Y$254)</f>
        <v>0</v>
      </c>
      <c r="AT195" s="10">
        <v>185</v>
      </c>
      <c r="AU195" s="92" t="s">
        <v>47</v>
      </c>
      <c r="AV195" s="13">
        <f>SUMIF(Ent_Dados!$C$269:$C$514,Tabulação_Prod_Municipios!D190,Ent_Dados!$J$269:$J$514)</f>
        <v>0</v>
      </c>
      <c r="AW195" s="16">
        <f>SUMIF(Ent_Dados!$C$269:$C$514,Tabulação_Prod_Municipios!D190,Ent_Dados!$K$269:$K$514)</f>
        <v>0</v>
      </c>
      <c r="AX195" s="9"/>
      <c r="AY195" s="10">
        <v>185</v>
      </c>
      <c r="AZ195" s="92" t="s">
        <v>47</v>
      </c>
      <c r="BA195" s="13">
        <f>SUMIF(Ent_Dados!$C$9:$C$254,Tabulação_Prod_Municipios!D190,Ent_Dados!$J$9:$J$254)</f>
        <v>0</v>
      </c>
      <c r="BB195" s="16">
        <f>SUMIF(Ent_Dados!$C$9:$C$254,Tabulação_Prod_Municipios!D190,Ent_Dados!$K$9:$K$254)</f>
        <v>0</v>
      </c>
      <c r="BD195" s="10">
        <v>185</v>
      </c>
      <c r="BE195" s="92" t="s">
        <v>167</v>
      </c>
      <c r="BF195" s="13">
        <f>SUMIF(Ent_Dados!$C$269:$C$514,Tabulação_Prod_Municipios!D123,Ent_Dados!$N$269:$N$514)</f>
        <v>0</v>
      </c>
      <c r="BG195" s="16">
        <f>SUMIF(Ent_Dados!$C$269:$C$514,Tabulação_Prod_Municipios!D123,Ent_Dados!$O$269:$O$514)</f>
        <v>0</v>
      </c>
      <c r="BH195" s="9"/>
      <c r="BI195" s="10">
        <v>185</v>
      </c>
      <c r="BJ195" s="92" t="s">
        <v>167</v>
      </c>
      <c r="BK195" s="13">
        <f>SUMIF(Ent_Dados!$C$9:$C$254,Tabulação_Prod_Municipios!D123,Ent_Dados!$N$9:$N$254)</f>
        <v>0</v>
      </c>
      <c r="BL195" s="16">
        <f>SUMIF(Ent_Dados!$C$9:$C$254,Tabulação_Prod_Municipios!D123,Ent_Dados!$O$9:$O$254)</f>
        <v>0</v>
      </c>
      <c r="BN195" s="10">
        <v>185</v>
      </c>
      <c r="BO195" s="92" t="s">
        <v>221</v>
      </c>
      <c r="BP195" s="13">
        <f>SUMIF(Ent_Dados!$C$269:$C$514,Tabulação_Prod_Municipios!D181,Ent_Dados!$F$269:$F$514)</f>
        <v>0</v>
      </c>
      <c r="BQ195" s="16">
        <f>SUMIF(Ent_Dados!$C$269:$C$514,Tabulação_Prod_Municipios!D181,Ent_Dados!$G$269:$G$514)</f>
        <v>0</v>
      </c>
      <c r="BR195" s="9"/>
      <c r="BS195" s="10">
        <v>185</v>
      </c>
      <c r="BT195" s="92" t="s">
        <v>221</v>
      </c>
      <c r="BU195" s="13">
        <f>SUMIF(Ent_Dados!$C$9:$C$254,Tabulação_Prod_Municipios!D181,Ent_Dados!$F$9:$F$254)</f>
        <v>0</v>
      </c>
      <c r="BV195" s="16">
        <f>SUMIF(Ent_Dados!$C$9:$C$254,Tabulação_Prod_Municipios!D181,Ent_Dados!$G$9:$G$254)</f>
        <v>0</v>
      </c>
      <c r="BX195" s="10">
        <v>185</v>
      </c>
      <c r="BY195" s="92" t="s">
        <v>222</v>
      </c>
      <c r="BZ195" s="13">
        <f>SUMIF(Ent_Dados!$C$269:$C$514,Tabulação_Prod_Municipios!D182,Ent_Dados!$P$269:$P$514)</f>
        <v>0</v>
      </c>
      <c r="CA195" s="16">
        <f>SUMIF(Ent_Dados!$C$269:$C$514,Tabulação_Prod_Municipios!D182,Ent_Dados!$Q$269:$Q$514)</f>
        <v>0</v>
      </c>
      <c r="CB195" s="9"/>
      <c r="CC195" s="10">
        <v>185</v>
      </c>
      <c r="CD195" s="92" t="s">
        <v>222</v>
      </c>
      <c r="CE195" s="13">
        <f>SUMIF(Ent_Dados!$C$9:$C$254,Tabulação_Prod_Municipios!D182,Ent_Dados!$P$9:$P$254)</f>
        <v>0</v>
      </c>
      <c r="CF195" s="16">
        <f>SUMIF(Ent_Dados!$C$9:$C$254,Tabulação_Prod_Municipios!D182,Ent_Dados!$Q$9:$Q$254)</f>
        <v>0</v>
      </c>
      <c r="CH195" s="10">
        <v>185</v>
      </c>
      <c r="CI195" s="92" t="s">
        <v>36</v>
      </c>
      <c r="CJ195" s="13">
        <f>SUMIF(Ent_Dados!$C$269:$C$514,Tabulação_Prod_Municipios!D193,Ent_Dados!$AB$269:$AB$514)</f>
        <v>0</v>
      </c>
      <c r="CK195" s="16">
        <f>SUMIF(Ent_Dados!$C$269:$C$514,Tabulação_Prod_Municipios!D193,Ent_Dados!$AC$269:$AC$514)</f>
        <v>0</v>
      </c>
      <c r="CL195" s="9"/>
      <c r="CM195" s="10">
        <v>185</v>
      </c>
      <c r="CN195" s="92" t="s">
        <v>36</v>
      </c>
      <c r="CO195" s="13">
        <f>SUMIF(Ent_Dados!$C$9:$C$254,Tabulação_Prod_Municipios!D193,Ent_Dados!$AB$9:$AB$254)</f>
        <v>0</v>
      </c>
      <c r="CP195" s="16">
        <f>SUMIF(Ent_Dados!$C$9:$C$254,Tabulação_Prod_Municipios!D193,Ent_Dados!$AC$9:$AC$254)</f>
        <v>0</v>
      </c>
      <c r="CR195" s="10">
        <v>185</v>
      </c>
      <c r="CS195" s="92" t="s">
        <v>147</v>
      </c>
      <c r="CT195" s="13">
        <f>SUMIF(Ent_Dados!$C$269:$C$514,Tabulação_Prod_Municipios!D101,Ent_Dados!$L$269:$L$514)</f>
        <v>0</v>
      </c>
      <c r="CU195" s="16">
        <f>SUMIF(Ent_Dados!$C$269:$C$514,Tabulação_Prod_Municipios!D101,Ent_Dados!$M$269:$M$514)</f>
        <v>0</v>
      </c>
      <c r="CV195" s="9"/>
      <c r="CW195" s="10">
        <v>185</v>
      </c>
      <c r="CX195" s="92" t="s">
        <v>252</v>
      </c>
      <c r="CY195" s="13">
        <f>SUMIF(Ent_Dados!$C$9:$C$254,Tabulação_Prod_Municipios!D219,Ent_Dados!$L$9:$L$254)</f>
        <v>0</v>
      </c>
      <c r="CZ195" s="16">
        <f>SUMIF(Ent_Dados!$C$9:$C$254,Tabulação_Prod_Municipios!D219,Ent_Dados!$M$9:$M$254)</f>
        <v>0</v>
      </c>
      <c r="DB195" s="10">
        <v>185</v>
      </c>
      <c r="DC195" s="92" t="s">
        <v>262</v>
      </c>
      <c r="DD195" s="13">
        <f>SUMIF(Ent_Dados!$C$269:$C$514,Tabulação_Prod_Municipios!D229,Ent_Dados!$R$269:$R$514)</f>
        <v>0</v>
      </c>
      <c r="DE195" s="16">
        <f>SUMIF(Ent_Dados!$C$269:$C$514,Tabulação_Prod_Municipios!D229,Ent_Dados!$S$269:$S$514)</f>
        <v>0</v>
      </c>
      <c r="DF195" s="9"/>
      <c r="DG195" s="10">
        <v>185</v>
      </c>
      <c r="DH195" s="92" t="s">
        <v>262</v>
      </c>
      <c r="DI195" s="13">
        <f>SUMIF(Ent_Dados!$C$9:$C$254,Tabulação_Prod_Municipios!D229,Ent_Dados!$R$9:$R$254)</f>
        <v>0</v>
      </c>
      <c r="DJ195" s="16">
        <f>SUMIF(Ent_Dados!$C$9:$C$254,Tabulação_Prod_Municipios!D229,Ent_Dados!$S$9:$S$254)</f>
        <v>0</v>
      </c>
      <c r="DL195" s="10">
        <v>185</v>
      </c>
      <c r="DM195" s="92" t="s">
        <v>44</v>
      </c>
      <c r="DN195" s="13">
        <f>SUMIF(Ent_Dados!$C$269:$C$514,Tabulação_Prod_Municipios!D154,Ent_Dados!$Z$269:$Z$514)</f>
        <v>0</v>
      </c>
      <c r="DO195" s="16">
        <f>SUMIF(Ent_Dados!$C$269:$C$514,Tabulação_Prod_Municipios!D154,Ent_Dados!$AA$269:$AA$514)</f>
        <v>0</v>
      </c>
      <c r="DP195" s="9"/>
      <c r="DQ195" s="10">
        <v>185</v>
      </c>
      <c r="DR195" s="92" t="s">
        <v>44</v>
      </c>
      <c r="DS195" s="13">
        <f>SUMIF(Ent_Dados!$C$9:$C$254,Tabulação_Prod_Municipios!D154,Ent_Dados!$Z$9:$Z$254)</f>
        <v>0</v>
      </c>
      <c r="DT195" s="16">
        <f>SUMIF(Ent_Dados!$C$9:$C$254,Tabulação_Prod_Municipios!D154,Ent_Dados!$AA$9:$AA$254)</f>
        <v>0</v>
      </c>
      <c r="DV195" s="10">
        <v>185</v>
      </c>
      <c r="DW195" s="92" t="s">
        <v>217</v>
      </c>
      <c r="DX195" s="13">
        <f>SUMIF(Ent_Dados!$C$269:$C$514,Tabulação_Prod_Municipios!D177,Ent_Dados!$D$269:$D$514)</f>
        <v>0</v>
      </c>
      <c r="DY195" s="16">
        <f>SUMIF(Ent_Dados!$C$269:$C$514,Tabulação_Prod_Municipios!D177,Ent_Dados!$E$269:$E$514)</f>
        <v>0</v>
      </c>
      <c r="DZ195" s="9"/>
      <c r="EA195" s="10">
        <v>185</v>
      </c>
      <c r="EB195" s="92" t="s">
        <v>217</v>
      </c>
      <c r="EC195" s="13">
        <f>SUMIF(Ent_Dados!$C$9:$C$254,Tabulação_Prod_Municipios!D177,Ent_Dados!$D$9:$D$254)</f>
        <v>0</v>
      </c>
      <c r="ED195" s="16">
        <f>SUMIF(Ent_Dados!$C$9:$C$254,Tabulação_Prod_Municipios!D177,Ent_Dados!$E$9:$E$254)</f>
        <v>0</v>
      </c>
      <c r="EF195" s="10">
        <v>185</v>
      </c>
      <c r="EG195" s="92" t="s">
        <v>231</v>
      </c>
      <c r="EH195" s="13"/>
      <c r="EI195" s="16"/>
      <c r="EJ195" s="9"/>
      <c r="EK195" s="10">
        <v>185</v>
      </c>
      <c r="EL195" s="92" t="s">
        <v>231</v>
      </c>
      <c r="EM195" s="13"/>
      <c r="EN195" s="16"/>
    </row>
    <row r="196" spans="1:144" ht="13.5" customHeight="1" x14ac:dyDescent="0.2">
      <c r="A196" s="14"/>
      <c r="B196" s="91">
        <v>188</v>
      </c>
      <c r="C196" s="92" t="s">
        <v>232</v>
      </c>
      <c r="D196" s="12" t="s">
        <v>518</v>
      </c>
      <c r="E196" s="14"/>
      <c r="F196" s="10">
        <v>186</v>
      </c>
      <c r="G196" s="92" t="s">
        <v>203</v>
      </c>
      <c r="H196" s="13">
        <f>SUMIF(Ent_Dados!$C$269:$C$514,Tabulação_Prod_Municipios!D163,Ent_Dados!$F$269:$F$514)+SUMIF(Ent_Dados!$C$269:$C$514,Tabulação_Prod_Municipios!D163,Ent_Dados!$H$269:$H$514)+SUMIF(Ent_Dados!$C$269:$C$514,Tabulação_Prod_Municipios!D163,Ent_Dados!$J$269:$J$514)+SUMIF(Ent_Dados!$C$269:$C$514,Tabulação_Prod_Municipios!D163,Ent_Dados!$N$269:$N$514)+SUMIF(Ent_Dados!$C$269:$C$514,Tabulação_Prod_Municipios!D163,Ent_Dados!$P$269:$P$514)+SUMIF(Ent_Dados!$C$269:$C$514,Tabulação_Prod_Municipios!D163,Ent_Dados!$T$269:$T$514)+SUMIF(Ent_Dados!$C$269:$C$514,Tabulação_Prod_Municipios!D163,Ent_Dados!$V$269:$V$514)+SUMIF(Ent_Dados!$C$269:$C$514,Tabulação_Prod_Municipios!D163,Ent_Dados!$X$269:$X$514)+SUMIF(Ent_Dados!$C$269:$C$514,Tabulação_Prod_Municipios!D163,Ent_Dados!$AB$269:$AB$514)</f>
        <v>2360</v>
      </c>
      <c r="I196" s="16">
        <f>SUMIF(Ent_Dados!$C$269:$C$514,Tabulação_Prod_Municipios!D163,Ent_Dados!$G$269:$G$514)+SUMIF(Ent_Dados!$C$269:$C$514,Tabulação_Prod_Municipios!D163,Ent_Dados!$I$269:$I$514)+SUMIF(Ent_Dados!$C$269:$C$514,Tabulação_Prod_Municipios!D163,Ent_Dados!$K$269:$K$514)+SUMIF(Ent_Dados!$C$269:$C$514,Tabulação_Prod_Municipios!D163,Ent_Dados!$O$269:$O$514)+SUMIF(Ent_Dados!$C$269:$C$514,Tabulação_Prod_Municipios!D163,Ent_Dados!$Q$269:$Q$514)+SUMIF(Ent_Dados!$C$269:$C$514,Tabulação_Prod_Municipios!D163,Ent_Dados!$U$269:$U$514)+SUMIF(Ent_Dados!$C$269:$C$514,Tabulação_Prod_Municipios!D163,Ent_Dados!$W$269:$W$514)+SUMIF(Ent_Dados!$C$269:$C$514,Tabulação_Prod_Municipios!D163,Ent_Dados!$Y$269:$Y$514)+SUMIF(Ent_Dados!$C$269:$C$514,Tabulação_Prod_Municipios!D163,Ent_Dados!$AC$269:$AC$514)</f>
        <v>2489</v>
      </c>
      <c r="J196" s="9"/>
      <c r="K196" s="10">
        <v>186</v>
      </c>
      <c r="L196" s="92" t="s">
        <v>120</v>
      </c>
      <c r="M196" s="13">
        <f>SUMIF(Ent_Dados!$C$9:$C$254,Tabulação_Prod_Municipios!D72,Ent_Dados!$F$9:$F$254)+SUMIF(Ent_Dados!$C$9:$C$254,Tabulação_Prod_Municipios!D72,Ent_Dados!$H$9:$H$254)+SUMIF(Ent_Dados!$C$9:$C$254,Tabulação_Prod_Municipios!D72,Ent_Dados!$J$9:$J$254)+SUMIF(Ent_Dados!$C$9:$C$254,Tabulação_Prod_Municipios!D72,Ent_Dados!$N$9:$N$254)+SUMIF(Ent_Dados!$C$9:$C$254,Tabulação_Prod_Municipios!D72,Ent_Dados!$P$9:$P$254)+SUMIF(Ent_Dados!$C$9:$C$254,Tabulação_Prod_Municipios!D72,Ent_Dados!$T$9:$T$254)+SUMIF(Ent_Dados!$C$9:$C$254,Tabulação_Prod_Municipios!D72,Ent_Dados!$V$9:$V$254)+SUMIF(Ent_Dados!$C$9:$C$254,Tabulação_Prod_Municipios!D72,Ent_Dados!$X$9:$X$254)+SUMIF(Ent_Dados!$C$9:$C$254,Tabulação_Prod_Municipios!D72,Ent_Dados!$AB$9:$AB$254)</f>
        <v>650</v>
      </c>
      <c r="N196" s="16">
        <f>SUMIF(Ent_Dados!$C$9:$C$254,Tabulação_Prod_Municipios!D72,Ent_Dados!$G$9:$G$254)+SUMIF(Ent_Dados!$C$9:$C$254,Tabulação_Prod_Municipios!D72,Ent_Dados!$I$9:$I$254)+SUMIF(Ent_Dados!$C$9:$C$254,Tabulação_Prod_Municipios!D72,Ent_Dados!$K$9:$K$254)+SUMIF(Ent_Dados!$C$9:$C$254,Tabulação_Prod_Municipios!D72,Ent_Dados!$O$9:$O$254)+SUMIF(Ent_Dados!$C$9:$C$254,Tabulação_Prod_Municipios!D72,Ent_Dados!$Q$9:$Q$254)+SUMIF(Ent_Dados!$C$9:$C$254,Tabulação_Prod_Municipios!D72,Ent_Dados!$U$9:$U$254)+SUMIF(Ent_Dados!$C$9:$C$254,Tabulação_Prod_Municipios!D72,Ent_Dados!$W$9:$W$254)+SUMIF(Ent_Dados!$C$9:$C$254,Tabulação_Prod_Municipios!D72,Ent_Dados!$Y$9:$Y$254)+SUMIF(Ent_Dados!$C$9:$C$254,Tabulação_Prod_Municipios!D72,Ent_Dados!$AC$9:$AC$254)</f>
        <v>650</v>
      </c>
      <c r="O196" s="14"/>
      <c r="P196" s="10">
        <v>186</v>
      </c>
      <c r="Q196" s="92" t="s">
        <v>242</v>
      </c>
      <c r="R196" s="13">
        <f>SUMIF(Ent_Dados!$C$269:$C$514,Tabulação_Prod_Municipios!D207,Ent_Dados!$V$269:$V$514)</f>
        <v>1160</v>
      </c>
      <c r="S196" s="16">
        <f>SUMIF(Ent_Dados!$C$269:$C$514,Tabulação_Prod_Municipios!D207,Ent_Dados!$W$269:$W$514)</f>
        <v>480</v>
      </c>
      <c r="T196" s="9"/>
      <c r="U196" s="10">
        <v>186</v>
      </c>
      <c r="V196" s="92" t="s">
        <v>215</v>
      </c>
      <c r="W196" s="13">
        <f>SUMIF(Ent_Dados!$C$9:$C$254,Tabulação_Prod_Municipios!D175,Ent_Dados!$V$9:$V$254)</f>
        <v>170</v>
      </c>
      <c r="X196" s="16">
        <f>SUMIF(Ent_Dados!$C$9:$C$254,Tabulação_Prod_Municipios!D175,Ent_Dados!$W$9:$W$254)</f>
        <v>170</v>
      </c>
      <c r="Y196" s="2"/>
      <c r="Z196" s="10">
        <v>186</v>
      </c>
      <c r="AA196" s="92" t="s">
        <v>156</v>
      </c>
      <c r="AB196" s="13">
        <f>SUMIF(Ent_Dados!$C$269:$C$514,Tabulação_Prod_Municipios!D111,Ent_Dados!$T$269:$T$514)</f>
        <v>750</v>
      </c>
      <c r="AC196" s="16">
        <f>SUMIF(Ent_Dados!$C$269:$C$514,Tabulação_Prod_Municipios!D111,Ent_Dados!$U$269:$U$514)</f>
        <v>750</v>
      </c>
      <c r="AD196" s="9"/>
      <c r="AE196" s="10">
        <v>186</v>
      </c>
      <c r="AF196" s="92" t="s">
        <v>87</v>
      </c>
      <c r="AG196" s="13">
        <f>SUMIF(Ent_Dados!$C$9:$C$254,Tabulação_Prod_Municipios!D35,Ent_Dados!$T$9:$T$254)</f>
        <v>240</v>
      </c>
      <c r="AH196" s="16">
        <f>SUMIF(Ent_Dados!$C$9:$C$254,Tabulação_Prod_Municipios!D35,Ent_Dados!$U$9:$U$254)</f>
        <v>180</v>
      </c>
      <c r="AJ196" s="10">
        <v>186</v>
      </c>
      <c r="AK196" s="92" t="s">
        <v>168</v>
      </c>
      <c r="AL196" s="13">
        <f>SUMIF(Ent_Dados!$C$269:$C$514,Tabulação_Prod_Municipios!D124,Ent_Dados!$X$269:$X$514)</f>
        <v>0</v>
      </c>
      <c r="AM196" s="16">
        <f>SUMIF(Ent_Dados!$C$269:$C$514,Tabulação_Prod_Municipios!D124,Ent_Dados!$Y$269:$Y$514)</f>
        <v>0</v>
      </c>
      <c r="AN196" s="9"/>
      <c r="AO196" s="10">
        <v>186</v>
      </c>
      <c r="AP196" s="92" t="s">
        <v>168</v>
      </c>
      <c r="AQ196" s="13">
        <f>SUMIF(Ent_Dados!$C$9:$C$254,Tabulação_Prod_Municipios!D124,Ent_Dados!$X$9:$X$254)</f>
        <v>0</v>
      </c>
      <c r="AR196" s="16">
        <f>SUMIF(Ent_Dados!$C$9:$C$254,Tabulação_Prod_Municipios!D124,Ent_Dados!$Y$9:$Y$254)</f>
        <v>0</v>
      </c>
      <c r="AT196" s="10">
        <v>186</v>
      </c>
      <c r="AU196" s="92" t="s">
        <v>268</v>
      </c>
      <c r="AV196" s="13">
        <f>SUMIF(Ent_Dados!$C$269:$C$514,Tabulação_Prod_Municipios!D235,Ent_Dados!$J$269:$J$514)</f>
        <v>0</v>
      </c>
      <c r="AW196" s="16">
        <f>SUMIF(Ent_Dados!$C$269:$C$514,Tabulação_Prod_Municipios!D235,Ent_Dados!$K$269:$K$514)</f>
        <v>0</v>
      </c>
      <c r="AX196" s="9"/>
      <c r="AY196" s="10">
        <v>186</v>
      </c>
      <c r="AZ196" s="92" t="s">
        <v>268</v>
      </c>
      <c r="BA196" s="13">
        <f>SUMIF(Ent_Dados!$C$9:$C$254,Tabulação_Prod_Municipios!D235,Ent_Dados!$J$9:$J$254)</f>
        <v>0</v>
      </c>
      <c r="BB196" s="16">
        <f>SUMIF(Ent_Dados!$C$9:$C$254,Tabulação_Prod_Municipios!D235,Ent_Dados!$K$9:$K$254)</f>
        <v>0</v>
      </c>
      <c r="BD196" s="10">
        <v>186</v>
      </c>
      <c r="BE196" s="92" t="s">
        <v>168</v>
      </c>
      <c r="BF196" s="13">
        <f>SUMIF(Ent_Dados!$C$269:$C$514,Tabulação_Prod_Municipios!D124,Ent_Dados!$N$269:$N$514)</f>
        <v>0</v>
      </c>
      <c r="BG196" s="16">
        <f>SUMIF(Ent_Dados!$C$269:$C$514,Tabulação_Prod_Municipios!D124,Ent_Dados!$O$269:$O$514)</f>
        <v>0</v>
      </c>
      <c r="BH196" s="9"/>
      <c r="BI196" s="10">
        <v>186</v>
      </c>
      <c r="BJ196" s="92" t="s">
        <v>168</v>
      </c>
      <c r="BK196" s="13">
        <f>SUMIF(Ent_Dados!$C$9:$C$254,Tabulação_Prod_Municipios!D124,Ent_Dados!$N$9:$N$254)</f>
        <v>0</v>
      </c>
      <c r="BL196" s="16">
        <f>SUMIF(Ent_Dados!$C$9:$C$254,Tabulação_Prod_Municipios!D124,Ent_Dados!$O$9:$O$254)</f>
        <v>0</v>
      </c>
      <c r="BN196" s="10">
        <v>186</v>
      </c>
      <c r="BO196" s="92" t="s">
        <v>222</v>
      </c>
      <c r="BP196" s="13">
        <f>SUMIF(Ent_Dados!$C$269:$C$514,Tabulação_Prod_Municipios!D182,Ent_Dados!$F$269:$F$514)</f>
        <v>0</v>
      </c>
      <c r="BQ196" s="16">
        <f>SUMIF(Ent_Dados!$C$269:$C$514,Tabulação_Prod_Municipios!D182,Ent_Dados!$G$269:$G$514)</f>
        <v>0</v>
      </c>
      <c r="BR196" s="9"/>
      <c r="BS196" s="10">
        <v>186</v>
      </c>
      <c r="BT196" s="92" t="s">
        <v>222</v>
      </c>
      <c r="BU196" s="13">
        <f>SUMIF(Ent_Dados!$C$9:$C$254,Tabulação_Prod_Municipios!D182,Ent_Dados!$F$9:$F$254)</f>
        <v>0</v>
      </c>
      <c r="BV196" s="16">
        <f>SUMIF(Ent_Dados!$C$9:$C$254,Tabulação_Prod_Municipios!D182,Ent_Dados!$G$9:$G$254)</f>
        <v>0</v>
      </c>
      <c r="BX196" s="10">
        <v>186</v>
      </c>
      <c r="BY196" s="92" t="s">
        <v>49</v>
      </c>
      <c r="BZ196" s="13">
        <f>SUMIF(Ent_Dados!$C$269:$C$514,Tabulação_Prod_Municipios!D184,Ent_Dados!$P$269:$P$514)</f>
        <v>0</v>
      </c>
      <c r="CA196" s="16">
        <f>SUMIF(Ent_Dados!$C$269:$C$514,Tabulação_Prod_Municipios!D184,Ent_Dados!$Q$269:$Q$514)</f>
        <v>0</v>
      </c>
      <c r="CB196" s="9"/>
      <c r="CC196" s="10">
        <v>186</v>
      </c>
      <c r="CD196" s="92" t="s">
        <v>49</v>
      </c>
      <c r="CE196" s="13">
        <f>SUMIF(Ent_Dados!$C$9:$C$254,Tabulação_Prod_Municipios!D184,Ent_Dados!$P$9:$P$254)</f>
        <v>0</v>
      </c>
      <c r="CF196" s="16">
        <f>SUMIF(Ent_Dados!$C$9:$C$254,Tabulação_Prod_Municipios!D184,Ent_Dados!$Q$9:$Q$254)</f>
        <v>0</v>
      </c>
      <c r="CH196" s="10">
        <v>186</v>
      </c>
      <c r="CI196" s="92" t="s">
        <v>230</v>
      </c>
      <c r="CJ196" s="13">
        <f>SUMIF(Ent_Dados!$C$269:$C$514,Tabulação_Prod_Municipios!D194,Ent_Dados!$AB$269:$AB$514)</f>
        <v>0</v>
      </c>
      <c r="CK196" s="16">
        <f>SUMIF(Ent_Dados!$C$269:$C$514,Tabulação_Prod_Municipios!D194,Ent_Dados!$AC$269:$AC$514)</f>
        <v>0</v>
      </c>
      <c r="CL196" s="9"/>
      <c r="CM196" s="10">
        <v>186</v>
      </c>
      <c r="CN196" s="92" t="s">
        <v>230</v>
      </c>
      <c r="CO196" s="13">
        <f>SUMIF(Ent_Dados!$C$9:$C$254,Tabulação_Prod_Municipios!D194,Ent_Dados!$AB$9:$AB$254)</f>
        <v>0</v>
      </c>
      <c r="CP196" s="16">
        <f>SUMIF(Ent_Dados!$C$9:$C$254,Tabulação_Prod_Municipios!D194,Ent_Dados!$AC$9:$AC$254)</f>
        <v>0</v>
      </c>
      <c r="CR196" s="10">
        <v>186</v>
      </c>
      <c r="CS196" s="92" t="s">
        <v>256</v>
      </c>
      <c r="CT196" s="13">
        <f>SUMIF(Ent_Dados!$C$269:$C$514,Tabulação_Prod_Municipios!D223,Ent_Dados!$L$269:$L$514)</f>
        <v>0</v>
      </c>
      <c r="CU196" s="16">
        <f>SUMIF(Ent_Dados!$C$269:$C$514,Tabulação_Prod_Municipios!D223,Ent_Dados!$M$269:$M$514)</f>
        <v>0</v>
      </c>
      <c r="CV196" s="9"/>
      <c r="CW196" s="10">
        <v>186</v>
      </c>
      <c r="CX196" s="92" t="s">
        <v>147</v>
      </c>
      <c r="CY196" s="13">
        <f>SUMIF(Ent_Dados!$C$9:$C$254,Tabulação_Prod_Municipios!D101,Ent_Dados!$L$9:$L$254)</f>
        <v>0</v>
      </c>
      <c r="CZ196" s="16">
        <f>SUMIF(Ent_Dados!$C$9:$C$254,Tabulação_Prod_Municipios!D101,Ent_Dados!$M$9:$M$254)</f>
        <v>0</v>
      </c>
      <c r="DB196" s="10">
        <v>186</v>
      </c>
      <c r="DC196" s="92" t="s">
        <v>283</v>
      </c>
      <c r="DD196" s="13">
        <f>SUMIF(Ent_Dados!$C$269:$C$514,Tabulação_Prod_Municipios!D251,Ent_Dados!$R$269:$R$514)</f>
        <v>60</v>
      </c>
      <c r="DE196" s="16">
        <f>SUMIF(Ent_Dados!$C$269:$C$514,Tabulação_Prod_Municipios!D251,Ent_Dados!$S$269:$S$514)</f>
        <v>0</v>
      </c>
      <c r="DF196" s="9"/>
      <c r="DG196" s="10">
        <v>186</v>
      </c>
      <c r="DH196" s="92" t="s">
        <v>283</v>
      </c>
      <c r="DI196" s="13">
        <f>SUMIF(Ent_Dados!$C$9:$C$254,Tabulação_Prod_Municipios!D251,Ent_Dados!$R$9:$R$254)</f>
        <v>5</v>
      </c>
      <c r="DJ196" s="16">
        <f>SUMIF(Ent_Dados!$C$9:$C$254,Tabulação_Prod_Municipios!D251,Ent_Dados!$S$9:$S$254)</f>
        <v>0</v>
      </c>
      <c r="DL196" s="10">
        <v>186</v>
      </c>
      <c r="DM196" s="92" t="s">
        <v>196</v>
      </c>
      <c r="DN196" s="13">
        <f>SUMIF(Ent_Dados!$C$269:$C$514,Tabulação_Prod_Municipios!D155,Ent_Dados!$Z$269:$Z$514)</f>
        <v>0</v>
      </c>
      <c r="DO196" s="16">
        <f>SUMIF(Ent_Dados!$C$269:$C$514,Tabulação_Prod_Municipios!D155,Ent_Dados!$AA$269:$AA$514)</f>
        <v>0</v>
      </c>
      <c r="DP196" s="9"/>
      <c r="DQ196" s="10">
        <v>186</v>
      </c>
      <c r="DR196" s="92" t="s">
        <v>196</v>
      </c>
      <c r="DS196" s="13">
        <f>SUMIF(Ent_Dados!$C$9:$C$254,Tabulação_Prod_Municipios!D155,Ent_Dados!$Z$9:$Z$254)</f>
        <v>0</v>
      </c>
      <c r="DT196" s="16">
        <f>SUMIF(Ent_Dados!$C$9:$C$254,Tabulação_Prod_Municipios!D155,Ent_Dados!$AA$9:$AA$254)</f>
        <v>0</v>
      </c>
      <c r="DV196" s="10">
        <v>186</v>
      </c>
      <c r="DW196" s="92" t="s">
        <v>218</v>
      </c>
      <c r="DX196" s="13">
        <f>SUMIF(Ent_Dados!$C$269:$C$514,Tabulação_Prod_Municipios!D178,Ent_Dados!$D$269:$D$514)</f>
        <v>0</v>
      </c>
      <c r="DY196" s="16">
        <f>SUMIF(Ent_Dados!$C$269:$C$514,Tabulação_Prod_Municipios!D178,Ent_Dados!$E$269:$E$514)</f>
        <v>0</v>
      </c>
      <c r="DZ196" s="9"/>
      <c r="EA196" s="10">
        <v>186</v>
      </c>
      <c r="EB196" s="92" t="s">
        <v>218</v>
      </c>
      <c r="EC196" s="13">
        <f>SUMIF(Ent_Dados!$C$9:$C$254,Tabulação_Prod_Municipios!D178,Ent_Dados!$D$9:$D$254)</f>
        <v>0</v>
      </c>
      <c r="ED196" s="16">
        <f>SUMIF(Ent_Dados!$C$9:$C$254,Tabulação_Prod_Municipios!D178,Ent_Dados!$E$9:$E$254)</f>
        <v>0</v>
      </c>
      <c r="EF196" s="10">
        <v>186</v>
      </c>
      <c r="EG196" s="92" t="s">
        <v>232</v>
      </c>
      <c r="EH196" s="13"/>
      <c r="EI196" s="16"/>
      <c r="EJ196" s="9"/>
      <c r="EK196" s="10">
        <v>186</v>
      </c>
      <c r="EL196" s="92" t="s">
        <v>232</v>
      </c>
      <c r="EM196" s="13"/>
      <c r="EN196" s="16"/>
    </row>
    <row r="197" spans="1:144" ht="13.5" customHeight="1" x14ac:dyDescent="0.2">
      <c r="A197" s="14"/>
      <c r="B197" s="91">
        <v>189</v>
      </c>
      <c r="C197" s="92" t="s">
        <v>233</v>
      </c>
      <c r="D197" s="12" t="s">
        <v>519</v>
      </c>
      <c r="E197" s="14"/>
      <c r="F197" s="10">
        <v>187</v>
      </c>
      <c r="G197" s="92" t="s">
        <v>210</v>
      </c>
      <c r="H197" s="13">
        <f>SUMIF(Ent_Dados!$C$269:$C$514,Tabulação_Prod_Municipios!D170,Ent_Dados!$F$269:$F$514)+SUMIF(Ent_Dados!$C$269:$C$514,Tabulação_Prod_Municipios!D170,Ent_Dados!$H$269:$H$514)+SUMIF(Ent_Dados!$C$269:$C$514,Tabulação_Prod_Municipios!D170,Ent_Dados!$J$269:$J$514)+SUMIF(Ent_Dados!$C$269:$C$514,Tabulação_Prod_Municipios!D170,Ent_Dados!$N$269:$N$514)+SUMIF(Ent_Dados!$C$269:$C$514,Tabulação_Prod_Municipios!D170,Ent_Dados!$P$269:$P$514)+SUMIF(Ent_Dados!$C$269:$C$514,Tabulação_Prod_Municipios!D170,Ent_Dados!$T$269:$T$514)+SUMIF(Ent_Dados!$C$269:$C$514,Tabulação_Prod_Municipios!D170,Ent_Dados!$V$269:$V$514)+SUMIF(Ent_Dados!$C$269:$C$514,Tabulação_Prod_Municipios!D170,Ent_Dados!$X$269:$X$514)+SUMIF(Ent_Dados!$C$269:$C$514,Tabulação_Prod_Municipios!D170,Ent_Dados!$AB$269:$AB$514)</f>
        <v>2797</v>
      </c>
      <c r="I197" s="16">
        <f>SUMIF(Ent_Dados!$C$269:$C$514,Tabulação_Prod_Municipios!D170,Ent_Dados!$G$269:$G$514)+SUMIF(Ent_Dados!$C$269:$C$514,Tabulação_Prod_Municipios!D170,Ent_Dados!$I$269:$I$514)+SUMIF(Ent_Dados!$C$269:$C$514,Tabulação_Prod_Municipios!D170,Ent_Dados!$K$269:$K$514)+SUMIF(Ent_Dados!$C$269:$C$514,Tabulação_Prod_Municipios!D170,Ent_Dados!$O$269:$O$514)+SUMIF(Ent_Dados!$C$269:$C$514,Tabulação_Prod_Municipios!D170,Ent_Dados!$Q$269:$Q$514)+SUMIF(Ent_Dados!$C$269:$C$514,Tabulação_Prod_Municipios!D170,Ent_Dados!$U$269:$U$514)+SUMIF(Ent_Dados!$C$269:$C$514,Tabulação_Prod_Municipios!D170,Ent_Dados!$W$269:$W$514)+SUMIF(Ent_Dados!$C$269:$C$514,Tabulação_Prod_Municipios!D170,Ent_Dados!$Y$269:$Y$514)+SUMIF(Ent_Dados!$C$269:$C$514,Tabulação_Prod_Municipios!D170,Ent_Dados!$AC$269:$AC$514)</f>
        <v>2487</v>
      </c>
      <c r="J197" s="9"/>
      <c r="K197" s="10">
        <v>187</v>
      </c>
      <c r="L197" s="92" t="s">
        <v>170</v>
      </c>
      <c r="M197" s="13">
        <f>SUMIF(Ent_Dados!$C$9:$C$254,Tabulação_Prod_Municipios!D126,Ent_Dados!$F$9:$F$254)+SUMIF(Ent_Dados!$C$9:$C$254,Tabulação_Prod_Municipios!D126,Ent_Dados!$H$9:$H$254)+SUMIF(Ent_Dados!$C$9:$C$254,Tabulação_Prod_Municipios!D126,Ent_Dados!$J$9:$J$254)+SUMIF(Ent_Dados!$C$9:$C$254,Tabulação_Prod_Municipios!D126,Ent_Dados!$N$9:$N$254)+SUMIF(Ent_Dados!$C$9:$C$254,Tabulação_Prod_Municipios!D126,Ent_Dados!$P$9:$P$254)+SUMIF(Ent_Dados!$C$9:$C$254,Tabulação_Prod_Municipios!D126,Ent_Dados!$T$9:$T$254)+SUMIF(Ent_Dados!$C$9:$C$254,Tabulação_Prod_Municipios!D126,Ent_Dados!$V$9:$V$254)+SUMIF(Ent_Dados!$C$9:$C$254,Tabulação_Prod_Municipios!D126,Ent_Dados!$X$9:$X$254)+SUMIF(Ent_Dados!$C$9:$C$254,Tabulação_Prod_Municipios!D126,Ent_Dados!$AB$9:$AB$254)</f>
        <v>650</v>
      </c>
      <c r="N197" s="16">
        <f>SUMIF(Ent_Dados!$C$9:$C$254,Tabulação_Prod_Municipios!D126,Ent_Dados!$G$9:$G$254)+SUMIF(Ent_Dados!$C$9:$C$254,Tabulação_Prod_Municipios!D126,Ent_Dados!$I$9:$I$254)+SUMIF(Ent_Dados!$C$9:$C$254,Tabulação_Prod_Municipios!D126,Ent_Dados!$K$9:$K$254)+SUMIF(Ent_Dados!$C$9:$C$254,Tabulação_Prod_Municipios!D126,Ent_Dados!$O$9:$O$254)+SUMIF(Ent_Dados!$C$9:$C$254,Tabulação_Prod_Municipios!D126,Ent_Dados!$Q$9:$Q$254)+SUMIF(Ent_Dados!$C$9:$C$254,Tabulação_Prod_Municipios!D126,Ent_Dados!$U$9:$U$254)+SUMIF(Ent_Dados!$C$9:$C$254,Tabulação_Prod_Municipios!D126,Ent_Dados!$W$9:$W$254)+SUMIF(Ent_Dados!$C$9:$C$254,Tabulação_Prod_Municipios!D126,Ent_Dados!$Y$9:$Y$254)+SUMIF(Ent_Dados!$C$9:$C$254,Tabulação_Prod_Municipios!D126,Ent_Dados!$AC$9:$AC$254)</f>
        <v>650</v>
      </c>
      <c r="O197" s="14"/>
      <c r="P197" s="10">
        <v>187</v>
      </c>
      <c r="Q197" s="92" t="s">
        <v>175</v>
      </c>
      <c r="R197" s="13">
        <f>SUMIF(Ent_Dados!$C$269:$C$514,Tabulação_Prod_Municipios!D131,Ent_Dados!$V$269:$V$514)</f>
        <v>720</v>
      </c>
      <c r="S197" s="16">
        <f>SUMIF(Ent_Dados!$C$269:$C$514,Tabulação_Prod_Municipios!D131,Ent_Dados!$W$269:$W$514)</f>
        <v>480</v>
      </c>
      <c r="T197" s="9"/>
      <c r="U197" s="10">
        <v>187</v>
      </c>
      <c r="V197" s="92" t="s">
        <v>242</v>
      </c>
      <c r="W197" s="13">
        <f>SUMIF(Ent_Dados!$C$9:$C$254,Tabulação_Prod_Municipios!D207,Ent_Dados!$V$9:$V$254)</f>
        <v>400</v>
      </c>
      <c r="X197" s="16">
        <f>SUMIF(Ent_Dados!$C$9:$C$254,Tabulação_Prod_Municipios!D207,Ent_Dados!$W$9:$W$254)</f>
        <v>160</v>
      </c>
      <c r="Y197" s="2"/>
      <c r="Z197" s="10">
        <v>187</v>
      </c>
      <c r="AA197" s="92" t="s">
        <v>136</v>
      </c>
      <c r="AB197" s="13">
        <f>SUMIF(Ent_Dados!$C$269:$C$514,Tabulação_Prod_Municipios!D90,Ent_Dados!$T$269:$T$514)</f>
        <v>390</v>
      </c>
      <c r="AC197" s="16">
        <f>SUMIF(Ent_Dados!$C$269:$C$514,Tabulação_Prod_Municipios!D90,Ent_Dados!$U$269:$U$514)</f>
        <v>750</v>
      </c>
      <c r="AD197" s="9"/>
      <c r="AE197" s="10">
        <v>187</v>
      </c>
      <c r="AF197" s="92" t="s">
        <v>79</v>
      </c>
      <c r="AG197" s="13">
        <f>SUMIF(Ent_Dados!$C$9:$C$254,Tabulação_Prod_Municipios!D27,Ent_Dados!$T$9:$T$254)</f>
        <v>160</v>
      </c>
      <c r="AH197" s="16">
        <f>SUMIF(Ent_Dados!$C$9:$C$254,Tabulação_Prod_Municipios!D27,Ent_Dados!$U$9:$U$254)</f>
        <v>180</v>
      </c>
      <c r="AJ197" s="10">
        <v>187</v>
      </c>
      <c r="AK197" s="92" t="s">
        <v>172</v>
      </c>
      <c r="AL197" s="13">
        <f>SUMIF(Ent_Dados!$C$269:$C$514,Tabulação_Prod_Municipios!D128,Ent_Dados!$X$269:$X$514)</f>
        <v>0</v>
      </c>
      <c r="AM197" s="16">
        <f>SUMIF(Ent_Dados!$C$269:$C$514,Tabulação_Prod_Municipios!D128,Ent_Dados!$Y$269:$Y$514)</f>
        <v>0</v>
      </c>
      <c r="AN197" s="9"/>
      <c r="AO197" s="10">
        <v>187</v>
      </c>
      <c r="AP197" s="92" t="s">
        <v>172</v>
      </c>
      <c r="AQ197" s="13">
        <f>SUMIF(Ent_Dados!$C$9:$C$254,Tabulação_Prod_Municipios!D128,Ent_Dados!$X$9:$X$254)</f>
        <v>0</v>
      </c>
      <c r="AR197" s="16">
        <f>SUMIF(Ent_Dados!$C$9:$C$254,Tabulação_Prod_Municipios!D128,Ent_Dados!$Y$9:$Y$254)</f>
        <v>0</v>
      </c>
      <c r="AT197" s="10">
        <v>187</v>
      </c>
      <c r="AU197" s="92" t="s">
        <v>254</v>
      </c>
      <c r="AV197" s="13">
        <f>SUMIF(Ent_Dados!$C$269:$C$514,Tabulação_Prod_Municipios!D221,Ent_Dados!$J$269:$J$514)</f>
        <v>0</v>
      </c>
      <c r="AW197" s="16">
        <f>SUMIF(Ent_Dados!$C$269:$C$514,Tabulação_Prod_Municipios!D221,Ent_Dados!$K$269:$K$514)</f>
        <v>0</v>
      </c>
      <c r="AX197" s="9"/>
      <c r="AY197" s="10">
        <v>187</v>
      </c>
      <c r="AZ197" s="92" t="s">
        <v>254</v>
      </c>
      <c r="BA197" s="13">
        <f>SUMIF(Ent_Dados!$C$9:$C$254,Tabulação_Prod_Municipios!D221,Ent_Dados!$J$9:$J$254)</f>
        <v>0</v>
      </c>
      <c r="BB197" s="16">
        <f>SUMIF(Ent_Dados!$C$9:$C$254,Tabulação_Prod_Municipios!D221,Ent_Dados!$K$9:$K$254)</f>
        <v>0</v>
      </c>
      <c r="BD197" s="10">
        <v>187</v>
      </c>
      <c r="BE197" s="92" t="s">
        <v>172</v>
      </c>
      <c r="BF197" s="13">
        <f>SUMIF(Ent_Dados!$C$269:$C$514,Tabulação_Prod_Municipios!D128,Ent_Dados!$N$269:$N$514)</f>
        <v>0</v>
      </c>
      <c r="BG197" s="16">
        <f>SUMIF(Ent_Dados!$C$269:$C$514,Tabulação_Prod_Municipios!D128,Ent_Dados!$O$269:$O$514)</f>
        <v>0</v>
      </c>
      <c r="BH197" s="9"/>
      <c r="BI197" s="10">
        <v>187</v>
      </c>
      <c r="BJ197" s="92" t="s">
        <v>172</v>
      </c>
      <c r="BK197" s="13">
        <f>SUMIF(Ent_Dados!$C$9:$C$254,Tabulação_Prod_Municipios!D128,Ent_Dados!$N$9:$N$254)</f>
        <v>0</v>
      </c>
      <c r="BL197" s="16">
        <f>SUMIF(Ent_Dados!$C$9:$C$254,Tabulação_Prod_Municipios!D128,Ent_Dados!$O$9:$O$254)</f>
        <v>0</v>
      </c>
      <c r="BN197" s="10">
        <v>187</v>
      </c>
      <c r="BO197" s="92" t="s">
        <v>223</v>
      </c>
      <c r="BP197" s="13">
        <f>SUMIF(Ent_Dados!$C$269:$C$514,Tabulação_Prod_Municipios!D183,Ent_Dados!$F$269:$F$514)</f>
        <v>0</v>
      </c>
      <c r="BQ197" s="16">
        <f>SUMIF(Ent_Dados!$C$269:$C$514,Tabulação_Prod_Municipios!D183,Ent_Dados!$G$269:$G$514)</f>
        <v>0</v>
      </c>
      <c r="BR197" s="9"/>
      <c r="BS197" s="10">
        <v>187</v>
      </c>
      <c r="BT197" s="92" t="s">
        <v>223</v>
      </c>
      <c r="BU197" s="13">
        <f>SUMIF(Ent_Dados!$C$9:$C$254,Tabulação_Prod_Municipios!D183,Ent_Dados!$F$9:$F$254)</f>
        <v>0</v>
      </c>
      <c r="BV197" s="16">
        <f>SUMIF(Ent_Dados!$C$9:$C$254,Tabulação_Prod_Municipios!D183,Ent_Dados!$G$9:$G$254)</f>
        <v>0</v>
      </c>
      <c r="BX197" s="10">
        <v>187</v>
      </c>
      <c r="BY197" s="92" t="s">
        <v>224</v>
      </c>
      <c r="BZ197" s="13">
        <f>SUMIF(Ent_Dados!$C$269:$C$514,Tabulação_Prod_Municipios!D185,Ent_Dados!$P$269:$P$514)</f>
        <v>0</v>
      </c>
      <c r="CA197" s="16">
        <f>SUMIF(Ent_Dados!$C$269:$C$514,Tabulação_Prod_Municipios!D185,Ent_Dados!$Q$269:$Q$514)</f>
        <v>0</v>
      </c>
      <c r="CB197" s="9"/>
      <c r="CC197" s="10">
        <v>187</v>
      </c>
      <c r="CD197" s="92" t="s">
        <v>224</v>
      </c>
      <c r="CE197" s="13">
        <f>SUMIF(Ent_Dados!$C$9:$C$254,Tabulação_Prod_Municipios!D185,Ent_Dados!$P$9:$P$254)</f>
        <v>0</v>
      </c>
      <c r="CF197" s="16">
        <f>SUMIF(Ent_Dados!$C$9:$C$254,Tabulação_Prod_Municipios!D185,Ent_Dados!$Q$9:$Q$254)</f>
        <v>0</v>
      </c>
      <c r="CH197" s="10">
        <v>187</v>
      </c>
      <c r="CI197" s="92" t="s">
        <v>231</v>
      </c>
      <c r="CJ197" s="13">
        <f>SUMIF(Ent_Dados!$C$269:$C$514,Tabulação_Prod_Municipios!D195,Ent_Dados!$AB$269:$AB$514)</f>
        <v>0</v>
      </c>
      <c r="CK197" s="16">
        <f>SUMIF(Ent_Dados!$C$269:$C$514,Tabulação_Prod_Municipios!D195,Ent_Dados!$AC$269:$AC$514)</f>
        <v>0</v>
      </c>
      <c r="CL197" s="9"/>
      <c r="CM197" s="10">
        <v>187</v>
      </c>
      <c r="CN197" s="92" t="s">
        <v>231</v>
      </c>
      <c r="CO197" s="13">
        <f>SUMIF(Ent_Dados!$C$9:$C$254,Tabulação_Prod_Municipios!D195,Ent_Dados!$AB$9:$AB$254)</f>
        <v>0</v>
      </c>
      <c r="CP197" s="16">
        <f>SUMIF(Ent_Dados!$C$9:$C$254,Tabulação_Prod_Municipios!D195,Ent_Dados!$AC$9:$AC$254)</f>
        <v>0</v>
      </c>
      <c r="CR197" s="10">
        <v>187</v>
      </c>
      <c r="CS197" s="92" t="s">
        <v>217</v>
      </c>
      <c r="CT197" s="13">
        <f>SUMIF(Ent_Dados!$C$269:$C$514,Tabulação_Prod_Municipios!D177,Ent_Dados!$L$269:$L$514)</f>
        <v>0</v>
      </c>
      <c r="CU197" s="16">
        <f>SUMIF(Ent_Dados!$C$269:$C$514,Tabulação_Prod_Municipios!D177,Ent_Dados!$M$269:$M$514)</f>
        <v>0</v>
      </c>
      <c r="CV197" s="9"/>
      <c r="CW197" s="10">
        <v>187</v>
      </c>
      <c r="CX197" s="92" t="s">
        <v>36</v>
      </c>
      <c r="CY197" s="13">
        <f>SUMIF(Ent_Dados!$C$9:$C$254,Tabulação_Prod_Municipios!D193,Ent_Dados!$L$9:$L$254)</f>
        <v>0</v>
      </c>
      <c r="CZ197" s="16">
        <f>SUMIF(Ent_Dados!$C$9:$C$254,Tabulação_Prod_Municipios!D193,Ent_Dados!$M$9:$M$254)</f>
        <v>0</v>
      </c>
      <c r="DB197" s="10">
        <v>187</v>
      </c>
      <c r="DC197" s="92" t="s">
        <v>266</v>
      </c>
      <c r="DD197" s="13">
        <f>SUMIF(Ent_Dados!$C$269:$C$514,Tabulação_Prod_Municipios!D233,Ent_Dados!$R$269:$R$514)</f>
        <v>0</v>
      </c>
      <c r="DE197" s="16">
        <f>SUMIF(Ent_Dados!$C$269:$C$514,Tabulação_Prod_Municipios!D233,Ent_Dados!$S$269:$S$514)</f>
        <v>0</v>
      </c>
      <c r="DF197" s="9"/>
      <c r="DG197" s="10">
        <v>187</v>
      </c>
      <c r="DH197" s="92" t="s">
        <v>266</v>
      </c>
      <c r="DI197" s="13">
        <f>SUMIF(Ent_Dados!$C$9:$C$254,Tabulação_Prod_Municipios!D233,Ent_Dados!$R$9:$R$254)</f>
        <v>0</v>
      </c>
      <c r="DJ197" s="16">
        <f>SUMIF(Ent_Dados!$C$9:$C$254,Tabulação_Prod_Municipios!D233,Ent_Dados!$S$9:$S$254)</f>
        <v>0</v>
      </c>
      <c r="DL197" s="10">
        <v>187</v>
      </c>
      <c r="DM197" s="92" t="s">
        <v>197</v>
      </c>
      <c r="DN197" s="13">
        <f>SUMIF(Ent_Dados!$C$269:$C$514,Tabulação_Prod_Municipios!D156,Ent_Dados!$Z$269:$Z$514)</f>
        <v>0</v>
      </c>
      <c r="DO197" s="16">
        <f>SUMIF(Ent_Dados!$C$269:$C$514,Tabulação_Prod_Municipios!D156,Ent_Dados!$AA$269:$AA$514)</f>
        <v>0</v>
      </c>
      <c r="DP197" s="9"/>
      <c r="DQ197" s="10">
        <v>187</v>
      </c>
      <c r="DR197" s="92" t="s">
        <v>197</v>
      </c>
      <c r="DS197" s="13">
        <f>SUMIF(Ent_Dados!$C$9:$C$254,Tabulação_Prod_Municipios!D156,Ent_Dados!$Z$9:$Z$254)</f>
        <v>0</v>
      </c>
      <c r="DT197" s="16">
        <f>SUMIF(Ent_Dados!$C$9:$C$254,Tabulação_Prod_Municipios!D156,Ent_Dados!$AA$9:$AA$254)</f>
        <v>0</v>
      </c>
      <c r="DV197" s="10">
        <v>187</v>
      </c>
      <c r="DW197" s="92" t="s">
        <v>219</v>
      </c>
      <c r="DX197" s="13">
        <f>SUMIF(Ent_Dados!$C$269:$C$514,Tabulação_Prod_Municipios!D179,Ent_Dados!$D$269:$D$514)</f>
        <v>0</v>
      </c>
      <c r="DY197" s="16">
        <f>SUMIF(Ent_Dados!$C$269:$C$514,Tabulação_Prod_Municipios!D179,Ent_Dados!$E$269:$E$514)</f>
        <v>0</v>
      </c>
      <c r="DZ197" s="9"/>
      <c r="EA197" s="10">
        <v>187</v>
      </c>
      <c r="EB197" s="92" t="s">
        <v>219</v>
      </c>
      <c r="EC197" s="13">
        <f>SUMIF(Ent_Dados!$C$9:$C$254,Tabulação_Prod_Municipios!D179,Ent_Dados!$D$9:$D$254)</f>
        <v>0</v>
      </c>
      <c r="ED197" s="16">
        <f>SUMIF(Ent_Dados!$C$9:$C$254,Tabulação_Prod_Municipios!D179,Ent_Dados!$E$9:$E$254)</f>
        <v>0</v>
      </c>
      <c r="EF197" s="10">
        <v>187</v>
      </c>
      <c r="EG197" s="92" t="s">
        <v>233</v>
      </c>
      <c r="EH197" s="13"/>
      <c r="EI197" s="16"/>
      <c r="EJ197" s="9"/>
      <c r="EK197" s="10">
        <v>187</v>
      </c>
      <c r="EL197" s="92" t="s">
        <v>233</v>
      </c>
      <c r="EM197" s="13"/>
      <c r="EN197" s="16"/>
    </row>
    <row r="198" spans="1:144" ht="13.5" customHeight="1" x14ac:dyDescent="0.2">
      <c r="A198" s="14"/>
      <c r="B198" s="91">
        <v>190</v>
      </c>
      <c r="C198" s="92" t="s">
        <v>234</v>
      </c>
      <c r="D198" s="12" t="s">
        <v>520</v>
      </c>
      <c r="E198" s="14"/>
      <c r="F198" s="10">
        <v>188</v>
      </c>
      <c r="G198" s="92" t="s">
        <v>257</v>
      </c>
      <c r="H198" s="13">
        <f>SUMIF(Ent_Dados!$C$269:$C$514,Tabulação_Prod_Municipios!D224,Ent_Dados!$F$269:$F$514)+SUMIF(Ent_Dados!$C$269:$C$514,Tabulação_Prod_Municipios!D224,Ent_Dados!$H$269:$H$514)+SUMIF(Ent_Dados!$C$269:$C$514,Tabulação_Prod_Municipios!D224,Ent_Dados!$J$269:$J$514)+SUMIF(Ent_Dados!$C$269:$C$514,Tabulação_Prod_Municipios!D224,Ent_Dados!$N$269:$N$514)+SUMIF(Ent_Dados!$C$269:$C$514,Tabulação_Prod_Municipios!D224,Ent_Dados!$P$269:$P$514)+SUMIF(Ent_Dados!$C$269:$C$514,Tabulação_Prod_Municipios!D224,Ent_Dados!$T$269:$T$514)+SUMIF(Ent_Dados!$C$269:$C$514,Tabulação_Prod_Municipios!D224,Ent_Dados!$V$269:$V$514)+SUMIF(Ent_Dados!$C$269:$C$514,Tabulação_Prod_Municipios!D224,Ent_Dados!$X$269:$X$514)+SUMIF(Ent_Dados!$C$269:$C$514,Tabulação_Prod_Municipios!D224,Ent_Dados!$AB$269:$AB$514)</f>
        <v>1148</v>
      </c>
      <c r="I198" s="16">
        <f>SUMIF(Ent_Dados!$C$269:$C$514,Tabulação_Prod_Municipios!D224,Ent_Dados!$G$269:$G$514)+SUMIF(Ent_Dados!$C$269:$C$514,Tabulação_Prod_Municipios!D224,Ent_Dados!$I$269:$I$514)+SUMIF(Ent_Dados!$C$269:$C$514,Tabulação_Prod_Municipios!D224,Ent_Dados!$K$269:$K$514)+SUMIF(Ent_Dados!$C$269:$C$514,Tabulação_Prod_Municipios!D224,Ent_Dados!$O$269:$O$514)+SUMIF(Ent_Dados!$C$269:$C$514,Tabulação_Prod_Municipios!D224,Ent_Dados!$Q$269:$Q$514)+SUMIF(Ent_Dados!$C$269:$C$514,Tabulação_Prod_Municipios!D224,Ent_Dados!$U$269:$U$514)+SUMIF(Ent_Dados!$C$269:$C$514,Tabulação_Prod_Municipios!D224,Ent_Dados!$W$269:$W$514)+SUMIF(Ent_Dados!$C$269:$C$514,Tabulação_Prod_Municipios!D224,Ent_Dados!$Y$269:$Y$514)+SUMIF(Ent_Dados!$C$269:$C$514,Tabulação_Prod_Municipios!D224,Ent_Dados!$AC$269:$AC$514)</f>
        <v>2481</v>
      </c>
      <c r="J198" s="9"/>
      <c r="K198" s="10">
        <v>188</v>
      </c>
      <c r="L198" s="92" t="s">
        <v>210</v>
      </c>
      <c r="M198" s="13">
        <f>SUMIF(Ent_Dados!$C$9:$C$254,Tabulação_Prod_Municipios!D170,Ent_Dados!$F$9:$F$254)+SUMIF(Ent_Dados!$C$9:$C$254,Tabulação_Prod_Municipios!D170,Ent_Dados!$H$9:$H$254)+SUMIF(Ent_Dados!$C$9:$C$254,Tabulação_Prod_Municipios!D170,Ent_Dados!$J$9:$J$254)+SUMIF(Ent_Dados!$C$9:$C$254,Tabulação_Prod_Municipios!D170,Ent_Dados!$N$9:$N$254)+SUMIF(Ent_Dados!$C$9:$C$254,Tabulação_Prod_Municipios!D170,Ent_Dados!$P$9:$P$254)+SUMIF(Ent_Dados!$C$9:$C$254,Tabulação_Prod_Municipios!D170,Ent_Dados!$T$9:$T$254)+SUMIF(Ent_Dados!$C$9:$C$254,Tabulação_Prod_Municipios!D170,Ent_Dados!$V$9:$V$254)+SUMIF(Ent_Dados!$C$9:$C$254,Tabulação_Prod_Municipios!D170,Ent_Dados!$X$9:$X$254)+SUMIF(Ent_Dados!$C$9:$C$254,Tabulação_Prod_Municipios!D170,Ent_Dados!$AB$9:$AB$254)</f>
        <v>945</v>
      </c>
      <c r="N198" s="16">
        <f>SUMIF(Ent_Dados!$C$9:$C$254,Tabulação_Prod_Municipios!D170,Ent_Dados!$G$9:$G$254)+SUMIF(Ent_Dados!$C$9:$C$254,Tabulação_Prod_Municipios!D170,Ent_Dados!$I$9:$I$254)+SUMIF(Ent_Dados!$C$9:$C$254,Tabulação_Prod_Municipios!D170,Ent_Dados!$K$9:$K$254)+SUMIF(Ent_Dados!$C$9:$C$254,Tabulação_Prod_Municipios!D170,Ent_Dados!$O$9:$O$254)+SUMIF(Ent_Dados!$C$9:$C$254,Tabulação_Prod_Municipios!D170,Ent_Dados!$Q$9:$Q$254)+SUMIF(Ent_Dados!$C$9:$C$254,Tabulação_Prod_Municipios!D170,Ent_Dados!$U$9:$U$254)+SUMIF(Ent_Dados!$C$9:$C$254,Tabulação_Prod_Municipios!D170,Ent_Dados!$W$9:$W$254)+SUMIF(Ent_Dados!$C$9:$C$254,Tabulação_Prod_Municipios!D170,Ent_Dados!$Y$9:$Y$254)+SUMIF(Ent_Dados!$C$9:$C$254,Tabulação_Prod_Municipios!D170,Ent_Dados!$AC$9:$AC$254)</f>
        <v>630</v>
      </c>
      <c r="O198" s="14"/>
      <c r="P198" s="10">
        <v>188</v>
      </c>
      <c r="Q198" s="92" t="s">
        <v>215</v>
      </c>
      <c r="R198" s="13">
        <f>SUMIF(Ent_Dados!$C$269:$C$514,Tabulação_Prod_Municipios!D175,Ent_Dados!$V$269:$V$514)</f>
        <v>480</v>
      </c>
      <c r="S198" s="16">
        <f>SUMIF(Ent_Dados!$C$269:$C$514,Tabulação_Prod_Municipios!D175,Ent_Dados!$W$269:$W$514)</f>
        <v>480</v>
      </c>
      <c r="T198" s="9"/>
      <c r="U198" s="10">
        <v>188</v>
      </c>
      <c r="V198" s="92" t="s">
        <v>267</v>
      </c>
      <c r="W198" s="13">
        <f>SUMIF(Ent_Dados!$C$9:$C$254,Tabulação_Prod_Municipios!D234,Ent_Dados!$V$9:$V$254)</f>
        <v>400</v>
      </c>
      <c r="X198" s="16">
        <f>SUMIF(Ent_Dados!$C$9:$C$254,Tabulação_Prod_Municipios!D234,Ent_Dados!$W$9:$W$254)</f>
        <v>100</v>
      </c>
      <c r="Y198" s="2"/>
      <c r="Z198" s="10">
        <v>188</v>
      </c>
      <c r="AA198" s="92" t="s">
        <v>89</v>
      </c>
      <c r="AB198" s="13">
        <f>SUMIF(Ent_Dados!$C$269:$C$514,Tabulação_Prod_Municipios!D37,Ent_Dados!$T$269:$T$514)</f>
        <v>720</v>
      </c>
      <c r="AC198" s="16">
        <f>SUMIF(Ent_Dados!$C$269:$C$514,Tabulação_Prod_Municipios!D37,Ent_Dados!$U$269:$U$514)</f>
        <v>720</v>
      </c>
      <c r="AD198" s="9"/>
      <c r="AE198" s="10">
        <v>188</v>
      </c>
      <c r="AF198" s="92" t="s">
        <v>149</v>
      </c>
      <c r="AG198" s="13">
        <f>SUMIF(Ent_Dados!$C$9:$C$254,Tabulação_Prod_Municipios!D103,Ent_Dados!$T$9:$T$254)</f>
        <v>500</v>
      </c>
      <c r="AH198" s="16">
        <f>SUMIF(Ent_Dados!$C$9:$C$254,Tabulação_Prod_Municipios!D103,Ent_Dados!$U$9:$U$254)</f>
        <v>170</v>
      </c>
      <c r="AJ198" s="10">
        <v>188</v>
      </c>
      <c r="AK198" s="92" t="s">
        <v>173</v>
      </c>
      <c r="AL198" s="13">
        <f>SUMIF(Ent_Dados!$C$269:$C$514,Tabulação_Prod_Municipios!D129,Ent_Dados!$X$269:$X$514)</f>
        <v>0</v>
      </c>
      <c r="AM198" s="16">
        <f>SUMIF(Ent_Dados!$C$269:$C$514,Tabulação_Prod_Municipios!D129,Ent_Dados!$Y$269:$Y$514)</f>
        <v>0</v>
      </c>
      <c r="AN198" s="9"/>
      <c r="AO198" s="10">
        <v>188</v>
      </c>
      <c r="AP198" s="92" t="s">
        <v>173</v>
      </c>
      <c r="AQ198" s="13">
        <f>SUMIF(Ent_Dados!$C$9:$C$254,Tabulação_Prod_Municipios!D129,Ent_Dados!$X$9:$X$254)</f>
        <v>0</v>
      </c>
      <c r="AR198" s="16">
        <f>SUMIF(Ent_Dados!$C$9:$C$254,Tabulação_Prod_Municipios!D129,Ent_Dados!$Y$9:$Y$254)</f>
        <v>0</v>
      </c>
      <c r="AT198" s="10">
        <v>188</v>
      </c>
      <c r="AU198" s="92" t="s">
        <v>191</v>
      </c>
      <c r="AV198" s="13">
        <f>SUMIF(Ent_Dados!$C$269:$C$514,Tabulação_Prod_Municipios!D149,Ent_Dados!$J$269:$J$514)</f>
        <v>0</v>
      </c>
      <c r="AW198" s="16">
        <f>SUMIF(Ent_Dados!$C$269:$C$514,Tabulação_Prod_Municipios!D149,Ent_Dados!$K$269:$K$514)</f>
        <v>0</v>
      </c>
      <c r="AX198" s="9"/>
      <c r="AY198" s="10">
        <v>188</v>
      </c>
      <c r="AZ198" s="92" t="s">
        <v>191</v>
      </c>
      <c r="BA198" s="13">
        <f>SUMIF(Ent_Dados!$C$9:$C$254,Tabulação_Prod_Municipios!D149,Ent_Dados!$J$9:$J$254)</f>
        <v>0</v>
      </c>
      <c r="BB198" s="16">
        <f>SUMIF(Ent_Dados!$C$9:$C$254,Tabulação_Prod_Municipios!D149,Ent_Dados!$K$9:$K$254)</f>
        <v>0</v>
      </c>
      <c r="BD198" s="10">
        <v>188</v>
      </c>
      <c r="BE198" s="92" t="s">
        <v>174</v>
      </c>
      <c r="BF198" s="13">
        <f>SUMIF(Ent_Dados!$C$269:$C$514,Tabulação_Prod_Municipios!D130,Ent_Dados!$N$269:$N$514)</f>
        <v>0</v>
      </c>
      <c r="BG198" s="16">
        <f>SUMIF(Ent_Dados!$C$269:$C$514,Tabulação_Prod_Municipios!D130,Ent_Dados!$O$269:$O$514)</f>
        <v>0</v>
      </c>
      <c r="BH198" s="9"/>
      <c r="BI198" s="10">
        <v>188</v>
      </c>
      <c r="BJ198" s="92" t="s">
        <v>174</v>
      </c>
      <c r="BK198" s="13">
        <f>SUMIF(Ent_Dados!$C$9:$C$254,Tabulação_Prod_Municipios!D130,Ent_Dados!$N$9:$N$254)</f>
        <v>0</v>
      </c>
      <c r="BL198" s="16">
        <f>SUMIF(Ent_Dados!$C$9:$C$254,Tabulação_Prod_Municipios!D130,Ent_Dados!$O$9:$O$254)</f>
        <v>0</v>
      </c>
      <c r="BN198" s="10">
        <v>188</v>
      </c>
      <c r="BO198" s="92" t="s">
        <v>224</v>
      </c>
      <c r="BP198" s="13">
        <f>SUMIF(Ent_Dados!$C$269:$C$514,Tabulação_Prod_Municipios!D185,Ent_Dados!$F$269:$F$514)</f>
        <v>0</v>
      </c>
      <c r="BQ198" s="16">
        <f>SUMIF(Ent_Dados!$C$269:$C$514,Tabulação_Prod_Municipios!D185,Ent_Dados!$G$269:$G$514)</f>
        <v>0</v>
      </c>
      <c r="BR198" s="9"/>
      <c r="BS198" s="10">
        <v>188</v>
      </c>
      <c r="BT198" s="92" t="s">
        <v>224</v>
      </c>
      <c r="BU198" s="13">
        <f>SUMIF(Ent_Dados!$C$9:$C$254,Tabulação_Prod_Municipios!D185,Ent_Dados!$F$9:$F$254)</f>
        <v>0</v>
      </c>
      <c r="BV198" s="16">
        <f>SUMIF(Ent_Dados!$C$9:$C$254,Tabulação_Prod_Municipios!D185,Ent_Dados!$G$9:$G$254)</f>
        <v>0</v>
      </c>
      <c r="BX198" s="10">
        <v>188</v>
      </c>
      <c r="BY198" s="92" t="s">
        <v>225</v>
      </c>
      <c r="BZ198" s="13">
        <f>SUMIF(Ent_Dados!$C$269:$C$514,Tabulação_Prod_Municipios!D186,Ent_Dados!$P$269:$P$514)</f>
        <v>0</v>
      </c>
      <c r="CA198" s="16">
        <f>SUMIF(Ent_Dados!$C$269:$C$514,Tabulação_Prod_Municipios!D186,Ent_Dados!$Q$269:$Q$514)</f>
        <v>0</v>
      </c>
      <c r="CB198" s="9"/>
      <c r="CC198" s="10">
        <v>188</v>
      </c>
      <c r="CD198" s="92" t="s">
        <v>225</v>
      </c>
      <c r="CE198" s="13">
        <f>SUMIF(Ent_Dados!$C$9:$C$254,Tabulação_Prod_Municipios!D186,Ent_Dados!$P$9:$P$254)</f>
        <v>0</v>
      </c>
      <c r="CF198" s="16">
        <f>SUMIF(Ent_Dados!$C$9:$C$254,Tabulação_Prod_Municipios!D186,Ent_Dados!$Q$9:$Q$254)</f>
        <v>0</v>
      </c>
      <c r="CH198" s="10">
        <v>188</v>
      </c>
      <c r="CI198" s="92" t="s">
        <v>232</v>
      </c>
      <c r="CJ198" s="13">
        <f>SUMIF(Ent_Dados!$C$269:$C$514,Tabulação_Prod_Municipios!D196,Ent_Dados!$AB$269:$AB$514)</f>
        <v>0</v>
      </c>
      <c r="CK198" s="16">
        <f>SUMIF(Ent_Dados!$C$269:$C$514,Tabulação_Prod_Municipios!D196,Ent_Dados!$AC$269:$AC$514)</f>
        <v>0</v>
      </c>
      <c r="CL198" s="9"/>
      <c r="CM198" s="10">
        <v>188</v>
      </c>
      <c r="CN198" s="92" t="s">
        <v>232</v>
      </c>
      <c r="CO198" s="13">
        <f>SUMIF(Ent_Dados!$C$9:$C$254,Tabulação_Prod_Municipios!D196,Ent_Dados!$AB$9:$AB$254)</f>
        <v>0</v>
      </c>
      <c r="CP198" s="16">
        <f>SUMIF(Ent_Dados!$C$9:$C$254,Tabulação_Prod_Municipios!D196,Ent_Dados!$AC$9:$AC$254)</f>
        <v>0</v>
      </c>
      <c r="CR198" s="10">
        <v>188</v>
      </c>
      <c r="CS198" s="92" t="s">
        <v>199</v>
      </c>
      <c r="CT198" s="13">
        <f>SUMIF(Ent_Dados!$C$269:$C$514,Tabulação_Prod_Municipios!D159,Ent_Dados!$L$269:$L$514)</f>
        <v>0</v>
      </c>
      <c r="CU198" s="16">
        <f>SUMIF(Ent_Dados!$C$269:$C$514,Tabulação_Prod_Municipios!D159,Ent_Dados!$M$269:$M$514)</f>
        <v>0</v>
      </c>
      <c r="CV198" s="9"/>
      <c r="CW198" s="10">
        <v>188</v>
      </c>
      <c r="CX198" s="92" t="s">
        <v>199</v>
      </c>
      <c r="CY198" s="13">
        <f>SUMIF(Ent_Dados!$C$9:$C$254,Tabulação_Prod_Municipios!D159,Ent_Dados!$L$9:$L$254)</f>
        <v>0</v>
      </c>
      <c r="CZ198" s="16">
        <f>SUMIF(Ent_Dados!$C$9:$C$254,Tabulação_Prod_Municipios!D159,Ent_Dados!$M$9:$M$254)</f>
        <v>0</v>
      </c>
      <c r="DB198" s="10">
        <v>188</v>
      </c>
      <c r="DC198" s="92" t="s">
        <v>271</v>
      </c>
      <c r="DD198" s="13">
        <f>SUMIF(Ent_Dados!$C$269:$C$514,Tabulação_Prod_Municipios!D239,Ent_Dados!$R$269:$R$514)</f>
        <v>0</v>
      </c>
      <c r="DE198" s="16">
        <f>SUMIF(Ent_Dados!$C$269:$C$514,Tabulação_Prod_Municipios!D239,Ent_Dados!$S$269:$S$514)</f>
        <v>0</v>
      </c>
      <c r="DF198" s="9"/>
      <c r="DG198" s="10">
        <v>188</v>
      </c>
      <c r="DH198" s="92" t="s">
        <v>271</v>
      </c>
      <c r="DI198" s="13">
        <f>SUMIF(Ent_Dados!$C$9:$C$254,Tabulação_Prod_Municipios!D239,Ent_Dados!$R$9:$R$254)</f>
        <v>0</v>
      </c>
      <c r="DJ198" s="16">
        <f>SUMIF(Ent_Dados!$C$9:$C$254,Tabulação_Prod_Municipios!D239,Ent_Dados!$S$9:$S$254)</f>
        <v>0</v>
      </c>
      <c r="DL198" s="10">
        <v>188</v>
      </c>
      <c r="DM198" s="92" t="s">
        <v>198</v>
      </c>
      <c r="DN198" s="13">
        <f>SUMIF(Ent_Dados!$C$269:$C$514,Tabulação_Prod_Municipios!D157,Ent_Dados!$Z$269:$Z$514)</f>
        <v>0</v>
      </c>
      <c r="DO198" s="16">
        <f>SUMIF(Ent_Dados!$C$269:$C$514,Tabulação_Prod_Municipios!D157,Ent_Dados!$AA$269:$AA$514)</f>
        <v>0</v>
      </c>
      <c r="DP198" s="9"/>
      <c r="DQ198" s="10">
        <v>188</v>
      </c>
      <c r="DR198" s="92" t="s">
        <v>198</v>
      </c>
      <c r="DS198" s="13">
        <f>SUMIF(Ent_Dados!$C$9:$C$254,Tabulação_Prod_Municipios!D157,Ent_Dados!$Z$9:$Z$254)</f>
        <v>0</v>
      </c>
      <c r="DT198" s="16">
        <f>SUMIF(Ent_Dados!$C$9:$C$254,Tabulação_Prod_Municipios!D157,Ent_Dados!$AA$9:$AA$254)</f>
        <v>0</v>
      </c>
      <c r="DV198" s="10">
        <v>188</v>
      </c>
      <c r="DW198" s="92" t="s">
        <v>220</v>
      </c>
      <c r="DX198" s="13">
        <f>SUMIF(Ent_Dados!$C$269:$C$514,Tabulação_Prod_Municipios!D180,Ent_Dados!$D$269:$D$514)</f>
        <v>0</v>
      </c>
      <c r="DY198" s="16">
        <f>SUMIF(Ent_Dados!$C$269:$C$514,Tabulação_Prod_Municipios!D180,Ent_Dados!$E$269:$E$514)</f>
        <v>0</v>
      </c>
      <c r="DZ198" s="9"/>
      <c r="EA198" s="10">
        <v>188</v>
      </c>
      <c r="EB198" s="92" t="s">
        <v>220</v>
      </c>
      <c r="EC198" s="13">
        <f>SUMIF(Ent_Dados!$C$9:$C$254,Tabulação_Prod_Municipios!D180,Ent_Dados!$D$9:$D$254)</f>
        <v>0</v>
      </c>
      <c r="ED198" s="16">
        <f>SUMIF(Ent_Dados!$C$9:$C$254,Tabulação_Prod_Municipios!D180,Ent_Dados!$E$9:$E$254)</f>
        <v>0</v>
      </c>
      <c r="EF198" s="10">
        <v>188</v>
      </c>
      <c r="EG198" s="92" t="s">
        <v>234</v>
      </c>
      <c r="EH198" s="13"/>
      <c r="EI198" s="16"/>
      <c r="EJ198" s="9"/>
      <c r="EK198" s="10">
        <v>188</v>
      </c>
      <c r="EL198" s="92" t="s">
        <v>234</v>
      </c>
      <c r="EM198" s="13"/>
      <c r="EN198" s="16"/>
    </row>
    <row r="199" spans="1:144" ht="13.5" customHeight="1" x14ac:dyDescent="0.2">
      <c r="A199" s="14"/>
      <c r="B199" s="91">
        <v>191</v>
      </c>
      <c r="C199" s="92" t="s">
        <v>235</v>
      </c>
      <c r="D199" s="12" t="s">
        <v>521</v>
      </c>
      <c r="E199" s="14"/>
      <c r="F199" s="10">
        <v>189</v>
      </c>
      <c r="G199" s="92" t="s">
        <v>140</v>
      </c>
      <c r="H199" s="13">
        <f>SUMIF(Ent_Dados!$C$269:$C$514,Tabulação_Prod_Municipios!D94,Ent_Dados!$F$269:$F$514)+SUMIF(Ent_Dados!$C$269:$C$514,Tabulação_Prod_Municipios!D94,Ent_Dados!$H$269:$H$514)+SUMIF(Ent_Dados!$C$269:$C$514,Tabulação_Prod_Municipios!D94,Ent_Dados!$J$269:$J$514)+SUMIF(Ent_Dados!$C$269:$C$514,Tabulação_Prod_Municipios!D94,Ent_Dados!$N$269:$N$514)+SUMIF(Ent_Dados!$C$269:$C$514,Tabulação_Prod_Municipios!D94,Ent_Dados!$P$269:$P$514)+SUMIF(Ent_Dados!$C$269:$C$514,Tabulação_Prod_Municipios!D94,Ent_Dados!$T$269:$T$514)+SUMIF(Ent_Dados!$C$269:$C$514,Tabulação_Prod_Municipios!D94,Ent_Dados!$V$269:$V$514)+SUMIF(Ent_Dados!$C$269:$C$514,Tabulação_Prod_Municipios!D94,Ent_Dados!$X$269:$X$514)+SUMIF(Ent_Dados!$C$269:$C$514,Tabulação_Prod_Municipios!D94,Ent_Dados!$AB$269:$AB$514)</f>
        <v>4911</v>
      </c>
      <c r="I199" s="16">
        <f>SUMIF(Ent_Dados!$C$269:$C$514,Tabulação_Prod_Municipios!D94,Ent_Dados!$G$269:$G$514)+SUMIF(Ent_Dados!$C$269:$C$514,Tabulação_Prod_Municipios!D94,Ent_Dados!$I$269:$I$514)+SUMIF(Ent_Dados!$C$269:$C$514,Tabulação_Prod_Municipios!D94,Ent_Dados!$K$269:$K$514)+SUMIF(Ent_Dados!$C$269:$C$514,Tabulação_Prod_Municipios!D94,Ent_Dados!$O$269:$O$514)+SUMIF(Ent_Dados!$C$269:$C$514,Tabulação_Prod_Municipios!D94,Ent_Dados!$Q$269:$Q$514)+SUMIF(Ent_Dados!$C$269:$C$514,Tabulação_Prod_Municipios!D94,Ent_Dados!$U$269:$U$514)+SUMIF(Ent_Dados!$C$269:$C$514,Tabulação_Prod_Municipios!D94,Ent_Dados!$W$269:$W$514)+SUMIF(Ent_Dados!$C$269:$C$514,Tabulação_Prod_Municipios!D94,Ent_Dados!$Y$269:$Y$514)+SUMIF(Ent_Dados!$C$269:$C$514,Tabulação_Prod_Municipios!D94,Ent_Dados!$AC$269:$AC$514)</f>
        <v>2441</v>
      </c>
      <c r="J199" s="9"/>
      <c r="K199" s="10">
        <v>189</v>
      </c>
      <c r="L199" s="92" t="s">
        <v>152</v>
      </c>
      <c r="M199" s="13">
        <f>SUMIF(Ent_Dados!$C$9:$C$254,Tabulação_Prod_Municipios!D106,Ent_Dados!$F$9:$F$254)+SUMIF(Ent_Dados!$C$9:$C$254,Tabulação_Prod_Municipios!D106,Ent_Dados!$H$9:$H$254)+SUMIF(Ent_Dados!$C$9:$C$254,Tabulação_Prod_Municipios!D106,Ent_Dados!$J$9:$J$254)+SUMIF(Ent_Dados!$C$9:$C$254,Tabulação_Prod_Municipios!D106,Ent_Dados!$N$9:$N$254)+SUMIF(Ent_Dados!$C$9:$C$254,Tabulação_Prod_Municipios!D106,Ent_Dados!$P$9:$P$254)+SUMIF(Ent_Dados!$C$9:$C$254,Tabulação_Prod_Municipios!D106,Ent_Dados!$T$9:$T$254)+SUMIF(Ent_Dados!$C$9:$C$254,Tabulação_Prod_Municipios!D106,Ent_Dados!$V$9:$V$254)+SUMIF(Ent_Dados!$C$9:$C$254,Tabulação_Prod_Municipios!D106,Ent_Dados!$X$9:$X$254)+SUMIF(Ent_Dados!$C$9:$C$254,Tabulação_Prod_Municipios!D106,Ent_Dados!$AB$9:$AB$254)</f>
        <v>650</v>
      </c>
      <c r="N199" s="16">
        <f>SUMIF(Ent_Dados!$C$9:$C$254,Tabulação_Prod_Municipios!D106,Ent_Dados!$G$9:$G$254)+SUMIF(Ent_Dados!$C$9:$C$254,Tabulação_Prod_Municipios!D106,Ent_Dados!$I$9:$I$254)+SUMIF(Ent_Dados!$C$9:$C$254,Tabulação_Prod_Municipios!D106,Ent_Dados!$K$9:$K$254)+SUMIF(Ent_Dados!$C$9:$C$254,Tabulação_Prod_Municipios!D106,Ent_Dados!$O$9:$O$254)+SUMIF(Ent_Dados!$C$9:$C$254,Tabulação_Prod_Municipios!D106,Ent_Dados!$Q$9:$Q$254)+SUMIF(Ent_Dados!$C$9:$C$254,Tabulação_Prod_Municipios!D106,Ent_Dados!$U$9:$U$254)+SUMIF(Ent_Dados!$C$9:$C$254,Tabulação_Prod_Municipios!D106,Ent_Dados!$W$9:$W$254)+SUMIF(Ent_Dados!$C$9:$C$254,Tabulação_Prod_Municipios!D106,Ent_Dados!$Y$9:$Y$254)+SUMIF(Ent_Dados!$C$9:$C$254,Tabulação_Prod_Municipios!D106,Ent_Dados!$AC$9:$AC$254)</f>
        <v>600</v>
      </c>
      <c r="O199" s="14"/>
      <c r="P199" s="10">
        <v>189</v>
      </c>
      <c r="Q199" s="92" t="s">
        <v>267</v>
      </c>
      <c r="R199" s="13">
        <f>SUMIF(Ent_Dados!$C$269:$C$514,Tabulação_Prod_Municipios!D234,Ent_Dados!$V$269:$V$514)</f>
        <v>1080</v>
      </c>
      <c r="S199" s="16">
        <f>SUMIF(Ent_Dados!$C$269:$C$514,Tabulação_Prod_Municipios!D234,Ent_Dados!$W$269:$W$514)</f>
        <v>340</v>
      </c>
      <c r="T199" s="9"/>
      <c r="U199" s="10">
        <v>189</v>
      </c>
      <c r="V199" s="92" t="s">
        <v>69</v>
      </c>
      <c r="W199" s="13">
        <f>SUMIF(Ent_Dados!$C$9:$C$254,Tabulação_Prod_Municipios!D16,Ent_Dados!$V$9:$V$254)</f>
        <v>80</v>
      </c>
      <c r="X199" s="16">
        <f>SUMIF(Ent_Dados!$C$9:$C$254,Tabulação_Prod_Municipios!D16,Ent_Dados!$W$9:$W$254)</f>
        <v>97</v>
      </c>
      <c r="Y199" s="2"/>
      <c r="Z199" s="10">
        <v>189</v>
      </c>
      <c r="AA199" s="92" t="s">
        <v>140</v>
      </c>
      <c r="AB199" s="13">
        <f>SUMIF(Ent_Dados!$C$269:$C$514,Tabulação_Prod_Municipios!D94,Ent_Dados!$T$269:$T$514)</f>
        <v>1580</v>
      </c>
      <c r="AC199" s="16">
        <f>SUMIF(Ent_Dados!$C$269:$C$514,Tabulação_Prod_Municipios!D94,Ent_Dados!$U$269:$U$514)</f>
        <v>675</v>
      </c>
      <c r="AD199" s="9"/>
      <c r="AE199" s="10">
        <v>189</v>
      </c>
      <c r="AF199" s="92" t="s">
        <v>276</v>
      </c>
      <c r="AG199" s="13">
        <f>SUMIF(Ent_Dados!$C$9:$C$254,Tabulação_Prod_Municipios!D244,Ent_Dados!$T$9:$T$254)</f>
        <v>200</v>
      </c>
      <c r="AH199" s="16">
        <f>SUMIF(Ent_Dados!$C$9:$C$254,Tabulação_Prod_Municipios!D244,Ent_Dados!$U$9:$U$254)</f>
        <v>164</v>
      </c>
      <c r="AJ199" s="10">
        <v>189</v>
      </c>
      <c r="AK199" s="92" t="s">
        <v>174</v>
      </c>
      <c r="AL199" s="13">
        <f>SUMIF(Ent_Dados!$C$269:$C$514,Tabulação_Prod_Municipios!D130,Ent_Dados!$X$269:$X$514)</f>
        <v>0</v>
      </c>
      <c r="AM199" s="16">
        <f>SUMIF(Ent_Dados!$C$269:$C$514,Tabulação_Prod_Municipios!D130,Ent_Dados!$Y$269:$Y$514)</f>
        <v>0</v>
      </c>
      <c r="AN199" s="9"/>
      <c r="AO199" s="10">
        <v>189</v>
      </c>
      <c r="AP199" s="92" t="s">
        <v>174</v>
      </c>
      <c r="AQ199" s="13">
        <f>SUMIF(Ent_Dados!$C$9:$C$254,Tabulação_Prod_Municipios!D130,Ent_Dados!$X$9:$X$254)</f>
        <v>0</v>
      </c>
      <c r="AR199" s="16">
        <f>SUMIF(Ent_Dados!$C$9:$C$254,Tabulação_Prod_Municipios!D130,Ent_Dados!$Y$9:$Y$254)</f>
        <v>0</v>
      </c>
      <c r="AT199" s="10">
        <v>189</v>
      </c>
      <c r="AU199" s="92" t="s">
        <v>104</v>
      </c>
      <c r="AV199" s="13">
        <f>SUMIF(Ent_Dados!$C$269:$C$514,Tabulação_Prod_Municipios!D53,Ent_Dados!$J$269:$J$514)</f>
        <v>0</v>
      </c>
      <c r="AW199" s="16">
        <f>SUMIF(Ent_Dados!$C$269:$C$514,Tabulação_Prod_Municipios!D53,Ent_Dados!$K$269:$K$514)</f>
        <v>0</v>
      </c>
      <c r="AX199" s="9"/>
      <c r="AY199" s="10">
        <v>189</v>
      </c>
      <c r="AZ199" s="92" t="s">
        <v>104</v>
      </c>
      <c r="BA199" s="13">
        <f>SUMIF(Ent_Dados!$C$9:$C$254,Tabulação_Prod_Municipios!D53,Ent_Dados!$J$9:$J$254)</f>
        <v>0</v>
      </c>
      <c r="BB199" s="16">
        <f>SUMIF(Ent_Dados!$C$9:$C$254,Tabulação_Prod_Municipios!D53,Ent_Dados!$K$9:$K$254)</f>
        <v>0</v>
      </c>
      <c r="BD199" s="10">
        <v>189</v>
      </c>
      <c r="BE199" s="92" t="s">
        <v>176</v>
      </c>
      <c r="BF199" s="13">
        <f>SUMIF(Ent_Dados!$C$269:$C$514,Tabulação_Prod_Municipios!D132,Ent_Dados!$N$269:$N$514)</f>
        <v>0</v>
      </c>
      <c r="BG199" s="16">
        <f>SUMIF(Ent_Dados!$C$269:$C$514,Tabulação_Prod_Municipios!D132,Ent_Dados!$O$269:$O$514)</f>
        <v>0</v>
      </c>
      <c r="BH199" s="9"/>
      <c r="BI199" s="10">
        <v>189</v>
      </c>
      <c r="BJ199" s="92" t="s">
        <v>176</v>
      </c>
      <c r="BK199" s="13">
        <f>SUMIF(Ent_Dados!$C$9:$C$254,Tabulação_Prod_Municipios!D132,Ent_Dados!$N$9:$N$254)</f>
        <v>0</v>
      </c>
      <c r="BL199" s="16">
        <f>SUMIF(Ent_Dados!$C$9:$C$254,Tabulação_Prod_Municipios!D132,Ent_Dados!$O$9:$O$254)</f>
        <v>0</v>
      </c>
      <c r="BN199" s="10">
        <v>189</v>
      </c>
      <c r="BO199" s="92" t="s">
        <v>225</v>
      </c>
      <c r="BP199" s="13">
        <f>SUMIF(Ent_Dados!$C$269:$C$514,Tabulação_Prod_Municipios!D186,Ent_Dados!$F$269:$F$514)</f>
        <v>0</v>
      </c>
      <c r="BQ199" s="16">
        <f>SUMIF(Ent_Dados!$C$269:$C$514,Tabulação_Prod_Municipios!D186,Ent_Dados!$G$269:$G$514)</f>
        <v>0</v>
      </c>
      <c r="BR199" s="9"/>
      <c r="BS199" s="10">
        <v>189</v>
      </c>
      <c r="BT199" s="92" t="s">
        <v>225</v>
      </c>
      <c r="BU199" s="13">
        <f>SUMIF(Ent_Dados!$C$9:$C$254,Tabulação_Prod_Municipios!D186,Ent_Dados!$F$9:$F$254)</f>
        <v>0</v>
      </c>
      <c r="BV199" s="16">
        <f>SUMIF(Ent_Dados!$C$9:$C$254,Tabulação_Prod_Municipios!D186,Ent_Dados!$G$9:$G$254)</f>
        <v>0</v>
      </c>
      <c r="BX199" s="10">
        <v>189</v>
      </c>
      <c r="BY199" s="92" t="s">
        <v>227</v>
      </c>
      <c r="BZ199" s="13">
        <f>SUMIF(Ent_Dados!$C$269:$C$514,Tabulação_Prod_Municipios!D188,Ent_Dados!$P$269:$P$514)</f>
        <v>0</v>
      </c>
      <c r="CA199" s="16">
        <f>SUMIF(Ent_Dados!$C$269:$C$514,Tabulação_Prod_Municipios!D188,Ent_Dados!$Q$269:$Q$514)</f>
        <v>0</v>
      </c>
      <c r="CB199" s="9"/>
      <c r="CC199" s="10">
        <v>189</v>
      </c>
      <c r="CD199" s="92" t="s">
        <v>227</v>
      </c>
      <c r="CE199" s="13">
        <f>SUMIF(Ent_Dados!$C$9:$C$254,Tabulação_Prod_Municipios!D188,Ent_Dados!$P$9:$P$254)</f>
        <v>0</v>
      </c>
      <c r="CF199" s="16">
        <f>SUMIF(Ent_Dados!$C$9:$C$254,Tabulação_Prod_Municipios!D188,Ent_Dados!$Q$9:$Q$254)</f>
        <v>0</v>
      </c>
      <c r="CH199" s="10">
        <v>189</v>
      </c>
      <c r="CI199" s="92" t="s">
        <v>233</v>
      </c>
      <c r="CJ199" s="13">
        <f>SUMIF(Ent_Dados!$C$269:$C$514,Tabulação_Prod_Municipios!D197,Ent_Dados!$AB$269:$AB$514)</f>
        <v>0</v>
      </c>
      <c r="CK199" s="16">
        <f>SUMIF(Ent_Dados!$C$269:$C$514,Tabulação_Prod_Municipios!D197,Ent_Dados!$AC$269:$AC$514)</f>
        <v>0</v>
      </c>
      <c r="CL199" s="9"/>
      <c r="CM199" s="10">
        <v>189</v>
      </c>
      <c r="CN199" s="92" t="s">
        <v>233</v>
      </c>
      <c r="CO199" s="13">
        <f>SUMIF(Ent_Dados!$C$9:$C$254,Tabulação_Prod_Municipios!D197,Ent_Dados!$AB$9:$AB$254)</f>
        <v>0</v>
      </c>
      <c r="CP199" s="16">
        <f>SUMIF(Ent_Dados!$C$9:$C$254,Tabulação_Prod_Municipios!D197,Ent_Dados!$AC$9:$AC$254)</f>
        <v>0</v>
      </c>
      <c r="CR199" s="10">
        <v>189</v>
      </c>
      <c r="CS199" s="92" t="s">
        <v>168</v>
      </c>
      <c r="CT199" s="13">
        <f>SUMIF(Ent_Dados!$C$269:$C$514,Tabulação_Prod_Municipios!D124,Ent_Dados!$L$269:$L$514)</f>
        <v>0</v>
      </c>
      <c r="CU199" s="16">
        <f>SUMIF(Ent_Dados!$C$269:$C$514,Tabulação_Prod_Municipios!D124,Ent_Dados!$M$269:$M$514)</f>
        <v>0</v>
      </c>
      <c r="CV199" s="9"/>
      <c r="CW199" s="10">
        <v>189</v>
      </c>
      <c r="CX199" s="92" t="s">
        <v>168</v>
      </c>
      <c r="CY199" s="13">
        <f>SUMIF(Ent_Dados!$C$9:$C$254,Tabulação_Prod_Municipios!D124,Ent_Dados!$L$9:$L$254)</f>
        <v>0</v>
      </c>
      <c r="CZ199" s="16">
        <f>SUMIF(Ent_Dados!$C$9:$C$254,Tabulação_Prod_Municipios!D124,Ent_Dados!$M$9:$M$254)</f>
        <v>0</v>
      </c>
      <c r="DB199" s="10">
        <v>189</v>
      </c>
      <c r="DC199" s="92" t="s">
        <v>104</v>
      </c>
      <c r="DD199" s="13">
        <f>SUMIF(Ent_Dados!$C$269:$C$514,Tabulação_Prod_Municipios!D53,Ent_Dados!$R$269:$R$514)</f>
        <v>0</v>
      </c>
      <c r="DE199" s="16">
        <f>SUMIF(Ent_Dados!$C$269:$C$514,Tabulação_Prod_Municipios!D53,Ent_Dados!$S$269:$S$514)</f>
        <v>0</v>
      </c>
      <c r="DF199" s="9"/>
      <c r="DG199" s="10">
        <v>189</v>
      </c>
      <c r="DH199" s="92" t="s">
        <v>104</v>
      </c>
      <c r="DI199" s="13">
        <f>SUMIF(Ent_Dados!$C$9:$C$254,Tabulação_Prod_Municipios!D53,Ent_Dados!$R$9:$R$254)</f>
        <v>0</v>
      </c>
      <c r="DJ199" s="16">
        <f>SUMIF(Ent_Dados!$C$9:$C$254,Tabulação_Prod_Municipios!D53,Ent_Dados!$S$9:$S$254)</f>
        <v>0</v>
      </c>
      <c r="DL199" s="10">
        <v>189</v>
      </c>
      <c r="DM199" s="92" t="s">
        <v>21</v>
      </c>
      <c r="DN199" s="13">
        <f>SUMIF(Ent_Dados!$C$269:$C$514,Tabulação_Prod_Municipios!D158,Ent_Dados!$Z$269:$Z$514)</f>
        <v>0</v>
      </c>
      <c r="DO199" s="16">
        <f>SUMIF(Ent_Dados!$C$269:$C$514,Tabulação_Prod_Municipios!D158,Ent_Dados!$AA$269:$AA$514)</f>
        <v>0</v>
      </c>
      <c r="DP199" s="9"/>
      <c r="DQ199" s="10">
        <v>189</v>
      </c>
      <c r="DR199" s="92" t="s">
        <v>21</v>
      </c>
      <c r="DS199" s="13">
        <f>SUMIF(Ent_Dados!$C$9:$C$254,Tabulação_Prod_Municipios!D158,Ent_Dados!$Z$9:$Z$254)</f>
        <v>0</v>
      </c>
      <c r="DT199" s="16">
        <f>SUMIF(Ent_Dados!$C$9:$C$254,Tabulação_Prod_Municipios!D158,Ent_Dados!$AA$9:$AA$254)</f>
        <v>0</v>
      </c>
      <c r="DV199" s="10">
        <v>189</v>
      </c>
      <c r="DW199" s="92" t="s">
        <v>221</v>
      </c>
      <c r="DX199" s="13">
        <f>SUMIF(Ent_Dados!$C$269:$C$514,Tabulação_Prod_Municipios!D181,Ent_Dados!$D$269:$D$514)</f>
        <v>0</v>
      </c>
      <c r="DY199" s="16">
        <f>SUMIF(Ent_Dados!$C$269:$C$514,Tabulação_Prod_Municipios!D181,Ent_Dados!$E$269:$E$514)</f>
        <v>0</v>
      </c>
      <c r="DZ199" s="9"/>
      <c r="EA199" s="10">
        <v>189</v>
      </c>
      <c r="EB199" s="92" t="s">
        <v>221</v>
      </c>
      <c r="EC199" s="13">
        <f>SUMIF(Ent_Dados!$C$9:$C$254,Tabulação_Prod_Municipios!D181,Ent_Dados!$D$9:$D$254)</f>
        <v>0</v>
      </c>
      <c r="ED199" s="16">
        <f>SUMIF(Ent_Dados!$C$9:$C$254,Tabulação_Prod_Municipios!D181,Ent_Dados!$E$9:$E$254)</f>
        <v>0</v>
      </c>
      <c r="EF199" s="10">
        <v>189</v>
      </c>
      <c r="EG199" s="92" t="s">
        <v>235</v>
      </c>
      <c r="EH199" s="13"/>
      <c r="EI199" s="16"/>
      <c r="EJ199" s="9"/>
      <c r="EK199" s="10">
        <v>189</v>
      </c>
      <c r="EL199" s="92" t="s">
        <v>235</v>
      </c>
      <c r="EM199" s="13"/>
      <c r="EN199" s="16"/>
    </row>
    <row r="200" spans="1:144" ht="13.5" customHeight="1" x14ac:dyDescent="0.2">
      <c r="A200" s="14"/>
      <c r="B200" s="91">
        <v>192</v>
      </c>
      <c r="C200" s="92" t="s">
        <v>236</v>
      </c>
      <c r="D200" s="12" t="s">
        <v>522</v>
      </c>
      <c r="E200" s="14"/>
      <c r="F200" s="10">
        <v>190</v>
      </c>
      <c r="G200" s="92" t="s">
        <v>273</v>
      </c>
      <c r="H200" s="13">
        <f>SUMIF(Ent_Dados!$C$269:$C$514,Tabulação_Prod_Municipios!D241,Ent_Dados!$F$269:$F$514)+SUMIF(Ent_Dados!$C$269:$C$514,Tabulação_Prod_Municipios!D241,Ent_Dados!$H$269:$H$514)+SUMIF(Ent_Dados!$C$269:$C$514,Tabulação_Prod_Municipios!D241,Ent_Dados!$J$269:$J$514)+SUMIF(Ent_Dados!$C$269:$C$514,Tabulação_Prod_Municipios!D241,Ent_Dados!$N$269:$N$514)+SUMIF(Ent_Dados!$C$269:$C$514,Tabulação_Prod_Municipios!D241,Ent_Dados!$P$269:$P$514)+SUMIF(Ent_Dados!$C$269:$C$514,Tabulação_Prod_Municipios!D241,Ent_Dados!$T$269:$T$514)+SUMIF(Ent_Dados!$C$269:$C$514,Tabulação_Prod_Municipios!D241,Ent_Dados!$V$269:$V$514)+SUMIF(Ent_Dados!$C$269:$C$514,Tabulação_Prod_Municipios!D241,Ent_Dados!$X$269:$X$514)+SUMIF(Ent_Dados!$C$269:$C$514,Tabulação_Prod_Municipios!D241,Ent_Dados!$AB$269:$AB$514)</f>
        <v>2323</v>
      </c>
      <c r="I200" s="16">
        <f>SUMIF(Ent_Dados!$C$269:$C$514,Tabulação_Prod_Municipios!D241,Ent_Dados!$G$269:$G$514)+SUMIF(Ent_Dados!$C$269:$C$514,Tabulação_Prod_Municipios!D241,Ent_Dados!$I$269:$I$514)+SUMIF(Ent_Dados!$C$269:$C$514,Tabulação_Prod_Municipios!D241,Ent_Dados!$K$269:$K$514)+SUMIF(Ent_Dados!$C$269:$C$514,Tabulação_Prod_Municipios!D241,Ent_Dados!$O$269:$O$514)+SUMIF(Ent_Dados!$C$269:$C$514,Tabulação_Prod_Municipios!D241,Ent_Dados!$Q$269:$Q$514)+SUMIF(Ent_Dados!$C$269:$C$514,Tabulação_Prod_Municipios!D241,Ent_Dados!$U$269:$U$514)+SUMIF(Ent_Dados!$C$269:$C$514,Tabulação_Prod_Municipios!D241,Ent_Dados!$W$269:$W$514)+SUMIF(Ent_Dados!$C$269:$C$514,Tabulação_Prod_Municipios!D241,Ent_Dados!$Y$269:$Y$514)+SUMIF(Ent_Dados!$C$269:$C$514,Tabulação_Prod_Municipios!D241,Ent_Dados!$AC$269:$AC$514)</f>
        <v>2433</v>
      </c>
      <c r="J200" s="9"/>
      <c r="K200" s="10">
        <v>190</v>
      </c>
      <c r="L200" s="92" t="s">
        <v>166</v>
      </c>
      <c r="M200" s="13">
        <f>SUMIF(Ent_Dados!$C$9:$C$254,Tabulação_Prod_Municipios!D122,Ent_Dados!$F$9:$F$254)+SUMIF(Ent_Dados!$C$9:$C$254,Tabulação_Prod_Municipios!D122,Ent_Dados!$H$9:$H$254)+SUMIF(Ent_Dados!$C$9:$C$254,Tabulação_Prod_Municipios!D122,Ent_Dados!$J$9:$J$254)+SUMIF(Ent_Dados!$C$9:$C$254,Tabulação_Prod_Municipios!D122,Ent_Dados!$N$9:$N$254)+SUMIF(Ent_Dados!$C$9:$C$254,Tabulação_Prod_Municipios!D122,Ent_Dados!$P$9:$P$254)+SUMIF(Ent_Dados!$C$9:$C$254,Tabulação_Prod_Municipios!D122,Ent_Dados!$T$9:$T$254)+SUMIF(Ent_Dados!$C$9:$C$254,Tabulação_Prod_Municipios!D122,Ent_Dados!$V$9:$V$254)+SUMIF(Ent_Dados!$C$9:$C$254,Tabulação_Prod_Municipios!D122,Ent_Dados!$X$9:$X$254)+SUMIF(Ent_Dados!$C$9:$C$254,Tabulação_Prod_Municipios!D122,Ent_Dados!$AB$9:$AB$254)</f>
        <v>500</v>
      </c>
      <c r="N200" s="16">
        <f>SUMIF(Ent_Dados!$C$9:$C$254,Tabulação_Prod_Municipios!D122,Ent_Dados!$G$9:$G$254)+SUMIF(Ent_Dados!$C$9:$C$254,Tabulação_Prod_Municipios!D122,Ent_Dados!$I$9:$I$254)+SUMIF(Ent_Dados!$C$9:$C$254,Tabulação_Prod_Municipios!D122,Ent_Dados!$K$9:$K$254)+SUMIF(Ent_Dados!$C$9:$C$254,Tabulação_Prod_Municipios!D122,Ent_Dados!$O$9:$O$254)+SUMIF(Ent_Dados!$C$9:$C$254,Tabulação_Prod_Municipios!D122,Ent_Dados!$Q$9:$Q$254)+SUMIF(Ent_Dados!$C$9:$C$254,Tabulação_Prod_Municipios!D122,Ent_Dados!$U$9:$U$254)+SUMIF(Ent_Dados!$C$9:$C$254,Tabulação_Prod_Municipios!D122,Ent_Dados!$W$9:$W$254)+SUMIF(Ent_Dados!$C$9:$C$254,Tabulação_Prod_Municipios!D122,Ent_Dados!$Y$9:$Y$254)+SUMIF(Ent_Dados!$C$9:$C$254,Tabulação_Prod_Municipios!D122,Ent_Dados!$AC$9:$AC$254)</f>
        <v>600</v>
      </c>
      <c r="O200" s="14"/>
      <c r="P200" s="10">
        <v>190</v>
      </c>
      <c r="Q200" s="92" t="s">
        <v>69</v>
      </c>
      <c r="R200" s="13">
        <f>SUMIF(Ent_Dados!$C$269:$C$514,Tabulação_Prod_Municipios!D16,Ent_Dados!$V$269:$V$514)</f>
        <v>178</v>
      </c>
      <c r="S200" s="16">
        <f>SUMIF(Ent_Dados!$C$269:$C$514,Tabulação_Prod_Municipios!D16,Ent_Dados!$W$269:$W$514)</f>
        <v>291</v>
      </c>
      <c r="T200" s="9"/>
      <c r="U200" s="10">
        <v>190</v>
      </c>
      <c r="V200" s="92" t="s">
        <v>151</v>
      </c>
      <c r="W200" s="13">
        <f>SUMIF(Ent_Dados!$C$9:$C$254,Tabulação_Prod_Municipios!D105,Ent_Dados!$V$9:$V$254)</f>
        <v>75</v>
      </c>
      <c r="X200" s="16">
        <f>SUMIF(Ent_Dados!$C$9:$C$254,Tabulação_Prod_Municipios!D105,Ent_Dados!$W$9:$W$254)</f>
        <v>75</v>
      </c>
      <c r="Y200" s="2"/>
      <c r="Z200" s="10">
        <v>190</v>
      </c>
      <c r="AA200" s="92" t="s">
        <v>102</v>
      </c>
      <c r="AB200" s="13">
        <f>SUMIF(Ent_Dados!$C$269:$C$514,Tabulação_Prod_Municipios!D50,Ent_Dados!$T$269:$T$514)</f>
        <v>675</v>
      </c>
      <c r="AC200" s="16">
        <f>SUMIF(Ent_Dados!$C$269:$C$514,Tabulação_Prod_Municipios!D50,Ent_Dados!$U$269:$U$514)</f>
        <v>675</v>
      </c>
      <c r="AD200" s="9"/>
      <c r="AE200" s="10">
        <v>190</v>
      </c>
      <c r="AF200" s="92" t="s">
        <v>135</v>
      </c>
      <c r="AG200" s="13">
        <f>SUMIF(Ent_Dados!$C$9:$C$254,Tabulação_Prod_Municipios!D89,Ent_Dados!$T$9:$T$254)</f>
        <v>150</v>
      </c>
      <c r="AH200" s="16">
        <f>SUMIF(Ent_Dados!$C$9:$C$254,Tabulação_Prod_Municipios!D89,Ent_Dados!$U$9:$U$254)</f>
        <v>160</v>
      </c>
      <c r="AJ200" s="10">
        <v>190</v>
      </c>
      <c r="AK200" s="92" t="s">
        <v>175</v>
      </c>
      <c r="AL200" s="13">
        <f>SUMIF(Ent_Dados!$C$269:$C$514,Tabulação_Prod_Municipios!D131,Ent_Dados!$X$269:$X$514)</f>
        <v>0</v>
      </c>
      <c r="AM200" s="16">
        <f>SUMIF(Ent_Dados!$C$269:$C$514,Tabulação_Prod_Municipios!D131,Ent_Dados!$Y$269:$Y$514)</f>
        <v>0</v>
      </c>
      <c r="AN200" s="9"/>
      <c r="AO200" s="10">
        <v>190</v>
      </c>
      <c r="AP200" s="92" t="s">
        <v>175</v>
      </c>
      <c r="AQ200" s="13">
        <f>SUMIF(Ent_Dados!$C$9:$C$254,Tabulação_Prod_Municipios!D131,Ent_Dados!$X$9:$X$254)</f>
        <v>0</v>
      </c>
      <c r="AR200" s="16">
        <f>SUMIF(Ent_Dados!$C$9:$C$254,Tabulação_Prod_Municipios!D131,Ent_Dados!$Y$9:$Y$254)</f>
        <v>0</v>
      </c>
      <c r="AT200" s="10">
        <v>190</v>
      </c>
      <c r="AU200" s="92" t="s">
        <v>19</v>
      </c>
      <c r="AV200" s="13">
        <f>SUMIF(Ent_Dados!$C$269:$C$514,Tabulação_Prod_Municipios!D63,Ent_Dados!$J$269:$J$514)</f>
        <v>0</v>
      </c>
      <c r="AW200" s="16">
        <f>SUMIF(Ent_Dados!$C$269:$C$514,Tabulação_Prod_Municipios!D63,Ent_Dados!$K$269:$K$514)</f>
        <v>0</v>
      </c>
      <c r="AX200" s="9"/>
      <c r="AY200" s="10">
        <v>190</v>
      </c>
      <c r="AZ200" s="92" t="s">
        <v>19</v>
      </c>
      <c r="BA200" s="13">
        <f>SUMIF(Ent_Dados!$C$9:$C$254,Tabulação_Prod_Municipios!D63,Ent_Dados!$J$9:$J$254)</f>
        <v>0</v>
      </c>
      <c r="BB200" s="16">
        <f>SUMIF(Ent_Dados!$C$9:$C$254,Tabulação_Prod_Municipios!D63,Ent_Dados!$K$9:$K$254)</f>
        <v>0</v>
      </c>
      <c r="BD200" s="10">
        <v>190</v>
      </c>
      <c r="BE200" s="92" t="s">
        <v>179</v>
      </c>
      <c r="BF200" s="13">
        <f>SUMIF(Ent_Dados!$C$269:$C$514,Tabulação_Prod_Municipios!D135,Ent_Dados!$N$269:$N$514)</f>
        <v>0</v>
      </c>
      <c r="BG200" s="16">
        <f>SUMIF(Ent_Dados!$C$269:$C$514,Tabulação_Prod_Municipios!D135,Ent_Dados!$O$269:$O$514)</f>
        <v>0</v>
      </c>
      <c r="BH200" s="9"/>
      <c r="BI200" s="10">
        <v>190</v>
      </c>
      <c r="BJ200" s="92" t="s">
        <v>179</v>
      </c>
      <c r="BK200" s="13">
        <f>SUMIF(Ent_Dados!$C$9:$C$254,Tabulação_Prod_Municipios!D135,Ent_Dados!$N$9:$N$254)</f>
        <v>0</v>
      </c>
      <c r="BL200" s="16">
        <f>SUMIF(Ent_Dados!$C$9:$C$254,Tabulação_Prod_Municipios!D135,Ent_Dados!$O$9:$O$254)</f>
        <v>0</v>
      </c>
      <c r="BN200" s="10">
        <v>190</v>
      </c>
      <c r="BO200" s="92" t="s">
        <v>227</v>
      </c>
      <c r="BP200" s="13">
        <f>SUMIF(Ent_Dados!$C$269:$C$514,Tabulação_Prod_Municipios!D188,Ent_Dados!$F$269:$F$514)</f>
        <v>0</v>
      </c>
      <c r="BQ200" s="16">
        <f>SUMIF(Ent_Dados!$C$269:$C$514,Tabulação_Prod_Municipios!D188,Ent_Dados!$G$269:$G$514)</f>
        <v>0</v>
      </c>
      <c r="BR200" s="9"/>
      <c r="BS200" s="10">
        <v>190</v>
      </c>
      <c r="BT200" s="92" t="s">
        <v>227</v>
      </c>
      <c r="BU200" s="13">
        <f>SUMIF(Ent_Dados!$C$9:$C$254,Tabulação_Prod_Municipios!D188,Ent_Dados!$F$9:$F$254)</f>
        <v>0</v>
      </c>
      <c r="BV200" s="16">
        <f>SUMIF(Ent_Dados!$C$9:$C$254,Tabulação_Prod_Municipios!D188,Ent_Dados!$G$9:$G$254)</f>
        <v>0</v>
      </c>
      <c r="BX200" s="10">
        <v>190</v>
      </c>
      <c r="BY200" s="92" t="s">
        <v>228</v>
      </c>
      <c r="BZ200" s="13">
        <f>SUMIF(Ent_Dados!$C$269:$C$514,Tabulação_Prod_Municipios!D191,Ent_Dados!$P$269:$P$514)</f>
        <v>0</v>
      </c>
      <c r="CA200" s="16">
        <f>SUMIF(Ent_Dados!$C$269:$C$514,Tabulação_Prod_Municipios!D191,Ent_Dados!$Q$269:$Q$514)</f>
        <v>0</v>
      </c>
      <c r="CB200" s="9"/>
      <c r="CC200" s="10">
        <v>190</v>
      </c>
      <c r="CD200" s="92" t="s">
        <v>228</v>
      </c>
      <c r="CE200" s="13">
        <f>SUMIF(Ent_Dados!$C$9:$C$254,Tabulação_Prod_Municipios!D191,Ent_Dados!$P$9:$P$254)</f>
        <v>0</v>
      </c>
      <c r="CF200" s="16">
        <f>SUMIF(Ent_Dados!$C$9:$C$254,Tabulação_Prod_Municipios!D191,Ent_Dados!$Q$9:$Q$254)</f>
        <v>0</v>
      </c>
      <c r="CH200" s="10">
        <v>190</v>
      </c>
      <c r="CI200" s="92" t="s">
        <v>234</v>
      </c>
      <c r="CJ200" s="13">
        <f>SUMIF(Ent_Dados!$C$269:$C$514,Tabulação_Prod_Municipios!D198,Ent_Dados!$AB$269:$AB$514)</f>
        <v>0</v>
      </c>
      <c r="CK200" s="16">
        <f>SUMIF(Ent_Dados!$C$269:$C$514,Tabulação_Prod_Municipios!D198,Ent_Dados!$AC$269:$AC$514)</f>
        <v>0</v>
      </c>
      <c r="CL200" s="9"/>
      <c r="CM200" s="10">
        <v>190</v>
      </c>
      <c r="CN200" s="92" t="s">
        <v>234</v>
      </c>
      <c r="CO200" s="13">
        <f>SUMIF(Ent_Dados!$C$9:$C$254,Tabulação_Prod_Municipios!D198,Ent_Dados!$AB$9:$AB$254)</f>
        <v>0</v>
      </c>
      <c r="CP200" s="16">
        <f>SUMIF(Ent_Dados!$C$9:$C$254,Tabulação_Prod_Municipios!D198,Ent_Dados!$AC$9:$AC$254)</f>
        <v>0</v>
      </c>
      <c r="CR200" s="10">
        <v>190</v>
      </c>
      <c r="CS200" s="92" t="s">
        <v>142</v>
      </c>
      <c r="CT200" s="13">
        <f>SUMIF(Ent_Dados!$C$269:$C$514,Tabulação_Prod_Municipios!D96,Ent_Dados!$L$269:$L$514)</f>
        <v>0</v>
      </c>
      <c r="CU200" s="16">
        <f>SUMIF(Ent_Dados!$C$269:$C$514,Tabulação_Prod_Municipios!D96,Ent_Dados!$M$269:$M$514)</f>
        <v>0</v>
      </c>
      <c r="CV200" s="9"/>
      <c r="CW200" s="10">
        <v>190</v>
      </c>
      <c r="CX200" s="92" t="s">
        <v>142</v>
      </c>
      <c r="CY200" s="13">
        <f>SUMIF(Ent_Dados!$C$9:$C$254,Tabulação_Prod_Municipios!D96,Ent_Dados!$L$9:$L$254)</f>
        <v>0</v>
      </c>
      <c r="CZ200" s="16">
        <f>SUMIF(Ent_Dados!$C$9:$C$254,Tabulação_Prod_Municipios!D96,Ent_Dados!$M$9:$M$254)</f>
        <v>0</v>
      </c>
      <c r="DB200" s="10">
        <v>190</v>
      </c>
      <c r="DC200" s="92" t="s">
        <v>154</v>
      </c>
      <c r="DD200" s="13">
        <f>SUMIF(Ent_Dados!$C$269:$C$514,Tabulação_Prod_Municipios!D109,Ent_Dados!$R$269:$R$514)</f>
        <v>0</v>
      </c>
      <c r="DE200" s="16">
        <f>SUMIF(Ent_Dados!$C$269:$C$514,Tabulação_Prod_Municipios!D109,Ent_Dados!$S$269:$S$514)</f>
        <v>0</v>
      </c>
      <c r="DF200" s="9"/>
      <c r="DG200" s="10">
        <v>190</v>
      </c>
      <c r="DH200" s="92" t="s">
        <v>154</v>
      </c>
      <c r="DI200" s="13">
        <f>SUMIF(Ent_Dados!$C$9:$C$254,Tabulação_Prod_Municipios!D109,Ent_Dados!$R$9:$R$254)</f>
        <v>0</v>
      </c>
      <c r="DJ200" s="16">
        <f>SUMIF(Ent_Dados!$C$9:$C$254,Tabulação_Prod_Municipios!D109,Ent_Dados!$S$9:$S$254)</f>
        <v>0</v>
      </c>
      <c r="DL200" s="10">
        <v>190</v>
      </c>
      <c r="DM200" s="92" t="s">
        <v>199</v>
      </c>
      <c r="DN200" s="13">
        <f>SUMIF(Ent_Dados!$C$269:$C$514,Tabulação_Prod_Municipios!D159,Ent_Dados!$Z$269:$Z$514)</f>
        <v>0</v>
      </c>
      <c r="DO200" s="16">
        <f>SUMIF(Ent_Dados!$C$269:$C$514,Tabulação_Prod_Municipios!D159,Ent_Dados!$AA$269:$AA$514)</f>
        <v>0</v>
      </c>
      <c r="DP200" s="9"/>
      <c r="DQ200" s="10">
        <v>190</v>
      </c>
      <c r="DR200" s="92" t="s">
        <v>199</v>
      </c>
      <c r="DS200" s="13">
        <f>SUMIF(Ent_Dados!$C$9:$C$254,Tabulação_Prod_Municipios!D159,Ent_Dados!$Z$9:$Z$254)</f>
        <v>0</v>
      </c>
      <c r="DT200" s="16">
        <f>SUMIF(Ent_Dados!$C$9:$C$254,Tabulação_Prod_Municipios!D159,Ent_Dados!$AA$9:$AA$254)</f>
        <v>0</v>
      </c>
      <c r="DV200" s="10">
        <v>190</v>
      </c>
      <c r="DW200" s="92" t="s">
        <v>222</v>
      </c>
      <c r="DX200" s="13">
        <f>SUMIF(Ent_Dados!$C$269:$C$514,Tabulação_Prod_Municipios!D182,Ent_Dados!$D$269:$D$514)</f>
        <v>0</v>
      </c>
      <c r="DY200" s="16">
        <f>SUMIF(Ent_Dados!$C$269:$C$514,Tabulação_Prod_Municipios!D182,Ent_Dados!$E$269:$E$514)</f>
        <v>0</v>
      </c>
      <c r="DZ200" s="9"/>
      <c r="EA200" s="10">
        <v>190</v>
      </c>
      <c r="EB200" s="92" t="s">
        <v>222</v>
      </c>
      <c r="EC200" s="13">
        <f>SUMIF(Ent_Dados!$C$9:$C$254,Tabulação_Prod_Municipios!D182,Ent_Dados!$D$9:$D$254)</f>
        <v>0</v>
      </c>
      <c r="ED200" s="16">
        <f>SUMIF(Ent_Dados!$C$9:$C$254,Tabulação_Prod_Municipios!D182,Ent_Dados!$E$9:$E$254)</f>
        <v>0</v>
      </c>
      <c r="EF200" s="10">
        <v>190</v>
      </c>
      <c r="EG200" s="92" t="s">
        <v>236</v>
      </c>
      <c r="EH200" s="13"/>
      <c r="EI200" s="16"/>
      <c r="EJ200" s="9"/>
      <c r="EK200" s="10">
        <v>190</v>
      </c>
      <c r="EL200" s="92" t="s">
        <v>236</v>
      </c>
      <c r="EM200" s="13"/>
      <c r="EN200" s="16"/>
    </row>
    <row r="201" spans="1:144" ht="13.5" customHeight="1" x14ac:dyDescent="0.2">
      <c r="A201" s="14"/>
      <c r="B201" s="91">
        <v>193</v>
      </c>
      <c r="C201" s="92" t="s">
        <v>48</v>
      </c>
      <c r="D201" s="12" t="s">
        <v>523</v>
      </c>
      <c r="E201" s="14"/>
      <c r="F201" s="10">
        <v>191</v>
      </c>
      <c r="G201" s="92" t="s">
        <v>97</v>
      </c>
      <c r="H201" s="13">
        <f>SUMIF(Ent_Dados!$C$269:$C$514,Tabulação_Prod_Municipios!D45,Ent_Dados!$F$269:$F$514)+SUMIF(Ent_Dados!$C$269:$C$514,Tabulação_Prod_Municipios!D45,Ent_Dados!$H$269:$H$514)+SUMIF(Ent_Dados!$C$269:$C$514,Tabulação_Prod_Municipios!D45,Ent_Dados!$J$269:$J$514)+SUMIF(Ent_Dados!$C$269:$C$514,Tabulação_Prod_Municipios!D45,Ent_Dados!$N$269:$N$514)+SUMIF(Ent_Dados!$C$269:$C$514,Tabulação_Prod_Municipios!D45,Ent_Dados!$P$269:$P$514)+SUMIF(Ent_Dados!$C$269:$C$514,Tabulação_Prod_Municipios!D45,Ent_Dados!$T$269:$T$514)+SUMIF(Ent_Dados!$C$269:$C$514,Tabulação_Prod_Municipios!D45,Ent_Dados!$V$269:$V$514)+SUMIF(Ent_Dados!$C$269:$C$514,Tabulação_Prod_Municipios!D45,Ent_Dados!$X$269:$X$514)+SUMIF(Ent_Dados!$C$269:$C$514,Tabulação_Prod_Municipios!D45,Ent_Dados!$AB$269:$AB$514)</f>
        <v>2057</v>
      </c>
      <c r="I201" s="16">
        <f>SUMIF(Ent_Dados!$C$269:$C$514,Tabulação_Prod_Municipios!D45,Ent_Dados!$G$269:$G$514)+SUMIF(Ent_Dados!$C$269:$C$514,Tabulação_Prod_Municipios!D45,Ent_Dados!$I$269:$I$514)+SUMIF(Ent_Dados!$C$269:$C$514,Tabulação_Prod_Municipios!D45,Ent_Dados!$K$269:$K$514)+SUMIF(Ent_Dados!$C$269:$C$514,Tabulação_Prod_Municipios!D45,Ent_Dados!$O$269:$O$514)+SUMIF(Ent_Dados!$C$269:$C$514,Tabulação_Prod_Municipios!D45,Ent_Dados!$Q$269:$Q$514)+SUMIF(Ent_Dados!$C$269:$C$514,Tabulação_Prod_Municipios!D45,Ent_Dados!$U$269:$U$514)+SUMIF(Ent_Dados!$C$269:$C$514,Tabulação_Prod_Municipios!D45,Ent_Dados!$W$269:$W$514)+SUMIF(Ent_Dados!$C$269:$C$514,Tabulação_Prod_Municipios!D45,Ent_Dados!$Y$269:$Y$514)+SUMIF(Ent_Dados!$C$269:$C$514,Tabulação_Prod_Municipios!D45,Ent_Dados!$AC$269:$AC$514)</f>
        <v>2383</v>
      </c>
      <c r="J201" s="9"/>
      <c r="K201" s="10">
        <v>191</v>
      </c>
      <c r="L201" s="92" t="s">
        <v>64</v>
      </c>
      <c r="M201" s="13">
        <f>SUMIF(Ent_Dados!$C$9:$C$254,Tabulação_Prod_Municipios!D11,Ent_Dados!$F$9:$F$254)+SUMIF(Ent_Dados!$C$9:$C$254,Tabulação_Prod_Municipios!D11,Ent_Dados!$H$9:$H$254)+SUMIF(Ent_Dados!$C$9:$C$254,Tabulação_Prod_Municipios!D11,Ent_Dados!$J$9:$J$254)+SUMIF(Ent_Dados!$C$9:$C$254,Tabulação_Prod_Municipios!D11,Ent_Dados!$N$9:$N$254)+SUMIF(Ent_Dados!$C$9:$C$254,Tabulação_Prod_Municipios!D11,Ent_Dados!$P$9:$P$254)+SUMIF(Ent_Dados!$C$9:$C$254,Tabulação_Prod_Municipios!D11,Ent_Dados!$T$9:$T$254)+SUMIF(Ent_Dados!$C$9:$C$254,Tabulação_Prod_Municipios!D11,Ent_Dados!$V$9:$V$254)+SUMIF(Ent_Dados!$C$9:$C$254,Tabulação_Prod_Municipios!D11,Ent_Dados!$X$9:$X$254)+SUMIF(Ent_Dados!$C$9:$C$254,Tabulação_Prod_Municipios!D11,Ent_Dados!$AB$9:$AB$254)</f>
        <v>740</v>
      </c>
      <c r="N201" s="16">
        <f>SUMIF(Ent_Dados!$C$9:$C$254,Tabulação_Prod_Municipios!D11,Ent_Dados!$G$9:$G$254)+SUMIF(Ent_Dados!$C$9:$C$254,Tabulação_Prod_Municipios!D11,Ent_Dados!$I$9:$I$254)+SUMIF(Ent_Dados!$C$9:$C$254,Tabulação_Prod_Municipios!D11,Ent_Dados!$K$9:$K$254)+SUMIF(Ent_Dados!$C$9:$C$254,Tabulação_Prod_Municipios!D11,Ent_Dados!$O$9:$O$254)+SUMIF(Ent_Dados!$C$9:$C$254,Tabulação_Prod_Municipios!D11,Ent_Dados!$Q$9:$Q$254)+SUMIF(Ent_Dados!$C$9:$C$254,Tabulação_Prod_Municipios!D11,Ent_Dados!$U$9:$U$254)+SUMIF(Ent_Dados!$C$9:$C$254,Tabulação_Prod_Municipios!D11,Ent_Dados!$W$9:$W$254)+SUMIF(Ent_Dados!$C$9:$C$254,Tabulação_Prod_Municipios!D11,Ent_Dados!$Y$9:$Y$254)+SUMIF(Ent_Dados!$C$9:$C$254,Tabulação_Prod_Municipios!D11,Ent_Dados!$AC$9:$AC$254)</f>
        <v>560</v>
      </c>
      <c r="O201" s="14"/>
      <c r="P201" s="10">
        <v>191</v>
      </c>
      <c r="Q201" s="92" t="s">
        <v>151</v>
      </c>
      <c r="R201" s="13">
        <f>SUMIF(Ent_Dados!$C$269:$C$514,Tabulação_Prod_Municipios!D105,Ent_Dados!$V$269:$V$514)</f>
        <v>233</v>
      </c>
      <c r="S201" s="16">
        <f>SUMIF(Ent_Dados!$C$269:$C$514,Tabulação_Prod_Municipios!D105,Ent_Dados!$W$269:$W$514)</f>
        <v>225</v>
      </c>
      <c r="T201" s="9"/>
      <c r="U201" s="10">
        <v>191</v>
      </c>
      <c r="V201" s="92" t="s">
        <v>118</v>
      </c>
      <c r="W201" s="13">
        <f>SUMIF(Ent_Dados!$C$9:$C$254,Tabulação_Prod_Municipios!D70,Ent_Dados!$V$9:$V$254)</f>
        <v>40</v>
      </c>
      <c r="X201" s="16">
        <f>SUMIF(Ent_Dados!$C$9:$C$254,Tabulação_Prod_Municipios!D70,Ent_Dados!$W$9:$W$254)</f>
        <v>50</v>
      </c>
      <c r="Y201" s="2"/>
      <c r="Z201" s="10">
        <v>191</v>
      </c>
      <c r="AA201" s="92" t="s">
        <v>111</v>
      </c>
      <c r="AB201" s="13">
        <f>SUMIF(Ent_Dados!$C$269:$C$514,Tabulação_Prod_Municipios!D61,Ent_Dados!$T$269:$T$514)</f>
        <v>1250</v>
      </c>
      <c r="AC201" s="16">
        <f>SUMIF(Ent_Dados!$C$269:$C$514,Tabulação_Prod_Municipios!D61,Ent_Dados!$U$269:$U$514)</f>
        <v>648</v>
      </c>
      <c r="AD201" s="9"/>
      <c r="AE201" s="10">
        <v>191</v>
      </c>
      <c r="AF201" s="92" t="s">
        <v>89</v>
      </c>
      <c r="AG201" s="13">
        <f>SUMIF(Ent_Dados!$C$9:$C$254,Tabulação_Prod_Municipios!D37,Ent_Dados!$T$9:$T$254)</f>
        <v>150</v>
      </c>
      <c r="AH201" s="16">
        <f>SUMIF(Ent_Dados!$C$9:$C$254,Tabulação_Prod_Municipios!D37,Ent_Dados!$U$9:$U$254)</f>
        <v>150</v>
      </c>
      <c r="AJ201" s="10">
        <v>191</v>
      </c>
      <c r="AK201" s="92" t="s">
        <v>179</v>
      </c>
      <c r="AL201" s="13">
        <f>SUMIF(Ent_Dados!$C$269:$C$514,Tabulação_Prod_Municipios!D135,Ent_Dados!$X$269:$X$514)</f>
        <v>0</v>
      </c>
      <c r="AM201" s="16">
        <f>SUMIF(Ent_Dados!$C$269:$C$514,Tabulação_Prod_Municipios!D135,Ent_Dados!$Y$269:$Y$514)</f>
        <v>0</v>
      </c>
      <c r="AN201" s="9"/>
      <c r="AO201" s="10">
        <v>191</v>
      </c>
      <c r="AP201" s="92" t="s">
        <v>179</v>
      </c>
      <c r="AQ201" s="13">
        <f>SUMIF(Ent_Dados!$C$9:$C$254,Tabulação_Prod_Municipios!D135,Ent_Dados!$X$9:$X$254)</f>
        <v>0</v>
      </c>
      <c r="AR201" s="16">
        <f>SUMIF(Ent_Dados!$C$9:$C$254,Tabulação_Prod_Municipios!D135,Ent_Dados!$Y$9:$Y$254)</f>
        <v>0</v>
      </c>
      <c r="AT201" s="10">
        <v>191</v>
      </c>
      <c r="AU201" s="92" t="s">
        <v>6</v>
      </c>
      <c r="AV201" s="13">
        <f>SUMIF(Ent_Dados!$C$269:$C$514,Tabulação_Prod_Municipios!D69,Ent_Dados!$J$269:$J$514)</f>
        <v>0</v>
      </c>
      <c r="AW201" s="16">
        <f>SUMIF(Ent_Dados!$C$269:$C$514,Tabulação_Prod_Municipios!D69,Ent_Dados!$K$269:$K$514)</f>
        <v>0</v>
      </c>
      <c r="AX201" s="9"/>
      <c r="AY201" s="10">
        <v>191</v>
      </c>
      <c r="AZ201" s="92" t="s">
        <v>6</v>
      </c>
      <c r="BA201" s="13">
        <f>SUMIF(Ent_Dados!$C$9:$C$254,Tabulação_Prod_Municipios!D69,Ent_Dados!$J$9:$J$254)</f>
        <v>0</v>
      </c>
      <c r="BB201" s="16">
        <f>SUMIF(Ent_Dados!$C$9:$C$254,Tabulação_Prod_Municipios!D69,Ent_Dados!$K$9:$K$254)</f>
        <v>0</v>
      </c>
      <c r="BD201" s="10">
        <v>191</v>
      </c>
      <c r="BE201" s="92" t="s">
        <v>180</v>
      </c>
      <c r="BF201" s="13">
        <f>SUMIF(Ent_Dados!$C$269:$C$514,Tabulação_Prod_Municipios!D136,Ent_Dados!$N$269:$N$514)</f>
        <v>0</v>
      </c>
      <c r="BG201" s="16">
        <f>SUMIF(Ent_Dados!$C$269:$C$514,Tabulação_Prod_Municipios!D136,Ent_Dados!$O$269:$O$514)</f>
        <v>0</v>
      </c>
      <c r="BH201" s="9"/>
      <c r="BI201" s="10">
        <v>191</v>
      </c>
      <c r="BJ201" s="92" t="s">
        <v>180</v>
      </c>
      <c r="BK201" s="13">
        <f>SUMIF(Ent_Dados!$C$9:$C$254,Tabulação_Prod_Municipios!D136,Ent_Dados!$N$9:$N$254)</f>
        <v>0</v>
      </c>
      <c r="BL201" s="16">
        <f>SUMIF(Ent_Dados!$C$9:$C$254,Tabulação_Prod_Municipios!D136,Ent_Dados!$O$9:$O$254)</f>
        <v>0</v>
      </c>
      <c r="BN201" s="10">
        <v>191</v>
      </c>
      <c r="BO201" s="92" t="s">
        <v>228</v>
      </c>
      <c r="BP201" s="13">
        <f>SUMIF(Ent_Dados!$C$269:$C$514,Tabulação_Prod_Municipios!D191,Ent_Dados!$F$269:$F$514)</f>
        <v>0</v>
      </c>
      <c r="BQ201" s="16">
        <f>SUMIF(Ent_Dados!$C$269:$C$514,Tabulação_Prod_Municipios!D191,Ent_Dados!$G$269:$G$514)</f>
        <v>0</v>
      </c>
      <c r="BR201" s="9"/>
      <c r="BS201" s="10">
        <v>191</v>
      </c>
      <c r="BT201" s="92" t="s">
        <v>228</v>
      </c>
      <c r="BU201" s="13">
        <f>SUMIF(Ent_Dados!$C$9:$C$254,Tabulação_Prod_Municipios!D191,Ent_Dados!$F$9:$F$254)</f>
        <v>0</v>
      </c>
      <c r="BV201" s="16">
        <f>SUMIF(Ent_Dados!$C$9:$C$254,Tabulação_Prod_Municipios!D191,Ent_Dados!$G$9:$G$254)</f>
        <v>0</v>
      </c>
      <c r="BX201" s="10">
        <v>191</v>
      </c>
      <c r="BY201" s="92" t="s">
        <v>229</v>
      </c>
      <c r="BZ201" s="13">
        <f>SUMIF(Ent_Dados!$C$269:$C$514,Tabulação_Prod_Municipios!D192,Ent_Dados!$P$269:$P$514)</f>
        <v>0</v>
      </c>
      <c r="CA201" s="16">
        <f>SUMIF(Ent_Dados!$C$269:$C$514,Tabulação_Prod_Municipios!D192,Ent_Dados!$Q$269:$Q$514)</f>
        <v>0</v>
      </c>
      <c r="CB201" s="9"/>
      <c r="CC201" s="10">
        <v>191</v>
      </c>
      <c r="CD201" s="92" t="s">
        <v>229</v>
      </c>
      <c r="CE201" s="13">
        <f>SUMIF(Ent_Dados!$C$9:$C$254,Tabulação_Prod_Municipios!D192,Ent_Dados!$P$9:$P$254)</f>
        <v>0</v>
      </c>
      <c r="CF201" s="16">
        <f>SUMIF(Ent_Dados!$C$9:$C$254,Tabulação_Prod_Municipios!D192,Ent_Dados!$Q$9:$Q$254)</f>
        <v>0</v>
      </c>
      <c r="CH201" s="10">
        <v>191</v>
      </c>
      <c r="CI201" s="92" t="s">
        <v>235</v>
      </c>
      <c r="CJ201" s="13">
        <f>SUMIF(Ent_Dados!$C$269:$C$514,Tabulação_Prod_Municipios!D199,Ent_Dados!$AB$269:$AB$514)</f>
        <v>0</v>
      </c>
      <c r="CK201" s="16">
        <f>SUMIF(Ent_Dados!$C$269:$C$514,Tabulação_Prod_Municipios!D199,Ent_Dados!$AC$269:$AC$514)</f>
        <v>0</v>
      </c>
      <c r="CL201" s="9"/>
      <c r="CM201" s="10">
        <v>191</v>
      </c>
      <c r="CN201" s="92" t="s">
        <v>235</v>
      </c>
      <c r="CO201" s="13">
        <f>SUMIF(Ent_Dados!$C$9:$C$254,Tabulação_Prod_Municipios!D199,Ent_Dados!$AB$9:$AB$254)</f>
        <v>0</v>
      </c>
      <c r="CP201" s="16">
        <f>SUMIF(Ent_Dados!$C$9:$C$254,Tabulação_Prod_Municipios!D199,Ent_Dados!$AC$9:$AC$254)</f>
        <v>0</v>
      </c>
      <c r="CR201" s="10">
        <v>191</v>
      </c>
      <c r="CS201" s="92" t="s">
        <v>259</v>
      </c>
      <c r="CT201" s="13">
        <f>SUMIF(Ent_Dados!$C$269:$C$514,Tabulação_Prod_Municipios!D226,Ent_Dados!$L$269:$L$514)</f>
        <v>0</v>
      </c>
      <c r="CU201" s="16">
        <f>SUMIF(Ent_Dados!$C$269:$C$514,Tabulação_Prod_Municipios!D226,Ent_Dados!$M$269:$M$514)</f>
        <v>0</v>
      </c>
      <c r="CV201" s="9"/>
      <c r="CW201" s="10">
        <v>191</v>
      </c>
      <c r="CX201" s="92" t="s">
        <v>259</v>
      </c>
      <c r="CY201" s="13">
        <f>SUMIF(Ent_Dados!$C$9:$C$254,Tabulação_Prod_Municipios!D226,Ent_Dados!$L$9:$L$254)</f>
        <v>0</v>
      </c>
      <c r="CZ201" s="16">
        <f>SUMIF(Ent_Dados!$C$9:$C$254,Tabulação_Prod_Municipios!D226,Ent_Dados!$M$9:$M$254)</f>
        <v>0</v>
      </c>
      <c r="DB201" s="10">
        <v>191</v>
      </c>
      <c r="DC201" s="92" t="s">
        <v>47</v>
      </c>
      <c r="DD201" s="13">
        <f>SUMIF(Ent_Dados!$C$269:$C$514,Tabulação_Prod_Municipios!D190,Ent_Dados!$R$269:$R$514)</f>
        <v>0</v>
      </c>
      <c r="DE201" s="16">
        <f>SUMIF(Ent_Dados!$C$269:$C$514,Tabulação_Prod_Municipios!D190,Ent_Dados!$S$269:$S$514)</f>
        <v>0</v>
      </c>
      <c r="DF201" s="9"/>
      <c r="DG201" s="10">
        <v>191</v>
      </c>
      <c r="DH201" s="92" t="s">
        <v>47</v>
      </c>
      <c r="DI201" s="13">
        <f>SUMIF(Ent_Dados!$C$9:$C$254,Tabulação_Prod_Municipios!D190,Ent_Dados!$R$9:$R$254)</f>
        <v>0</v>
      </c>
      <c r="DJ201" s="16">
        <f>SUMIF(Ent_Dados!$C$9:$C$254,Tabulação_Prod_Municipios!D190,Ent_Dados!$S$9:$S$254)</f>
        <v>0</v>
      </c>
      <c r="DL201" s="10">
        <v>191</v>
      </c>
      <c r="DM201" s="92" t="s">
        <v>201</v>
      </c>
      <c r="DN201" s="13">
        <f>SUMIF(Ent_Dados!$C$269:$C$514,Tabulação_Prod_Municipios!D161,Ent_Dados!$Z$269:$Z$514)</f>
        <v>0</v>
      </c>
      <c r="DO201" s="16">
        <f>SUMIF(Ent_Dados!$C$269:$C$514,Tabulação_Prod_Municipios!D161,Ent_Dados!$AA$269:$AA$514)</f>
        <v>0</v>
      </c>
      <c r="DP201" s="9"/>
      <c r="DQ201" s="10">
        <v>191</v>
      </c>
      <c r="DR201" s="92" t="s">
        <v>201</v>
      </c>
      <c r="DS201" s="13">
        <f>SUMIF(Ent_Dados!$C$9:$C$254,Tabulação_Prod_Municipios!D161,Ent_Dados!$Z$9:$Z$254)</f>
        <v>0</v>
      </c>
      <c r="DT201" s="16">
        <f>SUMIF(Ent_Dados!$C$9:$C$254,Tabulação_Prod_Municipios!D161,Ent_Dados!$AA$9:$AA$254)</f>
        <v>0</v>
      </c>
      <c r="DV201" s="10">
        <v>191</v>
      </c>
      <c r="DW201" s="92" t="s">
        <v>223</v>
      </c>
      <c r="DX201" s="13">
        <f>SUMIF(Ent_Dados!$C$269:$C$514,Tabulação_Prod_Municipios!D183,Ent_Dados!$D$269:$D$514)</f>
        <v>0</v>
      </c>
      <c r="DY201" s="16">
        <f>SUMIF(Ent_Dados!$C$269:$C$514,Tabulação_Prod_Municipios!D183,Ent_Dados!$E$269:$E$514)</f>
        <v>0</v>
      </c>
      <c r="DZ201" s="9"/>
      <c r="EA201" s="10">
        <v>191</v>
      </c>
      <c r="EB201" s="92" t="s">
        <v>223</v>
      </c>
      <c r="EC201" s="13">
        <f>SUMIF(Ent_Dados!$C$9:$C$254,Tabulação_Prod_Municipios!D183,Ent_Dados!$D$9:$D$254)</f>
        <v>0</v>
      </c>
      <c r="ED201" s="16">
        <f>SUMIF(Ent_Dados!$C$9:$C$254,Tabulação_Prod_Municipios!D183,Ent_Dados!$E$9:$E$254)</f>
        <v>0</v>
      </c>
      <c r="EF201" s="10">
        <v>191</v>
      </c>
      <c r="EG201" s="92" t="s">
        <v>48</v>
      </c>
      <c r="EH201" s="13"/>
      <c r="EI201" s="16"/>
      <c r="EJ201" s="9"/>
      <c r="EK201" s="10">
        <v>191</v>
      </c>
      <c r="EL201" s="92" t="s">
        <v>48</v>
      </c>
      <c r="EM201" s="13"/>
      <c r="EN201" s="16"/>
    </row>
    <row r="202" spans="1:144" ht="13.5" customHeight="1" x14ac:dyDescent="0.2">
      <c r="A202" s="14"/>
      <c r="B202" s="91">
        <v>194</v>
      </c>
      <c r="C202" s="92" t="s">
        <v>237</v>
      </c>
      <c r="D202" s="12" t="s">
        <v>524</v>
      </c>
      <c r="E202" s="14"/>
      <c r="F202" s="10">
        <v>192</v>
      </c>
      <c r="G202" s="92" t="s">
        <v>111</v>
      </c>
      <c r="H202" s="13">
        <f>SUMIF(Ent_Dados!$C$269:$C$514,Tabulação_Prod_Municipios!D61,Ent_Dados!$F$269:$F$514)+SUMIF(Ent_Dados!$C$269:$C$514,Tabulação_Prod_Municipios!D61,Ent_Dados!$H$269:$H$514)+SUMIF(Ent_Dados!$C$269:$C$514,Tabulação_Prod_Municipios!D61,Ent_Dados!$J$269:$J$514)+SUMIF(Ent_Dados!$C$269:$C$514,Tabulação_Prod_Municipios!D61,Ent_Dados!$N$269:$N$514)+SUMIF(Ent_Dados!$C$269:$C$514,Tabulação_Prod_Municipios!D61,Ent_Dados!$P$269:$P$514)+SUMIF(Ent_Dados!$C$269:$C$514,Tabulação_Prod_Municipios!D61,Ent_Dados!$T$269:$T$514)+SUMIF(Ent_Dados!$C$269:$C$514,Tabulação_Prod_Municipios!D61,Ent_Dados!$V$269:$V$514)+SUMIF(Ent_Dados!$C$269:$C$514,Tabulação_Prod_Municipios!D61,Ent_Dados!$X$269:$X$514)+SUMIF(Ent_Dados!$C$269:$C$514,Tabulação_Prod_Municipios!D61,Ent_Dados!$AB$269:$AB$514)</f>
        <v>5922</v>
      </c>
      <c r="I202" s="16">
        <f>SUMIF(Ent_Dados!$C$269:$C$514,Tabulação_Prod_Municipios!D61,Ent_Dados!$G$269:$G$514)+SUMIF(Ent_Dados!$C$269:$C$514,Tabulação_Prod_Municipios!D61,Ent_Dados!$I$269:$I$514)+SUMIF(Ent_Dados!$C$269:$C$514,Tabulação_Prod_Municipios!D61,Ent_Dados!$K$269:$K$514)+SUMIF(Ent_Dados!$C$269:$C$514,Tabulação_Prod_Municipios!D61,Ent_Dados!$O$269:$O$514)+SUMIF(Ent_Dados!$C$269:$C$514,Tabulação_Prod_Municipios!D61,Ent_Dados!$Q$269:$Q$514)+SUMIF(Ent_Dados!$C$269:$C$514,Tabulação_Prod_Municipios!D61,Ent_Dados!$U$269:$U$514)+SUMIF(Ent_Dados!$C$269:$C$514,Tabulação_Prod_Municipios!D61,Ent_Dados!$W$269:$W$514)+SUMIF(Ent_Dados!$C$269:$C$514,Tabulação_Prod_Municipios!D61,Ent_Dados!$Y$269:$Y$514)+SUMIF(Ent_Dados!$C$269:$C$514,Tabulação_Prod_Municipios!D61,Ent_Dados!$AC$269:$AC$514)</f>
        <v>2322</v>
      </c>
      <c r="J202" s="9"/>
      <c r="K202" s="10">
        <v>192</v>
      </c>
      <c r="L202" s="92" t="s">
        <v>274</v>
      </c>
      <c r="M202" s="13">
        <f>SUMIF(Ent_Dados!$C$9:$C$254,Tabulação_Prod_Municipios!D242,Ent_Dados!$F$9:$F$254)+SUMIF(Ent_Dados!$C$9:$C$254,Tabulação_Prod_Municipios!D242,Ent_Dados!$H$9:$H$254)+SUMIF(Ent_Dados!$C$9:$C$254,Tabulação_Prod_Municipios!D242,Ent_Dados!$J$9:$J$254)+SUMIF(Ent_Dados!$C$9:$C$254,Tabulação_Prod_Municipios!D242,Ent_Dados!$N$9:$N$254)+SUMIF(Ent_Dados!$C$9:$C$254,Tabulação_Prod_Municipios!D242,Ent_Dados!$P$9:$P$254)+SUMIF(Ent_Dados!$C$9:$C$254,Tabulação_Prod_Municipios!D242,Ent_Dados!$T$9:$T$254)+SUMIF(Ent_Dados!$C$9:$C$254,Tabulação_Prod_Municipios!D242,Ent_Dados!$V$9:$V$254)+SUMIF(Ent_Dados!$C$9:$C$254,Tabulação_Prod_Municipios!D242,Ent_Dados!$X$9:$X$254)+SUMIF(Ent_Dados!$C$9:$C$254,Tabulação_Prod_Municipios!D242,Ent_Dados!$AB$9:$AB$254)</f>
        <v>550</v>
      </c>
      <c r="N202" s="16">
        <f>SUMIF(Ent_Dados!$C$9:$C$254,Tabulação_Prod_Municipios!D242,Ent_Dados!$G$9:$G$254)+SUMIF(Ent_Dados!$C$9:$C$254,Tabulação_Prod_Municipios!D242,Ent_Dados!$I$9:$I$254)+SUMIF(Ent_Dados!$C$9:$C$254,Tabulação_Prod_Municipios!D242,Ent_Dados!$K$9:$K$254)+SUMIF(Ent_Dados!$C$9:$C$254,Tabulação_Prod_Municipios!D242,Ent_Dados!$O$9:$O$254)+SUMIF(Ent_Dados!$C$9:$C$254,Tabulação_Prod_Municipios!D242,Ent_Dados!$Q$9:$Q$254)+SUMIF(Ent_Dados!$C$9:$C$254,Tabulação_Prod_Municipios!D242,Ent_Dados!$U$9:$U$254)+SUMIF(Ent_Dados!$C$9:$C$254,Tabulação_Prod_Municipios!D242,Ent_Dados!$W$9:$W$254)+SUMIF(Ent_Dados!$C$9:$C$254,Tabulação_Prod_Municipios!D242,Ent_Dados!$Y$9:$Y$254)+SUMIF(Ent_Dados!$C$9:$C$254,Tabulação_Prod_Municipios!D242,Ent_Dados!$AC$9:$AC$254)</f>
        <v>550</v>
      </c>
      <c r="O202" s="14"/>
      <c r="P202" s="10">
        <v>192</v>
      </c>
      <c r="Q202" s="92" t="s">
        <v>118</v>
      </c>
      <c r="R202" s="13">
        <f>SUMIF(Ent_Dados!$C$269:$C$514,Tabulação_Prod_Municipios!D70,Ent_Dados!$V$269:$V$514)</f>
        <v>110</v>
      </c>
      <c r="S202" s="16">
        <f>SUMIF(Ent_Dados!$C$269:$C$514,Tabulação_Prod_Municipios!D70,Ent_Dados!$W$269:$W$514)</f>
        <v>140</v>
      </c>
      <c r="T202" s="9"/>
      <c r="U202" s="10">
        <v>192</v>
      </c>
      <c r="V202" s="92" t="s">
        <v>262</v>
      </c>
      <c r="W202" s="13">
        <f>SUMIF(Ent_Dados!$C$9:$C$254,Tabulação_Prod_Municipios!D229,Ent_Dados!$V$9:$V$254)</f>
        <v>0</v>
      </c>
      <c r="X202" s="16">
        <f>SUMIF(Ent_Dados!$C$9:$C$254,Tabulação_Prod_Municipios!D229,Ent_Dados!$W$9:$W$254)</f>
        <v>0</v>
      </c>
      <c r="Y202" s="2"/>
      <c r="Z202" s="10">
        <v>192</v>
      </c>
      <c r="AA202" s="92" t="s">
        <v>199</v>
      </c>
      <c r="AB202" s="13">
        <f>SUMIF(Ent_Dados!$C$269:$C$514,Tabulação_Prod_Municipios!D159,Ent_Dados!$T$269:$T$514)</f>
        <v>1930</v>
      </c>
      <c r="AC202" s="16">
        <f>SUMIF(Ent_Dados!$C$269:$C$514,Tabulação_Prod_Municipios!D159,Ent_Dados!$U$269:$U$514)</f>
        <v>600</v>
      </c>
      <c r="AD202" s="9"/>
      <c r="AE202" s="10">
        <v>192</v>
      </c>
      <c r="AF202" s="92" t="s">
        <v>102</v>
      </c>
      <c r="AG202" s="13">
        <f>SUMIF(Ent_Dados!$C$9:$C$254,Tabulação_Prod_Municipios!D50,Ent_Dados!$T$9:$T$254)</f>
        <v>150</v>
      </c>
      <c r="AH202" s="16">
        <f>SUMIF(Ent_Dados!$C$9:$C$254,Tabulação_Prod_Municipios!D50,Ent_Dados!$U$9:$U$254)</f>
        <v>150</v>
      </c>
      <c r="AJ202" s="10">
        <v>192</v>
      </c>
      <c r="AK202" s="92" t="s">
        <v>181</v>
      </c>
      <c r="AL202" s="13">
        <f>SUMIF(Ent_Dados!$C$269:$C$514,Tabulação_Prod_Municipios!D137,Ent_Dados!$X$269:$X$514)</f>
        <v>0</v>
      </c>
      <c r="AM202" s="16">
        <f>SUMIF(Ent_Dados!$C$269:$C$514,Tabulação_Prod_Municipios!D137,Ent_Dados!$Y$269:$Y$514)</f>
        <v>0</v>
      </c>
      <c r="AN202" s="9"/>
      <c r="AO202" s="10">
        <v>192</v>
      </c>
      <c r="AP202" s="92" t="s">
        <v>181</v>
      </c>
      <c r="AQ202" s="13">
        <f>SUMIF(Ent_Dados!$C$9:$C$254,Tabulação_Prod_Municipios!D137,Ent_Dados!$X$9:$X$254)</f>
        <v>0</v>
      </c>
      <c r="AR202" s="16">
        <f>SUMIF(Ent_Dados!$C$9:$C$254,Tabulação_Prod_Municipios!D137,Ent_Dados!$Y$9:$Y$254)</f>
        <v>0</v>
      </c>
      <c r="AT202" s="10">
        <v>192</v>
      </c>
      <c r="AU202" s="92" t="s">
        <v>227</v>
      </c>
      <c r="AV202" s="13">
        <f>SUMIF(Ent_Dados!$C$269:$C$514,Tabulação_Prod_Municipios!D188,Ent_Dados!$J$269:$J$514)</f>
        <v>0</v>
      </c>
      <c r="AW202" s="16">
        <f>SUMIF(Ent_Dados!$C$269:$C$514,Tabulação_Prod_Municipios!D188,Ent_Dados!$K$269:$K$514)</f>
        <v>0</v>
      </c>
      <c r="AX202" s="9"/>
      <c r="AY202" s="10">
        <v>192</v>
      </c>
      <c r="AZ202" s="92" t="s">
        <v>227</v>
      </c>
      <c r="BA202" s="13">
        <f>SUMIF(Ent_Dados!$C$9:$C$254,Tabulação_Prod_Municipios!D188,Ent_Dados!$J$9:$J$254)</f>
        <v>0</v>
      </c>
      <c r="BB202" s="16">
        <f>SUMIF(Ent_Dados!$C$9:$C$254,Tabulação_Prod_Municipios!D188,Ent_Dados!$K$9:$K$254)</f>
        <v>0</v>
      </c>
      <c r="BD202" s="10">
        <v>192</v>
      </c>
      <c r="BE202" s="92" t="s">
        <v>182</v>
      </c>
      <c r="BF202" s="13">
        <f>SUMIF(Ent_Dados!$C$269:$C$514,Tabulação_Prod_Municipios!D139,Ent_Dados!$N$269:$N$514)</f>
        <v>0</v>
      </c>
      <c r="BG202" s="16">
        <f>SUMIF(Ent_Dados!$C$269:$C$514,Tabulação_Prod_Municipios!D139,Ent_Dados!$O$269:$O$514)</f>
        <v>0</v>
      </c>
      <c r="BH202" s="9"/>
      <c r="BI202" s="10">
        <v>192</v>
      </c>
      <c r="BJ202" s="92" t="s">
        <v>182</v>
      </c>
      <c r="BK202" s="13">
        <f>SUMIF(Ent_Dados!$C$9:$C$254,Tabulação_Prod_Municipios!D139,Ent_Dados!$N$9:$N$254)</f>
        <v>0</v>
      </c>
      <c r="BL202" s="16">
        <f>SUMIF(Ent_Dados!$C$9:$C$254,Tabulação_Prod_Municipios!D139,Ent_Dados!$O$9:$O$254)</f>
        <v>0</v>
      </c>
      <c r="BN202" s="10">
        <v>192</v>
      </c>
      <c r="BO202" s="92" t="s">
        <v>229</v>
      </c>
      <c r="BP202" s="13">
        <f>SUMIF(Ent_Dados!$C$269:$C$514,Tabulação_Prod_Municipios!D192,Ent_Dados!$F$269:$F$514)</f>
        <v>0</v>
      </c>
      <c r="BQ202" s="16">
        <f>SUMIF(Ent_Dados!$C$269:$C$514,Tabulação_Prod_Municipios!D192,Ent_Dados!$G$269:$G$514)</f>
        <v>0</v>
      </c>
      <c r="BR202" s="9"/>
      <c r="BS202" s="10">
        <v>192</v>
      </c>
      <c r="BT202" s="92" t="s">
        <v>229</v>
      </c>
      <c r="BU202" s="13">
        <f>SUMIF(Ent_Dados!$C$9:$C$254,Tabulação_Prod_Municipios!D192,Ent_Dados!$F$9:$F$254)</f>
        <v>0</v>
      </c>
      <c r="BV202" s="16">
        <f>SUMIF(Ent_Dados!$C$9:$C$254,Tabulação_Prod_Municipios!D192,Ent_Dados!$G$9:$G$254)</f>
        <v>0</v>
      </c>
      <c r="BX202" s="10">
        <v>192</v>
      </c>
      <c r="BY202" s="92" t="s">
        <v>230</v>
      </c>
      <c r="BZ202" s="13">
        <f>SUMIF(Ent_Dados!$C$269:$C$514,Tabulação_Prod_Municipios!D194,Ent_Dados!$P$269:$P$514)</f>
        <v>0</v>
      </c>
      <c r="CA202" s="16">
        <f>SUMIF(Ent_Dados!$C$269:$C$514,Tabulação_Prod_Municipios!D194,Ent_Dados!$Q$269:$Q$514)</f>
        <v>0</v>
      </c>
      <c r="CB202" s="9"/>
      <c r="CC202" s="10">
        <v>192</v>
      </c>
      <c r="CD202" s="92" t="s">
        <v>230</v>
      </c>
      <c r="CE202" s="13">
        <f>SUMIF(Ent_Dados!$C$9:$C$254,Tabulação_Prod_Municipios!D194,Ent_Dados!$P$9:$P$254)</f>
        <v>0</v>
      </c>
      <c r="CF202" s="16">
        <f>SUMIF(Ent_Dados!$C$9:$C$254,Tabulação_Prod_Municipios!D194,Ent_Dados!$Q$9:$Q$254)</f>
        <v>0</v>
      </c>
      <c r="CH202" s="10">
        <v>192</v>
      </c>
      <c r="CI202" s="92" t="s">
        <v>236</v>
      </c>
      <c r="CJ202" s="13">
        <f>SUMIF(Ent_Dados!$C$269:$C$514,Tabulação_Prod_Municipios!D200,Ent_Dados!$AB$269:$AB$514)</f>
        <v>0</v>
      </c>
      <c r="CK202" s="16">
        <f>SUMIF(Ent_Dados!$C$269:$C$514,Tabulação_Prod_Municipios!D200,Ent_Dados!$AC$269:$AC$514)</f>
        <v>0</v>
      </c>
      <c r="CL202" s="9"/>
      <c r="CM202" s="10">
        <v>192</v>
      </c>
      <c r="CN202" s="92" t="s">
        <v>236</v>
      </c>
      <c r="CO202" s="13">
        <f>SUMIF(Ent_Dados!$C$9:$C$254,Tabulação_Prod_Municipios!D200,Ent_Dados!$AB$9:$AB$254)</f>
        <v>0</v>
      </c>
      <c r="CP202" s="16">
        <f>SUMIF(Ent_Dados!$C$9:$C$254,Tabulação_Prod_Municipios!D200,Ent_Dados!$AC$9:$AC$254)</f>
        <v>0</v>
      </c>
      <c r="CR202" s="10">
        <v>192</v>
      </c>
      <c r="CS202" s="92" t="s">
        <v>18</v>
      </c>
      <c r="CT202" s="13">
        <f>SUMIF(Ent_Dados!$C$269:$C$514,Tabulação_Prod_Municipios!D107,Ent_Dados!$L$269:$L$514)</f>
        <v>0</v>
      </c>
      <c r="CU202" s="16">
        <f>SUMIF(Ent_Dados!$C$269:$C$514,Tabulação_Prod_Municipios!D107,Ent_Dados!$M$269:$M$514)</f>
        <v>0</v>
      </c>
      <c r="CV202" s="9"/>
      <c r="CW202" s="10">
        <v>192</v>
      </c>
      <c r="CX202" s="92" t="s">
        <v>18</v>
      </c>
      <c r="CY202" s="13">
        <f>SUMIF(Ent_Dados!$C$9:$C$254,Tabulação_Prod_Municipios!D107,Ent_Dados!$L$9:$L$254)</f>
        <v>0</v>
      </c>
      <c r="CZ202" s="16">
        <f>SUMIF(Ent_Dados!$C$9:$C$254,Tabulação_Prod_Municipios!D107,Ent_Dados!$M$9:$M$254)</f>
        <v>0</v>
      </c>
      <c r="DB202" s="10">
        <v>192</v>
      </c>
      <c r="DC202" s="92" t="s">
        <v>275</v>
      </c>
      <c r="DD202" s="13">
        <f>SUMIF(Ent_Dados!$C$269:$C$514,Tabulação_Prod_Municipios!D243,Ent_Dados!$R$269:$R$514)</f>
        <v>0</v>
      </c>
      <c r="DE202" s="16">
        <f>SUMIF(Ent_Dados!$C$269:$C$514,Tabulação_Prod_Municipios!D243,Ent_Dados!$S$269:$S$514)</f>
        <v>0</v>
      </c>
      <c r="DF202" s="9"/>
      <c r="DG202" s="10">
        <v>192</v>
      </c>
      <c r="DH202" s="92" t="s">
        <v>275</v>
      </c>
      <c r="DI202" s="13">
        <f>SUMIF(Ent_Dados!$C$9:$C$254,Tabulação_Prod_Municipios!D243,Ent_Dados!$R$9:$R$254)</f>
        <v>0</v>
      </c>
      <c r="DJ202" s="16">
        <f>SUMIF(Ent_Dados!$C$9:$C$254,Tabulação_Prod_Municipios!D243,Ent_Dados!$S$9:$S$254)</f>
        <v>0</v>
      </c>
      <c r="DL202" s="10">
        <v>192</v>
      </c>
      <c r="DM202" s="92" t="s">
        <v>203</v>
      </c>
      <c r="DN202" s="13">
        <f>SUMIF(Ent_Dados!$C$269:$C$514,Tabulação_Prod_Municipios!D163,Ent_Dados!$Z$269:$Z$514)</f>
        <v>0</v>
      </c>
      <c r="DO202" s="16">
        <f>SUMIF(Ent_Dados!$C$269:$C$514,Tabulação_Prod_Municipios!D163,Ent_Dados!$AA$269:$AA$514)</f>
        <v>0</v>
      </c>
      <c r="DP202" s="9"/>
      <c r="DQ202" s="10">
        <v>192</v>
      </c>
      <c r="DR202" s="92" t="s">
        <v>203</v>
      </c>
      <c r="DS202" s="13">
        <f>SUMIF(Ent_Dados!$C$9:$C$254,Tabulação_Prod_Municipios!D163,Ent_Dados!$Z$9:$Z$254)</f>
        <v>0</v>
      </c>
      <c r="DT202" s="16">
        <f>SUMIF(Ent_Dados!$C$9:$C$254,Tabulação_Prod_Municipios!D163,Ent_Dados!$AA$9:$AA$254)</f>
        <v>0</v>
      </c>
      <c r="DV202" s="10">
        <v>192</v>
      </c>
      <c r="DW202" s="92" t="s">
        <v>49</v>
      </c>
      <c r="DX202" s="13">
        <f>SUMIF(Ent_Dados!$C$269:$C$514,Tabulação_Prod_Municipios!D184,Ent_Dados!$D$269:$D$514)</f>
        <v>0</v>
      </c>
      <c r="DY202" s="16">
        <f>SUMIF(Ent_Dados!$C$269:$C$514,Tabulação_Prod_Municipios!D184,Ent_Dados!$E$269:$E$514)</f>
        <v>0</v>
      </c>
      <c r="DZ202" s="9"/>
      <c r="EA202" s="10">
        <v>192</v>
      </c>
      <c r="EB202" s="92" t="s">
        <v>49</v>
      </c>
      <c r="EC202" s="13">
        <f>SUMIF(Ent_Dados!$C$9:$C$254,Tabulação_Prod_Municipios!D184,Ent_Dados!$D$9:$D$254)</f>
        <v>0</v>
      </c>
      <c r="ED202" s="16">
        <f>SUMIF(Ent_Dados!$C$9:$C$254,Tabulação_Prod_Municipios!D184,Ent_Dados!$E$9:$E$254)</f>
        <v>0</v>
      </c>
      <c r="EF202" s="10">
        <v>192</v>
      </c>
      <c r="EG202" s="92" t="s">
        <v>237</v>
      </c>
      <c r="EH202" s="13"/>
      <c r="EI202" s="16"/>
      <c r="EJ202" s="9"/>
      <c r="EK202" s="10">
        <v>192</v>
      </c>
      <c r="EL202" s="92" t="s">
        <v>237</v>
      </c>
      <c r="EM202" s="13"/>
      <c r="EN202" s="16"/>
    </row>
    <row r="203" spans="1:144" ht="13.5" customHeight="1" x14ac:dyDescent="0.2">
      <c r="A203" s="14"/>
      <c r="B203" s="91">
        <v>195</v>
      </c>
      <c r="C203" s="92" t="s">
        <v>238</v>
      </c>
      <c r="D203" s="12" t="s">
        <v>525</v>
      </c>
      <c r="E203" s="14"/>
      <c r="F203" s="10">
        <v>193</v>
      </c>
      <c r="G203" s="92" t="s">
        <v>168</v>
      </c>
      <c r="H203" s="13">
        <f>SUMIF(Ent_Dados!$C$269:$C$514,Tabulação_Prod_Municipios!D124,Ent_Dados!$F$269:$F$514)+SUMIF(Ent_Dados!$C$269:$C$514,Tabulação_Prod_Municipios!D124,Ent_Dados!$H$269:$H$514)+SUMIF(Ent_Dados!$C$269:$C$514,Tabulação_Prod_Municipios!D124,Ent_Dados!$J$269:$J$514)+SUMIF(Ent_Dados!$C$269:$C$514,Tabulação_Prod_Municipios!D124,Ent_Dados!$N$269:$N$514)+SUMIF(Ent_Dados!$C$269:$C$514,Tabulação_Prod_Municipios!D124,Ent_Dados!$P$269:$P$514)+SUMIF(Ent_Dados!$C$269:$C$514,Tabulação_Prod_Municipios!D124,Ent_Dados!$T$269:$T$514)+SUMIF(Ent_Dados!$C$269:$C$514,Tabulação_Prod_Municipios!D124,Ent_Dados!$V$269:$V$514)+SUMIF(Ent_Dados!$C$269:$C$514,Tabulação_Prod_Municipios!D124,Ent_Dados!$X$269:$X$514)+SUMIF(Ent_Dados!$C$269:$C$514,Tabulação_Prod_Municipios!D124,Ent_Dados!$AB$269:$AB$514)</f>
        <v>1980</v>
      </c>
      <c r="I203" s="16">
        <f>SUMIF(Ent_Dados!$C$269:$C$514,Tabulação_Prod_Municipios!D124,Ent_Dados!$G$269:$G$514)+SUMIF(Ent_Dados!$C$269:$C$514,Tabulação_Prod_Municipios!D124,Ent_Dados!$I$269:$I$514)+SUMIF(Ent_Dados!$C$269:$C$514,Tabulação_Prod_Municipios!D124,Ent_Dados!$K$269:$K$514)+SUMIF(Ent_Dados!$C$269:$C$514,Tabulação_Prod_Municipios!D124,Ent_Dados!$O$269:$O$514)+SUMIF(Ent_Dados!$C$269:$C$514,Tabulação_Prod_Municipios!D124,Ent_Dados!$Q$269:$Q$514)+SUMIF(Ent_Dados!$C$269:$C$514,Tabulação_Prod_Municipios!D124,Ent_Dados!$U$269:$U$514)+SUMIF(Ent_Dados!$C$269:$C$514,Tabulação_Prod_Municipios!D124,Ent_Dados!$W$269:$W$514)+SUMIF(Ent_Dados!$C$269:$C$514,Tabulação_Prod_Municipios!D124,Ent_Dados!$Y$269:$Y$514)+SUMIF(Ent_Dados!$C$269:$C$514,Tabulação_Prod_Municipios!D124,Ent_Dados!$AC$269:$AC$514)</f>
        <v>2228</v>
      </c>
      <c r="J203" s="9"/>
      <c r="K203" s="10">
        <v>193</v>
      </c>
      <c r="L203" s="92" t="s">
        <v>265</v>
      </c>
      <c r="M203" s="13">
        <f>SUMIF(Ent_Dados!$C$9:$C$254,Tabulação_Prod_Municipios!D232,Ent_Dados!$F$9:$F$254)+SUMIF(Ent_Dados!$C$9:$C$254,Tabulação_Prod_Municipios!D232,Ent_Dados!$H$9:$H$254)+SUMIF(Ent_Dados!$C$9:$C$254,Tabulação_Prod_Municipios!D232,Ent_Dados!$J$9:$J$254)+SUMIF(Ent_Dados!$C$9:$C$254,Tabulação_Prod_Municipios!D232,Ent_Dados!$N$9:$N$254)+SUMIF(Ent_Dados!$C$9:$C$254,Tabulação_Prod_Municipios!D232,Ent_Dados!$P$9:$P$254)+SUMIF(Ent_Dados!$C$9:$C$254,Tabulação_Prod_Municipios!D232,Ent_Dados!$T$9:$T$254)+SUMIF(Ent_Dados!$C$9:$C$254,Tabulação_Prod_Municipios!D232,Ent_Dados!$V$9:$V$254)+SUMIF(Ent_Dados!$C$9:$C$254,Tabulação_Prod_Municipios!D232,Ent_Dados!$X$9:$X$254)+SUMIF(Ent_Dados!$C$9:$C$254,Tabulação_Prod_Municipios!D232,Ent_Dados!$AB$9:$AB$254)</f>
        <v>530</v>
      </c>
      <c r="N203" s="16">
        <f>SUMIF(Ent_Dados!$C$9:$C$254,Tabulação_Prod_Municipios!D232,Ent_Dados!$G$9:$G$254)+SUMIF(Ent_Dados!$C$9:$C$254,Tabulação_Prod_Municipios!D232,Ent_Dados!$I$9:$I$254)+SUMIF(Ent_Dados!$C$9:$C$254,Tabulação_Prod_Municipios!D232,Ent_Dados!$K$9:$K$254)+SUMIF(Ent_Dados!$C$9:$C$254,Tabulação_Prod_Municipios!D232,Ent_Dados!$O$9:$O$254)+SUMIF(Ent_Dados!$C$9:$C$254,Tabulação_Prod_Municipios!D232,Ent_Dados!$Q$9:$Q$254)+SUMIF(Ent_Dados!$C$9:$C$254,Tabulação_Prod_Municipios!D232,Ent_Dados!$U$9:$U$254)+SUMIF(Ent_Dados!$C$9:$C$254,Tabulação_Prod_Municipios!D232,Ent_Dados!$W$9:$W$254)+SUMIF(Ent_Dados!$C$9:$C$254,Tabulação_Prod_Municipios!D232,Ent_Dados!$Y$9:$Y$254)+SUMIF(Ent_Dados!$C$9:$C$254,Tabulação_Prod_Municipios!D232,Ent_Dados!$AC$9:$AC$254)</f>
        <v>530</v>
      </c>
      <c r="O203" s="14"/>
      <c r="P203" s="10">
        <v>193</v>
      </c>
      <c r="Q203" s="92" t="s">
        <v>262</v>
      </c>
      <c r="R203" s="13">
        <f>SUMIF(Ent_Dados!$C$269:$C$514,Tabulação_Prod_Municipios!D229,Ent_Dados!$V$269:$V$514)</f>
        <v>0</v>
      </c>
      <c r="S203" s="16">
        <f>SUMIF(Ent_Dados!$C$269:$C$514,Tabulação_Prod_Municipios!D229,Ent_Dados!$W$269:$W$514)</f>
        <v>0</v>
      </c>
      <c r="T203" s="9"/>
      <c r="U203" s="10">
        <v>193</v>
      </c>
      <c r="V203" s="92" t="s">
        <v>64</v>
      </c>
      <c r="W203" s="13">
        <f>SUMIF(Ent_Dados!$C$9:$C$254,Tabulação_Prod_Municipios!D11,Ent_Dados!$V$9:$V$254)</f>
        <v>500</v>
      </c>
      <c r="X203" s="16">
        <f>SUMIF(Ent_Dados!$C$9:$C$254,Tabulação_Prod_Municipios!D11,Ent_Dados!$W$9:$W$254)</f>
        <v>0</v>
      </c>
      <c r="Y203" s="2"/>
      <c r="Z203" s="10">
        <v>193</v>
      </c>
      <c r="AA203" s="92" t="s">
        <v>202</v>
      </c>
      <c r="AB203" s="13">
        <f>SUMIF(Ent_Dados!$C$269:$C$514,Tabulação_Prod_Municipios!D162,Ent_Dados!$T$269:$T$514)</f>
        <v>600</v>
      </c>
      <c r="AC203" s="16">
        <f>SUMIF(Ent_Dados!$C$269:$C$514,Tabulação_Prod_Municipios!D162,Ent_Dados!$U$269:$U$514)</f>
        <v>600</v>
      </c>
      <c r="AD203" s="9"/>
      <c r="AE203" s="10">
        <v>193</v>
      </c>
      <c r="AF203" s="92" t="s">
        <v>201</v>
      </c>
      <c r="AG203" s="13">
        <f>SUMIF(Ent_Dados!$C$9:$C$254,Tabulação_Prod_Municipios!D161,Ent_Dados!$T$9:$T$254)</f>
        <v>150</v>
      </c>
      <c r="AH203" s="16">
        <f>SUMIF(Ent_Dados!$C$9:$C$254,Tabulação_Prod_Municipios!D161,Ent_Dados!$U$9:$U$254)</f>
        <v>150</v>
      </c>
      <c r="AJ203" s="10">
        <v>193</v>
      </c>
      <c r="AK203" s="92" t="s">
        <v>182</v>
      </c>
      <c r="AL203" s="13">
        <f>SUMIF(Ent_Dados!$C$269:$C$514,Tabulação_Prod_Municipios!D139,Ent_Dados!$X$269:$X$514)</f>
        <v>0</v>
      </c>
      <c r="AM203" s="16">
        <f>SUMIF(Ent_Dados!$C$269:$C$514,Tabulação_Prod_Municipios!D139,Ent_Dados!$Y$269:$Y$514)</f>
        <v>0</v>
      </c>
      <c r="AN203" s="9"/>
      <c r="AO203" s="10">
        <v>193</v>
      </c>
      <c r="AP203" s="92" t="s">
        <v>182</v>
      </c>
      <c r="AQ203" s="13">
        <f>SUMIF(Ent_Dados!$C$9:$C$254,Tabulação_Prod_Municipios!D139,Ent_Dados!$X$9:$X$254)</f>
        <v>0</v>
      </c>
      <c r="AR203" s="16">
        <f>SUMIF(Ent_Dados!$C$9:$C$254,Tabulação_Prod_Municipios!D139,Ent_Dados!$Y$9:$Y$254)</f>
        <v>0</v>
      </c>
      <c r="AT203" s="10">
        <v>193</v>
      </c>
      <c r="AU203" s="92" t="s">
        <v>264</v>
      </c>
      <c r="AV203" s="13">
        <f>SUMIF(Ent_Dados!$C$269:$C$514,Tabulação_Prod_Municipios!D231,Ent_Dados!$J$269:$J$514)</f>
        <v>0</v>
      </c>
      <c r="AW203" s="16">
        <f>SUMIF(Ent_Dados!$C$269:$C$514,Tabulação_Prod_Municipios!D231,Ent_Dados!$K$269:$K$514)</f>
        <v>0</v>
      </c>
      <c r="AX203" s="9"/>
      <c r="AY203" s="10">
        <v>193</v>
      </c>
      <c r="AZ203" s="92" t="s">
        <v>264</v>
      </c>
      <c r="BA203" s="13">
        <f>SUMIF(Ent_Dados!$C$9:$C$254,Tabulação_Prod_Municipios!D231,Ent_Dados!$J$9:$J$254)</f>
        <v>0</v>
      </c>
      <c r="BB203" s="16">
        <f>SUMIF(Ent_Dados!$C$9:$C$254,Tabulação_Prod_Municipios!D231,Ent_Dados!$K$9:$K$254)</f>
        <v>0</v>
      </c>
      <c r="BD203" s="10">
        <v>193</v>
      </c>
      <c r="BE203" s="92" t="s">
        <v>183</v>
      </c>
      <c r="BF203" s="13">
        <f>SUMIF(Ent_Dados!$C$269:$C$514,Tabulação_Prod_Municipios!D140,Ent_Dados!$N$269:$N$514)</f>
        <v>0</v>
      </c>
      <c r="BG203" s="16">
        <f>SUMIF(Ent_Dados!$C$269:$C$514,Tabulação_Prod_Municipios!D140,Ent_Dados!$O$269:$O$514)</f>
        <v>0</v>
      </c>
      <c r="BH203" s="9"/>
      <c r="BI203" s="10">
        <v>193</v>
      </c>
      <c r="BJ203" s="92" t="s">
        <v>183</v>
      </c>
      <c r="BK203" s="13">
        <f>SUMIF(Ent_Dados!$C$9:$C$254,Tabulação_Prod_Municipios!D140,Ent_Dados!$N$9:$N$254)</f>
        <v>0</v>
      </c>
      <c r="BL203" s="16">
        <f>SUMIF(Ent_Dados!$C$9:$C$254,Tabulação_Prod_Municipios!D140,Ent_Dados!$O$9:$O$254)</f>
        <v>0</v>
      </c>
      <c r="BN203" s="10">
        <v>193</v>
      </c>
      <c r="BO203" s="92" t="s">
        <v>230</v>
      </c>
      <c r="BP203" s="13">
        <f>SUMIF(Ent_Dados!$C$269:$C$514,Tabulação_Prod_Municipios!D194,Ent_Dados!$F$269:$F$514)</f>
        <v>0</v>
      </c>
      <c r="BQ203" s="16">
        <f>SUMIF(Ent_Dados!$C$269:$C$514,Tabulação_Prod_Municipios!D194,Ent_Dados!$G$269:$G$514)</f>
        <v>0</v>
      </c>
      <c r="BR203" s="9"/>
      <c r="BS203" s="10">
        <v>193</v>
      </c>
      <c r="BT203" s="92" t="s">
        <v>230</v>
      </c>
      <c r="BU203" s="13">
        <f>SUMIF(Ent_Dados!$C$9:$C$254,Tabulação_Prod_Municipios!D194,Ent_Dados!$F$9:$F$254)</f>
        <v>0</v>
      </c>
      <c r="BV203" s="16">
        <f>SUMIF(Ent_Dados!$C$9:$C$254,Tabulação_Prod_Municipios!D194,Ent_Dados!$G$9:$G$254)</f>
        <v>0</v>
      </c>
      <c r="BX203" s="10">
        <v>193</v>
      </c>
      <c r="BY203" s="92" t="s">
        <v>231</v>
      </c>
      <c r="BZ203" s="13">
        <f>SUMIF(Ent_Dados!$C$269:$C$514,Tabulação_Prod_Municipios!D195,Ent_Dados!$P$269:$P$514)</f>
        <v>0</v>
      </c>
      <c r="CA203" s="16">
        <f>SUMIF(Ent_Dados!$C$269:$C$514,Tabulação_Prod_Municipios!D195,Ent_Dados!$Q$269:$Q$514)</f>
        <v>0</v>
      </c>
      <c r="CB203" s="9"/>
      <c r="CC203" s="10">
        <v>193</v>
      </c>
      <c r="CD203" s="92" t="s">
        <v>231</v>
      </c>
      <c r="CE203" s="13">
        <f>SUMIF(Ent_Dados!$C$9:$C$254,Tabulação_Prod_Municipios!D195,Ent_Dados!$P$9:$P$254)</f>
        <v>0</v>
      </c>
      <c r="CF203" s="16">
        <f>SUMIF(Ent_Dados!$C$9:$C$254,Tabulação_Prod_Municipios!D195,Ent_Dados!$Q$9:$Q$254)</f>
        <v>0</v>
      </c>
      <c r="CH203" s="10">
        <v>193</v>
      </c>
      <c r="CI203" s="92" t="s">
        <v>48</v>
      </c>
      <c r="CJ203" s="13">
        <f>SUMIF(Ent_Dados!$C$269:$C$514,Tabulação_Prod_Municipios!D201,Ent_Dados!$AB$269:$AB$514)</f>
        <v>0</v>
      </c>
      <c r="CK203" s="16">
        <f>SUMIF(Ent_Dados!$C$269:$C$514,Tabulação_Prod_Municipios!D201,Ent_Dados!$AC$269:$AC$514)</f>
        <v>0</v>
      </c>
      <c r="CL203" s="9"/>
      <c r="CM203" s="10">
        <v>193</v>
      </c>
      <c r="CN203" s="92" t="s">
        <v>48</v>
      </c>
      <c r="CO203" s="13">
        <f>SUMIF(Ent_Dados!$C$9:$C$254,Tabulação_Prod_Municipios!D201,Ent_Dados!$AB$9:$AB$254)</f>
        <v>0</v>
      </c>
      <c r="CP203" s="16">
        <f>SUMIF(Ent_Dados!$C$9:$C$254,Tabulação_Prod_Municipios!D201,Ent_Dados!$AC$9:$AC$254)</f>
        <v>0</v>
      </c>
      <c r="CR203" s="10">
        <v>193</v>
      </c>
      <c r="CS203" s="92" t="s">
        <v>25</v>
      </c>
      <c r="CT203" s="13">
        <f>SUMIF(Ent_Dados!$C$269:$C$514,Tabulação_Prod_Municipios!D253,Ent_Dados!$L$269:$L$514)</f>
        <v>0</v>
      </c>
      <c r="CU203" s="16">
        <f>SUMIF(Ent_Dados!$C$269:$C$514,Tabulação_Prod_Municipios!D253,Ent_Dados!$M$269:$M$514)</f>
        <v>0</v>
      </c>
      <c r="CV203" s="9"/>
      <c r="CW203" s="10">
        <v>193</v>
      </c>
      <c r="CX203" s="92" t="s">
        <v>25</v>
      </c>
      <c r="CY203" s="13">
        <f>SUMIF(Ent_Dados!$C$9:$C$254,Tabulação_Prod_Municipios!D253,Ent_Dados!$L$9:$L$254)</f>
        <v>0</v>
      </c>
      <c r="CZ203" s="16">
        <f>SUMIF(Ent_Dados!$C$9:$C$254,Tabulação_Prod_Municipios!D253,Ent_Dados!$M$9:$M$254)</f>
        <v>0</v>
      </c>
      <c r="DB203" s="10">
        <v>193</v>
      </c>
      <c r="DC203" s="92" t="s">
        <v>158</v>
      </c>
      <c r="DD203" s="13">
        <f>SUMIF(Ent_Dados!$C$269:$C$514,Tabulação_Prod_Municipios!D113,Ent_Dados!$R$269:$R$514)</f>
        <v>0</v>
      </c>
      <c r="DE203" s="16">
        <f>SUMIF(Ent_Dados!$C$269:$C$514,Tabulação_Prod_Municipios!D113,Ent_Dados!$S$269:$S$514)</f>
        <v>0</v>
      </c>
      <c r="DF203" s="9"/>
      <c r="DG203" s="10">
        <v>193</v>
      </c>
      <c r="DH203" s="92" t="s">
        <v>5</v>
      </c>
      <c r="DI203" s="13">
        <f>SUMIF(Ent_Dados!$C$9:$C$254,Tabulação_Prod_Municipios!D138,Ent_Dados!$R$9:$R$254)</f>
        <v>0</v>
      </c>
      <c r="DJ203" s="16">
        <f>SUMIF(Ent_Dados!$C$9:$C$254,Tabulação_Prod_Municipios!D138,Ent_Dados!$S$9:$S$254)</f>
        <v>0</v>
      </c>
      <c r="DL203" s="10">
        <v>193</v>
      </c>
      <c r="DM203" s="92" t="s">
        <v>204</v>
      </c>
      <c r="DN203" s="13">
        <f>SUMIF(Ent_Dados!$C$269:$C$514,Tabulação_Prod_Municipios!D164,Ent_Dados!$Z$269:$Z$514)</f>
        <v>0</v>
      </c>
      <c r="DO203" s="16">
        <f>SUMIF(Ent_Dados!$C$269:$C$514,Tabulação_Prod_Municipios!D164,Ent_Dados!$AA$269:$AA$514)</f>
        <v>0</v>
      </c>
      <c r="DP203" s="9"/>
      <c r="DQ203" s="10">
        <v>193</v>
      </c>
      <c r="DR203" s="92" t="s">
        <v>204</v>
      </c>
      <c r="DS203" s="13">
        <f>SUMIF(Ent_Dados!$C$9:$C$254,Tabulação_Prod_Municipios!D164,Ent_Dados!$Z$9:$Z$254)</f>
        <v>0</v>
      </c>
      <c r="DT203" s="16">
        <f>SUMIF(Ent_Dados!$C$9:$C$254,Tabulação_Prod_Municipios!D164,Ent_Dados!$AA$9:$AA$254)</f>
        <v>0</v>
      </c>
      <c r="DV203" s="10">
        <v>193</v>
      </c>
      <c r="DW203" s="92" t="s">
        <v>224</v>
      </c>
      <c r="DX203" s="13">
        <f>SUMIF(Ent_Dados!$C$269:$C$514,Tabulação_Prod_Municipios!D185,Ent_Dados!$D$269:$D$514)</f>
        <v>0</v>
      </c>
      <c r="DY203" s="16">
        <f>SUMIF(Ent_Dados!$C$269:$C$514,Tabulação_Prod_Municipios!D185,Ent_Dados!$E$269:$E$514)</f>
        <v>0</v>
      </c>
      <c r="DZ203" s="9"/>
      <c r="EA203" s="10">
        <v>193</v>
      </c>
      <c r="EB203" s="92" t="s">
        <v>224</v>
      </c>
      <c r="EC203" s="13">
        <f>SUMIF(Ent_Dados!$C$9:$C$254,Tabulação_Prod_Municipios!D185,Ent_Dados!$D$9:$D$254)</f>
        <v>0</v>
      </c>
      <c r="ED203" s="16">
        <f>SUMIF(Ent_Dados!$C$9:$C$254,Tabulação_Prod_Municipios!D185,Ent_Dados!$E$9:$E$254)</f>
        <v>0</v>
      </c>
      <c r="EF203" s="10">
        <v>193</v>
      </c>
      <c r="EG203" s="92" t="s">
        <v>238</v>
      </c>
      <c r="EH203" s="13"/>
      <c r="EI203" s="16"/>
      <c r="EJ203" s="9"/>
      <c r="EK203" s="10">
        <v>193</v>
      </c>
      <c r="EL203" s="92" t="s">
        <v>238</v>
      </c>
      <c r="EM203" s="13"/>
      <c r="EN203" s="16"/>
    </row>
    <row r="204" spans="1:144" ht="13.5" customHeight="1" x14ac:dyDescent="0.2">
      <c r="A204" s="14"/>
      <c r="B204" s="91">
        <v>196</v>
      </c>
      <c r="C204" s="92" t="s">
        <v>239</v>
      </c>
      <c r="D204" s="12" t="s">
        <v>526</v>
      </c>
      <c r="E204" s="14"/>
      <c r="F204" s="10">
        <v>194</v>
      </c>
      <c r="G204" s="92" t="s">
        <v>64</v>
      </c>
      <c r="H204" s="13">
        <f>SUMIF(Ent_Dados!$C$269:$C$514,Tabulação_Prod_Municipios!D11,Ent_Dados!$F$269:$F$514)+SUMIF(Ent_Dados!$C$269:$C$514,Tabulação_Prod_Municipios!D11,Ent_Dados!$H$269:$H$514)+SUMIF(Ent_Dados!$C$269:$C$514,Tabulação_Prod_Municipios!D11,Ent_Dados!$J$269:$J$514)+SUMIF(Ent_Dados!$C$269:$C$514,Tabulação_Prod_Municipios!D11,Ent_Dados!$N$269:$N$514)+SUMIF(Ent_Dados!$C$269:$C$514,Tabulação_Prod_Municipios!D11,Ent_Dados!$P$269:$P$514)+SUMIF(Ent_Dados!$C$269:$C$514,Tabulação_Prod_Municipios!D11,Ent_Dados!$T$269:$T$514)+SUMIF(Ent_Dados!$C$269:$C$514,Tabulação_Prod_Municipios!D11,Ent_Dados!$V$269:$V$514)+SUMIF(Ent_Dados!$C$269:$C$514,Tabulação_Prod_Municipios!D11,Ent_Dados!$X$269:$X$514)+SUMIF(Ent_Dados!$C$269:$C$514,Tabulação_Prod_Municipios!D11,Ent_Dados!$AB$269:$AB$514)</f>
        <v>2772</v>
      </c>
      <c r="I204" s="16">
        <f>SUMIF(Ent_Dados!$C$269:$C$514,Tabulação_Prod_Municipios!D11,Ent_Dados!$G$269:$G$514)+SUMIF(Ent_Dados!$C$269:$C$514,Tabulação_Prod_Municipios!D11,Ent_Dados!$I$269:$I$514)+SUMIF(Ent_Dados!$C$269:$C$514,Tabulação_Prod_Municipios!D11,Ent_Dados!$K$269:$K$514)+SUMIF(Ent_Dados!$C$269:$C$514,Tabulação_Prod_Municipios!D11,Ent_Dados!$O$269:$O$514)+SUMIF(Ent_Dados!$C$269:$C$514,Tabulação_Prod_Municipios!D11,Ent_Dados!$Q$269:$Q$514)+SUMIF(Ent_Dados!$C$269:$C$514,Tabulação_Prod_Municipios!D11,Ent_Dados!$U$269:$U$514)+SUMIF(Ent_Dados!$C$269:$C$514,Tabulação_Prod_Municipios!D11,Ent_Dados!$W$269:$W$514)+SUMIF(Ent_Dados!$C$269:$C$514,Tabulação_Prod_Municipios!D11,Ent_Dados!$Y$269:$Y$514)+SUMIF(Ent_Dados!$C$269:$C$514,Tabulação_Prod_Municipios!D11,Ent_Dados!$AC$269:$AC$514)</f>
        <v>1970</v>
      </c>
      <c r="J204" s="9"/>
      <c r="K204" s="10">
        <v>194</v>
      </c>
      <c r="L204" s="92" t="s">
        <v>97</v>
      </c>
      <c r="M204" s="13">
        <f>SUMIF(Ent_Dados!$C$9:$C$254,Tabulação_Prod_Municipios!D45,Ent_Dados!$F$9:$F$254)+SUMIF(Ent_Dados!$C$9:$C$254,Tabulação_Prod_Municipios!D45,Ent_Dados!$H$9:$H$254)+SUMIF(Ent_Dados!$C$9:$C$254,Tabulação_Prod_Municipios!D45,Ent_Dados!$J$9:$J$254)+SUMIF(Ent_Dados!$C$9:$C$254,Tabulação_Prod_Municipios!D45,Ent_Dados!$N$9:$N$254)+SUMIF(Ent_Dados!$C$9:$C$254,Tabulação_Prod_Municipios!D45,Ent_Dados!$P$9:$P$254)+SUMIF(Ent_Dados!$C$9:$C$254,Tabulação_Prod_Municipios!D45,Ent_Dados!$T$9:$T$254)+SUMIF(Ent_Dados!$C$9:$C$254,Tabulação_Prod_Municipios!D45,Ent_Dados!$V$9:$V$254)+SUMIF(Ent_Dados!$C$9:$C$254,Tabulação_Prod_Municipios!D45,Ent_Dados!$X$9:$X$254)+SUMIF(Ent_Dados!$C$9:$C$254,Tabulação_Prod_Municipios!D45,Ent_Dados!$AB$9:$AB$254)</f>
        <v>515</v>
      </c>
      <c r="N204" s="16">
        <f>SUMIF(Ent_Dados!$C$9:$C$254,Tabulação_Prod_Municipios!D45,Ent_Dados!$G$9:$G$254)+SUMIF(Ent_Dados!$C$9:$C$254,Tabulação_Prod_Municipios!D45,Ent_Dados!$I$9:$I$254)+SUMIF(Ent_Dados!$C$9:$C$254,Tabulação_Prod_Municipios!D45,Ent_Dados!$K$9:$K$254)+SUMIF(Ent_Dados!$C$9:$C$254,Tabulação_Prod_Municipios!D45,Ent_Dados!$O$9:$O$254)+SUMIF(Ent_Dados!$C$9:$C$254,Tabulação_Prod_Municipios!D45,Ent_Dados!$Q$9:$Q$254)+SUMIF(Ent_Dados!$C$9:$C$254,Tabulação_Prod_Municipios!D45,Ent_Dados!$U$9:$U$254)+SUMIF(Ent_Dados!$C$9:$C$254,Tabulação_Prod_Municipios!D45,Ent_Dados!$W$9:$W$254)+SUMIF(Ent_Dados!$C$9:$C$254,Tabulação_Prod_Municipios!D45,Ent_Dados!$Y$9:$Y$254)+SUMIF(Ent_Dados!$C$9:$C$254,Tabulação_Prod_Municipios!D45,Ent_Dados!$AC$9:$AC$254)</f>
        <v>515</v>
      </c>
      <c r="O204" s="14"/>
      <c r="P204" s="10">
        <v>194</v>
      </c>
      <c r="Q204" s="92" t="s">
        <v>64</v>
      </c>
      <c r="R204" s="13">
        <f>SUMIF(Ent_Dados!$C$269:$C$514,Tabulação_Prod_Municipios!D11,Ent_Dados!$V$269:$V$514)</f>
        <v>1400</v>
      </c>
      <c r="S204" s="16">
        <f>SUMIF(Ent_Dados!$C$269:$C$514,Tabulação_Prod_Municipios!D11,Ent_Dados!$W$269:$W$514)</f>
        <v>0</v>
      </c>
      <c r="T204" s="9"/>
      <c r="U204" s="10">
        <v>194</v>
      </c>
      <c r="V204" s="92" t="s">
        <v>310</v>
      </c>
      <c r="W204" s="13">
        <f>SUMIF(Ent_Dados!$C$9:$C$217,Tabulação_Prod_Municipios!D17,Ent_Dados!$V$9:$V$254)</f>
        <v>380</v>
      </c>
      <c r="X204" s="16">
        <f>SUMIF(Ent_Dados!$C$9:$C$254,Tabulação_Prod_Municipios!D117,Ent_Dados!$W$9:$W$254)</f>
        <v>0</v>
      </c>
      <c r="Y204" s="2"/>
      <c r="Z204" s="10">
        <v>194</v>
      </c>
      <c r="AA204" s="92" t="s">
        <v>263</v>
      </c>
      <c r="AB204" s="13">
        <f>SUMIF(Ent_Dados!$C$269:$C$514,Tabulação_Prod_Municipios!D230,Ent_Dados!$T$269:$T$514)</f>
        <v>595</v>
      </c>
      <c r="AC204" s="16">
        <f>SUMIF(Ent_Dados!$C$269:$C$514,Tabulação_Prod_Municipios!D230,Ent_Dados!$U$269:$U$514)</f>
        <v>567</v>
      </c>
      <c r="AD204" s="9"/>
      <c r="AE204" s="10">
        <v>194</v>
      </c>
      <c r="AF204" s="92" t="s">
        <v>216</v>
      </c>
      <c r="AG204" s="13">
        <f>SUMIF(Ent_Dados!$C$9:$C$254,Tabulação_Prod_Municipios!D176,Ent_Dados!$T$9:$T$254)</f>
        <v>150</v>
      </c>
      <c r="AH204" s="16">
        <f>SUMIF(Ent_Dados!$C$9:$C$254,Tabulação_Prod_Municipios!D176,Ent_Dados!$U$9:$U$254)</f>
        <v>150</v>
      </c>
      <c r="AJ204" s="10">
        <v>194</v>
      </c>
      <c r="AK204" s="92" t="s">
        <v>183</v>
      </c>
      <c r="AL204" s="13">
        <f>SUMIF(Ent_Dados!$C$269:$C$514,Tabulação_Prod_Municipios!D140,Ent_Dados!$X$269:$X$514)</f>
        <v>0</v>
      </c>
      <c r="AM204" s="16">
        <f>SUMIF(Ent_Dados!$C$269:$C$514,Tabulação_Prod_Municipios!D140,Ent_Dados!$Y$269:$Y$514)</f>
        <v>0</v>
      </c>
      <c r="AN204" s="9"/>
      <c r="AO204" s="10">
        <v>194</v>
      </c>
      <c r="AP204" s="92" t="s">
        <v>183</v>
      </c>
      <c r="AQ204" s="13">
        <f>SUMIF(Ent_Dados!$C$9:$C$254,Tabulação_Prod_Municipios!D140,Ent_Dados!$X$9:$X$254)</f>
        <v>0</v>
      </c>
      <c r="AR204" s="16">
        <f>SUMIF(Ent_Dados!$C$9:$C$254,Tabulação_Prod_Municipios!D140,Ent_Dados!$Y$9:$Y$254)</f>
        <v>0</v>
      </c>
      <c r="AT204" s="10">
        <v>194</v>
      </c>
      <c r="AU204" s="92" t="s">
        <v>232</v>
      </c>
      <c r="AV204" s="13">
        <f>SUMIF(Ent_Dados!$C$269:$C$514,Tabulação_Prod_Municipios!D196,Ent_Dados!$J$269:$J$514)</f>
        <v>0</v>
      </c>
      <c r="AW204" s="16">
        <f>SUMIF(Ent_Dados!$C$269:$C$514,Tabulação_Prod_Municipios!D196,Ent_Dados!$K$269:$K$514)</f>
        <v>0</v>
      </c>
      <c r="AX204" s="9"/>
      <c r="AY204" s="10">
        <v>194</v>
      </c>
      <c r="AZ204" s="92" t="s">
        <v>232</v>
      </c>
      <c r="BA204" s="13">
        <f>SUMIF(Ent_Dados!$C$9:$C$254,Tabulação_Prod_Municipios!D196,Ent_Dados!$J$9:$J$254)</f>
        <v>0</v>
      </c>
      <c r="BB204" s="16">
        <f>SUMIF(Ent_Dados!$C$9:$C$254,Tabulação_Prod_Municipios!D196,Ent_Dados!$K$9:$K$254)</f>
        <v>0</v>
      </c>
      <c r="BD204" s="10">
        <v>194</v>
      </c>
      <c r="BE204" s="92" t="s">
        <v>186</v>
      </c>
      <c r="BF204" s="13">
        <f>SUMIF(Ent_Dados!$C$269:$C$514,Tabulação_Prod_Municipios!D143,Ent_Dados!$N$269:$N$514)</f>
        <v>0</v>
      </c>
      <c r="BG204" s="16">
        <f>SUMIF(Ent_Dados!$C$269:$C$514,Tabulação_Prod_Municipios!D143,Ent_Dados!$O$269:$O$514)</f>
        <v>0</v>
      </c>
      <c r="BH204" s="9"/>
      <c r="BI204" s="10">
        <v>194</v>
      </c>
      <c r="BJ204" s="92" t="s">
        <v>186</v>
      </c>
      <c r="BK204" s="13">
        <f>SUMIF(Ent_Dados!$C$9:$C$254,Tabulação_Prod_Municipios!D143,Ent_Dados!$N$9:$N$254)</f>
        <v>0</v>
      </c>
      <c r="BL204" s="16">
        <f>SUMIF(Ent_Dados!$C$9:$C$254,Tabulação_Prod_Municipios!D143,Ent_Dados!$O$9:$O$254)</f>
        <v>0</v>
      </c>
      <c r="BN204" s="10">
        <v>194</v>
      </c>
      <c r="BO204" s="92" t="s">
        <v>231</v>
      </c>
      <c r="BP204" s="13">
        <f>SUMIF(Ent_Dados!$C$269:$C$514,Tabulação_Prod_Municipios!D195,Ent_Dados!$F$269:$F$514)</f>
        <v>0</v>
      </c>
      <c r="BQ204" s="16">
        <f>SUMIF(Ent_Dados!$C$269:$C$514,Tabulação_Prod_Municipios!D195,Ent_Dados!$G$269:$G$514)</f>
        <v>0</v>
      </c>
      <c r="BR204" s="9"/>
      <c r="BS204" s="10">
        <v>194</v>
      </c>
      <c r="BT204" s="92" t="s">
        <v>231</v>
      </c>
      <c r="BU204" s="13">
        <f>SUMIF(Ent_Dados!$C$9:$C$254,Tabulação_Prod_Municipios!D195,Ent_Dados!$F$9:$F$254)</f>
        <v>0</v>
      </c>
      <c r="BV204" s="16">
        <f>SUMIF(Ent_Dados!$C$9:$C$254,Tabulação_Prod_Municipios!D195,Ent_Dados!$G$9:$G$254)</f>
        <v>0</v>
      </c>
      <c r="BX204" s="10">
        <v>194</v>
      </c>
      <c r="BY204" s="92" t="s">
        <v>232</v>
      </c>
      <c r="BZ204" s="13">
        <f>SUMIF(Ent_Dados!$C$269:$C$514,Tabulação_Prod_Municipios!D196,Ent_Dados!$P$269:$P$514)</f>
        <v>0</v>
      </c>
      <c r="CA204" s="16">
        <f>SUMIF(Ent_Dados!$C$269:$C$514,Tabulação_Prod_Municipios!D196,Ent_Dados!$Q$269:$Q$514)</f>
        <v>0</v>
      </c>
      <c r="CB204" s="9"/>
      <c r="CC204" s="10">
        <v>194</v>
      </c>
      <c r="CD204" s="92" t="s">
        <v>232</v>
      </c>
      <c r="CE204" s="13">
        <f>SUMIF(Ent_Dados!$C$9:$C$254,Tabulação_Prod_Municipios!D196,Ent_Dados!$P$9:$P$254)</f>
        <v>0</v>
      </c>
      <c r="CF204" s="16">
        <f>SUMIF(Ent_Dados!$C$9:$C$254,Tabulação_Prod_Municipios!D196,Ent_Dados!$Q$9:$Q$254)</f>
        <v>0</v>
      </c>
      <c r="CH204" s="10">
        <v>194</v>
      </c>
      <c r="CI204" s="92" t="s">
        <v>237</v>
      </c>
      <c r="CJ204" s="13">
        <f>SUMIF(Ent_Dados!$C$269:$C$514,Tabulação_Prod_Municipios!D202,Ent_Dados!$AB$269:$AB$514)</f>
        <v>0</v>
      </c>
      <c r="CK204" s="16">
        <f>SUMIF(Ent_Dados!$C$269:$C$514,Tabulação_Prod_Municipios!D202,Ent_Dados!$AC$269:$AC$514)</f>
        <v>0</v>
      </c>
      <c r="CL204" s="9"/>
      <c r="CM204" s="10">
        <v>194</v>
      </c>
      <c r="CN204" s="92" t="s">
        <v>237</v>
      </c>
      <c r="CO204" s="13">
        <f>SUMIF(Ent_Dados!$C$9:$C$254,Tabulação_Prod_Municipios!D202,Ent_Dados!$AB$9:$AB$254)</f>
        <v>0</v>
      </c>
      <c r="CP204" s="16">
        <f>SUMIF(Ent_Dados!$C$9:$C$254,Tabulação_Prod_Municipios!D202,Ent_Dados!$AC$9:$AC$254)</f>
        <v>0</v>
      </c>
      <c r="CR204" s="10">
        <v>194</v>
      </c>
      <c r="CS204" s="92" t="s">
        <v>204</v>
      </c>
      <c r="CT204" s="13">
        <f>SUMIF(Ent_Dados!$C$269:$C$514,Tabulação_Prod_Municipios!D164,Ent_Dados!$L$269:$L$514)</f>
        <v>0</v>
      </c>
      <c r="CU204" s="16">
        <f>SUMIF(Ent_Dados!$C$269:$C$514,Tabulação_Prod_Municipios!D164,Ent_Dados!$M$269:$M$514)</f>
        <v>0</v>
      </c>
      <c r="CV204" s="9"/>
      <c r="CW204" s="10">
        <v>194</v>
      </c>
      <c r="CX204" s="92" t="s">
        <v>185</v>
      </c>
      <c r="CY204" s="13">
        <f>SUMIF(Ent_Dados!$C$9:$C$254,Tabulação_Prod_Municipios!D142,Ent_Dados!$L$9:$L$254)</f>
        <v>0</v>
      </c>
      <c r="CZ204" s="16">
        <f>SUMIF(Ent_Dados!$C$9:$C$254,Tabulação_Prod_Municipios!D142,Ent_Dados!$M$9:$M$254)</f>
        <v>0</v>
      </c>
      <c r="DB204" s="10">
        <v>194</v>
      </c>
      <c r="DC204" s="92" t="s">
        <v>5</v>
      </c>
      <c r="DD204" s="13">
        <f>SUMIF(Ent_Dados!$C$269:$C$514,Tabulação_Prod_Municipios!D138,Ent_Dados!$R$269:$R$514)</f>
        <v>0</v>
      </c>
      <c r="DE204" s="16">
        <f>SUMIF(Ent_Dados!$C$269:$C$514,Tabulação_Prod_Municipios!D138,Ent_Dados!$S$269:$S$514)</f>
        <v>0</v>
      </c>
      <c r="DF204" s="9"/>
      <c r="DG204" s="10">
        <v>194</v>
      </c>
      <c r="DH204" s="92" t="s">
        <v>110</v>
      </c>
      <c r="DI204" s="13">
        <f>SUMIF(Ent_Dados!$C$9:$C$254,Tabulação_Prod_Municipios!D60,Ent_Dados!$R$9:$R$254)</f>
        <v>0</v>
      </c>
      <c r="DJ204" s="16">
        <f>SUMIF(Ent_Dados!$C$9:$C$254,Tabulação_Prod_Municipios!D60,Ent_Dados!$S$9:$S$254)</f>
        <v>0</v>
      </c>
      <c r="DL204" s="10">
        <v>194</v>
      </c>
      <c r="DM204" s="92" t="s">
        <v>205</v>
      </c>
      <c r="DN204" s="13">
        <f>SUMIF(Ent_Dados!$C$269:$C$514,Tabulação_Prod_Municipios!D165,Ent_Dados!$Z$269:$Z$514)</f>
        <v>0</v>
      </c>
      <c r="DO204" s="16">
        <f>SUMIF(Ent_Dados!$C$269:$C$514,Tabulação_Prod_Municipios!D165,Ent_Dados!$AA$269:$AA$514)</f>
        <v>0</v>
      </c>
      <c r="DP204" s="9"/>
      <c r="DQ204" s="10">
        <v>194</v>
      </c>
      <c r="DR204" s="92" t="s">
        <v>205</v>
      </c>
      <c r="DS204" s="13">
        <f>SUMIF(Ent_Dados!$C$9:$C$254,Tabulação_Prod_Municipios!D165,Ent_Dados!$Z$9:$Z$254)</f>
        <v>0</v>
      </c>
      <c r="DT204" s="16">
        <f>SUMIF(Ent_Dados!$C$9:$C$254,Tabulação_Prod_Municipios!D165,Ent_Dados!$AA$9:$AA$254)</f>
        <v>0</v>
      </c>
      <c r="DV204" s="10">
        <v>194</v>
      </c>
      <c r="DW204" s="92" t="s">
        <v>226</v>
      </c>
      <c r="DX204" s="13">
        <f>SUMIF(Ent_Dados!$C$269:$C$514,Tabulação_Prod_Municipios!D187,Ent_Dados!$D$269:$D$514)</f>
        <v>0</v>
      </c>
      <c r="DY204" s="16">
        <f>SUMIF(Ent_Dados!$C$269:$C$514,Tabulação_Prod_Municipios!D187,Ent_Dados!$E$269:$E$514)</f>
        <v>0</v>
      </c>
      <c r="DZ204" s="9"/>
      <c r="EA204" s="10">
        <v>194</v>
      </c>
      <c r="EB204" s="92" t="s">
        <v>226</v>
      </c>
      <c r="EC204" s="13">
        <f>SUMIF(Ent_Dados!$C$9:$C$254,Tabulação_Prod_Municipios!D187,Ent_Dados!$D$9:$D$254)</f>
        <v>0</v>
      </c>
      <c r="ED204" s="16">
        <f>SUMIF(Ent_Dados!$C$9:$C$254,Tabulação_Prod_Municipios!D187,Ent_Dados!$E$9:$E$254)</f>
        <v>0</v>
      </c>
      <c r="EF204" s="10">
        <v>194</v>
      </c>
      <c r="EG204" s="92" t="s">
        <v>239</v>
      </c>
      <c r="EH204" s="13"/>
      <c r="EI204" s="16"/>
      <c r="EJ204" s="9"/>
      <c r="EK204" s="10">
        <v>194</v>
      </c>
      <c r="EL204" s="92" t="s">
        <v>239</v>
      </c>
      <c r="EM204" s="13"/>
      <c r="EN204" s="16"/>
    </row>
    <row r="205" spans="1:144" ht="13.5" customHeight="1" x14ac:dyDescent="0.2">
      <c r="A205" s="14"/>
      <c r="B205" s="91">
        <v>197</v>
      </c>
      <c r="C205" s="92" t="s">
        <v>240</v>
      </c>
      <c r="D205" s="12" t="s">
        <v>527</v>
      </c>
      <c r="E205" s="14"/>
      <c r="F205" s="10">
        <v>195</v>
      </c>
      <c r="G205" s="92" t="s">
        <v>174</v>
      </c>
      <c r="H205" s="13">
        <f>SUMIF(Ent_Dados!$C$269:$C$514,Tabulação_Prod_Municipios!D130,Ent_Dados!$F$269:$F$514)+SUMIF(Ent_Dados!$C$269:$C$514,Tabulação_Prod_Municipios!D130,Ent_Dados!$H$269:$H$514)+SUMIF(Ent_Dados!$C$269:$C$514,Tabulação_Prod_Municipios!D130,Ent_Dados!$J$269:$J$514)+SUMIF(Ent_Dados!$C$269:$C$514,Tabulação_Prod_Municipios!D130,Ent_Dados!$N$269:$N$514)+SUMIF(Ent_Dados!$C$269:$C$514,Tabulação_Prod_Municipios!D130,Ent_Dados!$P$269:$P$514)+SUMIF(Ent_Dados!$C$269:$C$514,Tabulação_Prod_Municipios!D130,Ent_Dados!$T$269:$T$514)+SUMIF(Ent_Dados!$C$269:$C$514,Tabulação_Prod_Municipios!D130,Ent_Dados!$V$269:$V$514)+SUMIF(Ent_Dados!$C$269:$C$514,Tabulação_Prod_Municipios!D130,Ent_Dados!$X$269:$X$514)+SUMIF(Ent_Dados!$C$269:$C$514,Tabulação_Prod_Municipios!D130,Ent_Dados!$AB$269:$AB$514)</f>
        <v>2097</v>
      </c>
      <c r="I205" s="16">
        <f>SUMIF(Ent_Dados!$C$269:$C$514,Tabulação_Prod_Municipios!D130,Ent_Dados!$G$269:$G$514)+SUMIF(Ent_Dados!$C$269:$C$514,Tabulação_Prod_Municipios!D130,Ent_Dados!$I$269:$I$514)+SUMIF(Ent_Dados!$C$269:$C$514,Tabulação_Prod_Municipios!D130,Ent_Dados!$K$269:$K$514)+SUMIF(Ent_Dados!$C$269:$C$514,Tabulação_Prod_Municipios!D130,Ent_Dados!$O$269:$O$514)+SUMIF(Ent_Dados!$C$269:$C$514,Tabulação_Prod_Municipios!D130,Ent_Dados!$Q$269:$Q$514)+SUMIF(Ent_Dados!$C$269:$C$514,Tabulação_Prod_Municipios!D130,Ent_Dados!$U$269:$U$514)+SUMIF(Ent_Dados!$C$269:$C$514,Tabulação_Prod_Municipios!D130,Ent_Dados!$W$269:$W$514)+SUMIF(Ent_Dados!$C$269:$C$514,Tabulação_Prod_Municipios!D130,Ent_Dados!$Y$269:$Y$514)+SUMIF(Ent_Dados!$C$269:$C$514,Tabulação_Prod_Municipios!D130,Ent_Dados!$AC$269:$AC$514)</f>
        <v>1941</v>
      </c>
      <c r="J205" s="9"/>
      <c r="K205" s="10">
        <v>195</v>
      </c>
      <c r="L205" s="92" t="s">
        <v>273</v>
      </c>
      <c r="M205" s="13">
        <f>SUMIF(Ent_Dados!$C$9:$C$254,Tabulação_Prod_Municipios!D241,Ent_Dados!$F$9:$F$254)+SUMIF(Ent_Dados!$C$9:$C$254,Tabulação_Prod_Municipios!D241,Ent_Dados!$H$9:$H$254)+SUMIF(Ent_Dados!$C$9:$C$254,Tabulação_Prod_Municipios!D241,Ent_Dados!$J$9:$J$254)+SUMIF(Ent_Dados!$C$9:$C$254,Tabulação_Prod_Municipios!D241,Ent_Dados!$N$9:$N$254)+SUMIF(Ent_Dados!$C$9:$C$254,Tabulação_Prod_Municipios!D241,Ent_Dados!$P$9:$P$254)+SUMIF(Ent_Dados!$C$9:$C$254,Tabulação_Prod_Municipios!D241,Ent_Dados!$T$9:$T$254)+SUMIF(Ent_Dados!$C$9:$C$254,Tabulação_Prod_Municipios!D241,Ent_Dados!$V$9:$V$254)+SUMIF(Ent_Dados!$C$9:$C$254,Tabulação_Prod_Municipios!D241,Ent_Dados!$X$9:$X$254)+SUMIF(Ent_Dados!$C$9:$C$254,Tabulação_Prod_Municipios!D241,Ent_Dados!$AB$9:$AB$254)</f>
        <v>580</v>
      </c>
      <c r="N205" s="16">
        <f>SUMIF(Ent_Dados!$C$9:$C$254,Tabulação_Prod_Municipios!D241,Ent_Dados!$G$9:$G$254)+SUMIF(Ent_Dados!$C$9:$C$254,Tabulação_Prod_Municipios!D241,Ent_Dados!$I$9:$I$254)+SUMIF(Ent_Dados!$C$9:$C$254,Tabulação_Prod_Municipios!D241,Ent_Dados!$K$9:$K$254)+SUMIF(Ent_Dados!$C$9:$C$254,Tabulação_Prod_Municipios!D241,Ent_Dados!$O$9:$O$254)+SUMIF(Ent_Dados!$C$9:$C$254,Tabulação_Prod_Municipios!D241,Ent_Dados!$Q$9:$Q$254)+SUMIF(Ent_Dados!$C$9:$C$254,Tabulação_Prod_Municipios!D241,Ent_Dados!$U$9:$U$254)+SUMIF(Ent_Dados!$C$9:$C$254,Tabulação_Prod_Municipios!D241,Ent_Dados!$W$9:$W$254)+SUMIF(Ent_Dados!$C$9:$C$254,Tabulação_Prod_Municipios!D241,Ent_Dados!$Y$9:$Y$254)+SUMIF(Ent_Dados!$C$9:$C$254,Tabulação_Prod_Municipios!D241,Ent_Dados!$AC$9:$AC$254)</f>
        <v>510</v>
      </c>
      <c r="O205" s="14"/>
      <c r="P205" s="10">
        <v>195</v>
      </c>
      <c r="Q205" s="92" t="s">
        <v>162</v>
      </c>
      <c r="R205" s="13">
        <f>SUMIF(Ent_Dados!$C$269:$C$514,Tabulação_Prod_Municipios!D117,Ent_Dados!$V$269:$V$514)</f>
        <v>1023</v>
      </c>
      <c r="S205" s="16">
        <f>SUMIF(Ent_Dados!$C$269:$C$514,Tabulação_Prod_Municipios!D117,Ent_Dados!$W$269:$W$514)</f>
        <v>0</v>
      </c>
      <c r="T205" s="9"/>
      <c r="U205" s="10">
        <v>195</v>
      </c>
      <c r="V205" s="92" t="s">
        <v>162</v>
      </c>
      <c r="W205" s="13">
        <f>SUMIF(Ent_Dados!$C$9:$C$254,Tabulação_Prod_Municipios!D117,Ent_Dados!$V$9:$V$254)</f>
        <v>350</v>
      </c>
      <c r="X205" s="16">
        <f>SUMIF(Ent_Dados!$C$9:$C$254,Tabulação_Prod_Municipios!D117,Ent_Dados!$W$9:$W$254)</f>
        <v>0</v>
      </c>
      <c r="Y205" s="2"/>
      <c r="Z205" s="10">
        <v>195</v>
      </c>
      <c r="AA205" s="92" t="s">
        <v>135</v>
      </c>
      <c r="AB205" s="13">
        <f>SUMIF(Ent_Dados!$C$269:$C$514,Tabulação_Prod_Municipios!D89,Ent_Dados!$T$269:$T$514)</f>
        <v>525</v>
      </c>
      <c r="AC205" s="16">
        <f>SUMIF(Ent_Dados!$C$269:$C$514,Tabulação_Prod_Municipios!D89,Ent_Dados!$U$269:$U$514)</f>
        <v>560</v>
      </c>
      <c r="AD205" s="9"/>
      <c r="AE205" s="10">
        <v>195</v>
      </c>
      <c r="AF205" s="92" t="s">
        <v>274</v>
      </c>
      <c r="AG205" s="13">
        <f>SUMIF(Ent_Dados!$C$9:$C$254,Tabulação_Prod_Municipios!D242,Ent_Dados!$T$9:$T$254)</f>
        <v>150</v>
      </c>
      <c r="AH205" s="16">
        <f>SUMIF(Ent_Dados!$C$9:$C$254,Tabulação_Prod_Municipios!D242,Ent_Dados!$U$9:$U$254)</f>
        <v>150</v>
      </c>
      <c r="AJ205" s="10">
        <v>195</v>
      </c>
      <c r="AK205" s="92" t="s">
        <v>186</v>
      </c>
      <c r="AL205" s="13">
        <f>SUMIF(Ent_Dados!$C$269:$C$514,Tabulação_Prod_Municipios!D143,Ent_Dados!$X$269:$X$514)</f>
        <v>0</v>
      </c>
      <c r="AM205" s="16">
        <f>SUMIF(Ent_Dados!$C$269:$C$514,Tabulação_Prod_Municipios!D143,Ent_Dados!$Y$269:$Y$514)</f>
        <v>0</v>
      </c>
      <c r="AN205" s="9"/>
      <c r="AO205" s="10">
        <v>195</v>
      </c>
      <c r="AP205" s="92" t="s">
        <v>186</v>
      </c>
      <c r="AQ205" s="13">
        <f>SUMIF(Ent_Dados!$C$9:$C$254,Tabulação_Prod_Municipios!D143,Ent_Dados!$X$9:$X$254)</f>
        <v>0</v>
      </c>
      <c r="AR205" s="16">
        <f>SUMIF(Ent_Dados!$C$9:$C$254,Tabulação_Prod_Municipios!D143,Ent_Dados!$Y$9:$Y$254)</f>
        <v>0</v>
      </c>
      <c r="AT205" s="10">
        <v>195</v>
      </c>
      <c r="AU205" s="92" t="s">
        <v>241</v>
      </c>
      <c r="AV205" s="13">
        <f>SUMIF(Ent_Dados!$C$269:$C$514,Tabulação_Prod_Municipios!D206,Ent_Dados!$J$269:$J$514)</f>
        <v>0</v>
      </c>
      <c r="AW205" s="16">
        <f>SUMIF(Ent_Dados!$C$269:$C$514,Tabulação_Prod_Municipios!D206,Ent_Dados!$K$269:$K$514)</f>
        <v>0</v>
      </c>
      <c r="AX205" s="9"/>
      <c r="AY205" s="10">
        <v>195</v>
      </c>
      <c r="AZ205" s="92" t="s">
        <v>241</v>
      </c>
      <c r="BA205" s="13">
        <f>SUMIF(Ent_Dados!$C$9:$C$254,Tabulação_Prod_Municipios!D206,Ent_Dados!$J$9:$J$254)</f>
        <v>0</v>
      </c>
      <c r="BB205" s="16">
        <f>SUMIF(Ent_Dados!$C$9:$C$254,Tabulação_Prod_Municipios!D206,Ent_Dados!$K$9:$K$254)</f>
        <v>0</v>
      </c>
      <c r="BD205" s="10">
        <v>195</v>
      </c>
      <c r="BE205" s="92" t="s">
        <v>188</v>
      </c>
      <c r="BF205" s="13">
        <f>SUMIF(Ent_Dados!$C$269:$C$514,Tabulação_Prod_Municipios!D146,Ent_Dados!$N$269:$N$514)</f>
        <v>0</v>
      </c>
      <c r="BG205" s="16">
        <f>SUMIF(Ent_Dados!$C$269:$C$514,Tabulação_Prod_Municipios!D146,Ent_Dados!$O$269:$O$514)</f>
        <v>0</v>
      </c>
      <c r="BH205" s="9"/>
      <c r="BI205" s="10">
        <v>195</v>
      </c>
      <c r="BJ205" s="92" t="s">
        <v>188</v>
      </c>
      <c r="BK205" s="13">
        <f>SUMIF(Ent_Dados!$C$9:$C$254,Tabulação_Prod_Municipios!D146,Ent_Dados!$N$9:$N$254)</f>
        <v>0</v>
      </c>
      <c r="BL205" s="16">
        <f>SUMIF(Ent_Dados!$C$9:$C$254,Tabulação_Prod_Municipios!D146,Ent_Dados!$O$9:$O$254)</f>
        <v>0</v>
      </c>
      <c r="BN205" s="10">
        <v>195</v>
      </c>
      <c r="BO205" s="92" t="s">
        <v>232</v>
      </c>
      <c r="BP205" s="13">
        <f>SUMIF(Ent_Dados!$C$269:$C$514,Tabulação_Prod_Municipios!D196,Ent_Dados!$F$269:$F$514)</f>
        <v>0</v>
      </c>
      <c r="BQ205" s="16">
        <f>SUMIF(Ent_Dados!$C$269:$C$514,Tabulação_Prod_Municipios!D196,Ent_Dados!$G$269:$G$514)</f>
        <v>0</v>
      </c>
      <c r="BR205" s="9"/>
      <c r="BS205" s="10">
        <v>195</v>
      </c>
      <c r="BT205" s="92" t="s">
        <v>232</v>
      </c>
      <c r="BU205" s="13">
        <f>SUMIF(Ent_Dados!$C$9:$C$254,Tabulação_Prod_Municipios!D196,Ent_Dados!$F$9:$F$254)</f>
        <v>0</v>
      </c>
      <c r="BV205" s="16">
        <f>SUMIF(Ent_Dados!$C$9:$C$254,Tabulação_Prod_Municipios!D196,Ent_Dados!$G$9:$G$254)</f>
        <v>0</v>
      </c>
      <c r="BX205" s="10">
        <v>195</v>
      </c>
      <c r="BY205" s="92" t="s">
        <v>233</v>
      </c>
      <c r="BZ205" s="13">
        <f>SUMIF(Ent_Dados!$C$269:$C$514,Tabulação_Prod_Municipios!D197,Ent_Dados!$P$269:$P$514)</f>
        <v>0</v>
      </c>
      <c r="CA205" s="16">
        <f>SUMIF(Ent_Dados!$C$269:$C$514,Tabulação_Prod_Municipios!D197,Ent_Dados!$Q$269:$Q$514)</f>
        <v>0</v>
      </c>
      <c r="CB205" s="9"/>
      <c r="CC205" s="10">
        <v>195</v>
      </c>
      <c r="CD205" s="92" t="s">
        <v>233</v>
      </c>
      <c r="CE205" s="13">
        <f>SUMIF(Ent_Dados!$C$9:$C$254,Tabulação_Prod_Municipios!D197,Ent_Dados!$P$9:$P$254)</f>
        <v>0</v>
      </c>
      <c r="CF205" s="16">
        <f>SUMIF(Ent_Dados!$C$9:$C$254,Tabulação_Prod_Municipios!D197,Ent_Dados!$Q$9:$Q$254)</f>
        <v>0</v>
      </c>
      <c r="CH205" s="10">
        <v>195</v>
      </c>
      <c r="CI205" s="92" t="s">
        <v>238</v>
      </c>
      <c r="CJ205" s="13">
        <f>SUMIF(Ent_Dados!$C$269:$C$514,Tabulação_Prod_Municipios!D203,Ent_Dados!$AB$269:$AB$514)</f>
        <v>0</v>
      </c>
      <c r="CK205" s="16">
        <f>SUMIF(Ent_Dados!$C$269:$C$514,Tabulação_Prod_Municipios!D203,Ent_Dados!$AC$269:$AC$514)</f>
        <v>0</v>
      </c>
      <c r="CL205" s="9"/>
      <c r="CM205" s="10">
        <v>195</v>
      </c>
      <c r="CN205" s="92" t="s">
        <v>238</v>
      </c>
      <c r="CO205" s="13">
        <f>SUMIF(Ent_Dados!$C$9:$C$254,Tabulação_Prod_Municipios!D203,Ent_Dados!$AB$9:$AB$254)</f>
        <v>0</v>
      </c>
      <c r="CP205" s="16">
        <f>SUMIF(Ent_Dados!$C$9:$C$254,Tabulação_Prod_Municipios!D203,Ent_Dados!$AC$9:$AC$254)</f>
        <v>0</v>
      </c>
      <c r="CR205" s="10">
        <v>195</v>
      </c>
      <c r="CS205" s="92" t="s">
        <v>264</v>
      </c>
      <c r="CT205" s="13">
        <f>SUMIF(Ent_Dados!$C$269:$C$514,Tabulação_Prod_Municipios!D231,Ent_Dados!$L$269:$L$514)</f>
        <v>0</v>
      </c>
      <c r="CU205" s="16">
        <f>SUMIF(Ent_Dados!$C$269:$C$514,Tabulação_Prod_Municipios!D231,Ent_Dados!$M$269:$M$514)</f>
        <v>0</v>
      </c>
      <c r="CV205" s="9"/>
      <c r="CW205" s="10">
        <v>195</v>
      </c>
      <c r="CX205" s="92" t="s">
        <v>204</v>
      </c>
      <c r="CY205" s="13">
        <f>SUMIF(Ent_Dados!$C$9:$C$254,Tabulação_Prod_Municipios!D164,Ent_Dados!$L$9:$L$254)</f>
        <v>0</v>
      </c>
      <c r="CZ205" s="16">
        <f>SUMIF(Ent_Dados!$C$9:$C$254,Tabulação_Prod_Municipios!D164,Ent_Dados!$M$9:$M$254)</f>
        <v>0</v>
      </c>
      <c r="DB205" s="10">
        <v>195</v>
      </c>
      <c r="DC205" s="92" t="s">
        <v>110</v>
      </c>
      <c r="DD205" s="13">
        <f>SUMIF(Ent_Dados!$C$269:$C$514,Tabulação_Prod_Municipios!D60,Ent_Dados!$R$269:$R$514)</f>
        <v>0</v>
      </c>
      <c r="DE205" s="16">
        <f>SUMIF(Ent_Dados!$C$269:$C$514,Tabulação_Prod_Municipios!D60,Ent_Dados!$S$269:$S$514)</f>
        <v>0</v>
      </c>
      <c r="DF205" s="9"/>
      <c r="DG205" s="10">
        <v>195</v>
      </c>
      <c r="DH205" s="92" t="s">
        <v>255</v>
      </c>
      <c r="DI205" s="13">
        <f>SUMIF(Ent_Dados!$C$9:$C$254,Tabulação_Prod_Municipios!D222,Ent_Dados!$R$9:$R$254)</f>
        <v>0</v>
      </c>
      <c r="DJ205" s="16">
        <f>SUMIF(Ent_Dados!$C$9:$C$254,Tabulação_Prod_Municipios!D222,Ent_Dados!$S$9:$S$254)</f>
        <v>0</v>
      </c>
      <c r="DL205" s="10">
        <v>195</v>
      </c>
      <c r="DM205" s="92" t="s">
        <v>209</v>
      </c>
      <c r="DN205" s="13">
        <f>SUMIF(Ent_Dados!$C$269:$C$514,Tabulação_Prod_Municipios!D169,Ent_Dados!$Z$269:$Z$514)</f>
        <v>0</v>
      </c>
      <c r="DO205" s="16">
        <f>SUMIF(Ent_Dados!$C$269:$C$514,Tabulação_Prod_Municipios!D169,Ent_Dados!$AA$269:$AA$514)</f>
        <v>0</v>
      </c>
      <c r="DP205" s="9"/>
      <c r="DQ205" s="10">
        <v>195</v>
      </c>
      <c r="DR205" s="92" t="s">
        <v>209</v>
      </c>
      <c r="DS205" s="13">
        <f>SUMIF(Ent_Dados!$C$9:$C$254,Tabulação_Prod_Municipios!D169,Ent_Dados!$Z$9:$Z$254)</f>
        <v>0</v>
      </c>
      <c r="DT205" s="16">
        <f>SUMIF(Ent_Dados!$C$9:$C$254,Tabulação_Prod_Municipios!D169,Ent_Dados!$AA$9:$AA$254)</f>
        <v>0</v>
      </c>
      <c r="DV205" s="10">
        <v>195</v>
      </c>
      <c r="DW205" s="92" t="s">
        <v>227</v>
      </c>
      <c r="DX205" s="13">
        <f>SUMIF(Ent_Dados!$C$269:$C$514,Tabulação_Prod_Municipios!D188,Ent_Dados!$D$269:$D$514)</f>
        <v>0</v>
      </c>
      <c r="DY205" s="16">
        <f>SUMIF(Ent_Dados!$C$269:$C$514,Tabulação_Prod_Municipios!D188,Ent_Dados!$E$269:$E$514)</f>
        <v>0</v>
      </c>
      <c r="DZ205" s="9"/>
      <c r="EA205" s="10">
        <v>195</v>
      </c>
      <c r="EB205" s="92" t="s">
        <v>227</v>
      </c>
      <c r="EC205" s="13">
        <f>SUMIF(Ent_Dados!$C$9:$C$254,Tabulação_Prod_Municipios!D188,Ent_Dados!$D$9:$D$254)</f>
        <v>0</v>
      </c>
      <c r="ED205" s="16">
        <f>SUMIF(Ent_Dados!$C$9:$C$254,Tabulação_Prod_Municipios!D188,Ent_Dados!$E$9:$E$254)</f>
        <v>0</v>
      </c>
      <c r="EF205" s="10">
        <v>195</v>
      </c>
      <c r="EG205" s="92" t="s">
        <v>240</v>
      </c>
      <c r="EH205" s="13"/>
      <c r="EI205" s="16"/>
      <c r="EJ205" s="9"/>
      <c r="EK205" s="10">
        <v>195</v>
      </c>
      <c r="EL205" s="92" t="s">
        <v>240</v>
      </c>
      <c r="EM205" s="13"/>
      <c r="EN205" s="16"/>
    </row>
    <row r="206" spans="1:144" ht="13.5" customHeight="1" x14ac:dyDescent="0.2">
      <c r="A206" s="14"/>
      <c r="B206" s="91">
        <v>198</v>
      </c>
      <c r="C206" s="92" t="s">
        <v>241</v>
      </c>
      <c r="D206" s="12" t="s">
        <v>528</v>
      </c>
      <c r="E206" s="14"/>
      <c r="F206" s="10">
        <v>196</v>
      </c>
      <c r="G206" s="92" t="s">
        <v>166</v>
      </c>
      <c r="H206" s="13">
        <f>SUMIF(Ent_Dados!$C$269:$C$514,Tabulação_Prod_Municipios!D122,Ent_Dados!$F$269:$F$514)+SUMIF(Ent_Dados!$C$269:$C$514,Tabulação_Prod_Municipios!D122,Ent_Dados!$H$269:$H$514)+SUMIF(Ent_Dados!$C$269:$C$514,Tabulação_Prod_Municipios!D122,Ent_Dados!$J$269:$J$514)+SUMIF(Ent_Dados!$C$269:$C$514,Tabulação_Prod_Municipios!D122,Ent_Dados!$N$269:$N$514)+SUMIF(Ent_Dados!$C$269:$C$514,Tabulação_Prod_Municipios!D122,Ent_Dados!$P$269:$P$514)+SUMIF(Ent_Dados!$C$269:$C$514,Tabulação_Prod_Municipios!D122,Ent_Dados!$T$269:$T$514)+SUMIF(Ent_Dados!$C$269:$C$514,Tabulação_Prod_Municipios!D122,Ent_Dados!$V$269:$V$514)+SUMIF(Ent_Dados!$C$269:$C$514,Tabulação_Prod_Municipios!D122,Ent_Dados!$X$269:$X$514)+SUMIF(Ent_Dados!$C$269:$C$514,Tabulação_Prod_Municipios!D122,Ent_Dados!$AB$269:$AB$514)</f>
        <v>1600</v>
      </c>
      <c r="I206" s="16">
        <f>SUMIF(Ent_Dados!$C$269:$C$514,Tabulação_Prod_Municipios!D122,Ent_Dados!$G$269:$G$514)+SUMIF(Ent_Dados!$C$269:$C$514,Tabulação_Prod_Municipios!D122,Ent_Dados!$I$269:$I$514)+SUMIF(Ent_Dados!$C$269:$C$514,Tabulação_Prod_Municipios!D122,Ent_Dados!$K$269:$K$514)+SUMIF(Ent_Dados!$C$269:$C$514,Tabulação_Prod_Municipios!D122,Ent_Dados!$O$269:$O$514)+SUMIF(Ent_Dados!$C$269:$C$514,Tabulação_Prod_Municipios!D122,Ent_Dados!$Q$269:$Q$514)+SUMIF(Ent_Dados!$C$269:$C$514,Tabulação_Prod_Municipios!D122,Ent_Dados!$U$269:$U$514)+SUMIF(Ent_Dados!$C$269:$C$514,Tabulação_Prod_Municipios!D122,Ent_Dados!$W$269:$W$514)+SUMIF(Ent_Dados!$C$269:$C$514,Tabulação_Prod_Municipios!D122,Ent_Dados!$Y$269:$Y$514)+SUMIF(Ent_Dados!$C$269:$C$514,Tabulação_Prod_Municipios!D122,Ent_Dados!$AC$269:$AC$514)</f>
        <v>1800</v>
      </c>
      <c r="J206" s="9"/>
      <c r="K206" s="10">
        <v>196</v>
      </c>
      <c r="L206" s="92" t="s">
        <v>129</v>
      </c>
      <c r="M206" s="13">
        <f>SUMIF(Ent_Dados!$C$9:$C$254,Tabulação_Prod_Municipios!D83,Ent_Dados!$F$9:$F$254)+SUMIF(Ent_Dados!$C$9:$C$254,Tabulação_Prod_Municipios!D83,Ent_Dados!$H$9:$H$254)+SUMIF(Ent_Dados!$C$9:$C$254,Tabulação_Prod_Municipios!D83,Ent_Dados!$J$9:$J$254)+SUMIF(Ent_Dados!$C$9:$C$254,Tabulação_Prod_Municipios!D83,Ent_Dados!$N$9:$N$254)+SUMIF(Ent_Dados!$C$9:$C$254,Tabulação_Prod_Municipios!D83,Ent_Dados!$P$9:$P$254)+SUMIF(Ent_Dados!$C$9:$C$254,Tabulação_Prod_Municipios!D83,Ent_Dados!$T$9:$T$254)+SUMIF(Ent_Dados!$C$9:$C$254,Tabulação_Prod_Municipios!D83,Ent_Dados!$V$9:$V$254)+SUMIF(Ent_Dados!$C$9:$C$254,Tabulação_Prod_Municipios!D83,Ent_Dados!$X$9:$X$254)+SUMIF(Ent_Dados!$C$9:$C$254,Tabulação_Prod_Municipios!D83,Ent_Dados!$AB$9:$AB$254)</f>
        <v>620</v>
      </c>
      <c r="N206" s="16">
        <f>SUMIF(Ent_Dados!$C$9:$C$254,Tabulação_Prod_Municipios!D83,Ent_Dados!$G$9:$G$254)+SUMIF(Ent_Dados!$C$9:$C$254,Tabulação_Prod_Municipios!D83,Ent_Dados!$I$9:$I$254)+SUMIF(Ent_Dados!$C$9:$C$254,Tabulação_Prod_Municipios!D83,Ent_Dados!$K$9:$K$254)+SUMIF(Ent_Dados!$C$9:$C$254,Tabulação_Prod_Municipios!D83,Ent_Dados!$O$9:$O$254)+SUMIF(Ent_Dados!$C$9:$C$254,Tabulação_Prod_Municipios!D83,Ent_Dados!$Q$9:$Q$254)+SUMIF(Ent_Dados!$C$9:$C$254,Tabulação_Prod_Municipios!D83,Ent_Dados!$U$9:$U$254)+SUMIF(Ent_Dados!$C$9:$C$254,Tabulação_Prod_Municipios!D83,Ent_Dados!$W$9:$W$254)+SUMIF(Ent_Dados!$C$9:$C$254,Tabulação_Prod_Municipios!D83,Ent_Dados!$Y$9:$Y$254)+SUMIF(Ent_Dados!$C$9:$C$254,Tabulação_Prod_Municipios!D83,Ent_Dados!$AC$9:$AC$254)</f>
        <v>500</v>
      </c>
      <c r="O206" s="14"/>
      <c r="P206" s="10">
        <v>196</v>
      </c>
      <c r="Q206" s="92" t="s">
        <v>207</v>
      </c>
      <c r="R206" s="13">
        <f>SUMIF(Ent_Dados!$C$269:$C$514,Tabulação_Prod_Municipios!D167,Ent_Dados!$V$269:$V$514)</f>
        <v>1000</v>
      </c>
      <c r="S206" s="16">
        <f>SUMIF(Ent_Dados!$C$269:$C$514,Tabulação_Prod_Municipios!D167,Ent_Dados!$W$269:$W$514)</f>
        <v>0</v>
      </c>
      <c r="T206" s="9"/>
      <c r="U206" s="10">
        <v>196</v>
      </c>
      <c r="V206" s="92" t="s">
        <v>207</v>
      </c>
      <c r="W206" s="13">
        <f>SUMIF(Ent_Dados!$C$9:$C$254,Tabulação_Prod_Municipios!D167,Ent_Dados!$V$9:$V$254)</f>
        <v>350</v>
      </c>
      <c r="X206" s="16">
        <f>SUMIF(Ent_Dados!$C$9:$C$254,Tabulação_Prod_Municipios!D167,Ent_Dados!$W$9:$W$254)</f>
        <v>0</v>
      </c>
      <c r="Y206" s="2"/>
      <c r="Z206" s="10">
        <v>196</v>
      </c>
      <c r="AA206" s="92" t="s">
        <v>230</v>
      </c>
      <c r="AB206" s="13">
        <f>SUMIF(Ent_Dados!$C$269:$C$514,Tabulação_Prod_Municipios!D194,Ent_Dados!$T$269:$T$514)</f>
        <v>1000</v>
      </c>
      <c r="AC206" s="16">
        <f>SUMIF(Ent_Dados!$C$269:$C$514,Tabulação_Prod_Municipios!D194,Ent_Dados!$U$269:$U$514)</f>
        <v>500</v>
      </c>
      <c r="AD206" s="9"/>
      <c r="AE206" s="10">
        <v>196</v>
      </c>
      <c r="AF206" s="92" t="s">
        <v>203</v>
      </c>
      <c r="AG206" s="13">
        <f>SUMIF(Ent_Dados!$C$9:$C$254,Tabulação_Prod_Municipios!D163,Ent_Dados!$T$9:$T$254)</f>
        <v>150</v>
      </c>
      <c r="AH206" s="16">
        <f>SUMIF(Ent_Dados!$C$9:$C$254,Tabulação_Prod_Municipios!D163,Ent_Dados!$U$9:$U$254)</f>
        <v>150</v>
      </c>
      <c r="AJ206" s="10">
        <v>196</v>
      </c>
      <c r="AK206" s="92" t="s">
        <v>188</v>
      </c>
      <c r="AL206" s="13">
        <f>SUMIF(Ent_Dados!$C$269:$C$514,Tabulação_Prod_Municipios!D146,Ent_Dados!$X$269:$X$514)</f>
        <v>0</v>
      </c>
      <c r="AM206" s="16">
        <f>SUMIF(Ent_Dados!$C$269:$C$514,Tabulação_Prod_Municipios!D146,Ent_Dados!$Y$269:$Y$514)</f>
        <v>0</v>
      </c>
      <c r="AN206" s="9"/>
      <c r="AO206" s="10">
        <v>196</v>
      </c>
      <c r="AP206" s="92" t="s">
        <v>188</v>
      </c>
      <c r="AQ206" s="13">
        <f>SUMIF(Ent_Dados!$C$9:$C$254,Tabulação_Prod_Municipios!D146,Ent_Dados!$X$9:$X$254)</f>
        <v>0</v>
      </c>
      <c r="AR206" s="16">
        <f>SUMIF(Ent_Dados!$C$9:$C$254,Tabulação_Prod_Municipios!D146,Ent_Dados!$Y$9:$Y$254)</f>
        <v>0</v>
      </c>
      <c r="AT206" s="10">
        <v>196</v>
      </c>
      <c r="AU206" s="92" t="s">
        <v>187</v>
      </c>
      <c r="AV206" s="13">
        <f>SUMIF(Ent_Dados!$C$269:$C$514,Tabulação_Prod_Municipios!D144,Ent_Dados!$J$269:$J$514)</f>
        <v>0</v>
      </c>
      <c r="AW206" s="16">
        <f>SUMIF(Ent_Dados!$C$269:$C$514,Tabulação_Prod_Municipios!D144,Ent_Dados!$K$269:$K$514)</f>
        <v>0</v>
      </c>
      <c r="AX206" s="9"/>
      <c r="AY206" s="10">
        <v>196</v>
      </c>
      <c r="AZ206" s="92" t="s">
        <v>187</v>
      </c>
      <c r="BA206" s="13">
        <f>SUMIF(Ent_Dados!$C$9:$C$254,Tabulação_Prod_Municipios!D144,Ent_Dados!$J$9:$J$254)</f>
        <v>0</v>
      </c>
      <c r="BB206" s="16">
        <f>SUMIF(Ent_Dados!$C$9:$C$254,Tabulação_Prod_Municipios!D144,Ent_Dados!$K$9:$K$254)</f>
        <v>0</v>
      </c>
      <c r="BD206" s="10">
        <v>196</v>
      </c>
      <c r="BE206" s="92" t="s">
        <v>190</v>
      </c>
      <c r="BF206" s="13">
        <f>SUMIF(Ent_Dados!$C$269:$C$514,Tabulação_Prod_Municipios!D148,Ent_Dados!$N$269:$N$514)</f>
        <v>0</v>
      </c>
      <c r="BG206" s="16">
        <f>SUMIF(Ent_Dados!$C$269:$C$514,Tabulação_Prod_Municipios!D148,Ent_Dados!$O$269:$O$514)</f>
        <v>0</v>
      </c>
      <c r="BH206" s="9"/>
      <c r="BI206" s="10">
        <v>196</v>
      </c>
      <c r="BJ206" s="92" t="s">
        <v>190</v>
      </c>
      <c r="BK206" s="13">
        <f>SUMIF(Ent_Dados!$C$9:$C$254,Tabulação_Prod_Municipios!D148,Ent_Dados!$N$9:$N$254)</f>
        <v>0</v>
      </c>
      <c r="BL206" s="16">
        <f>SUMIF(Ent_Dados!$C$9:$C$254,Tabulação_Prod_Municipios!D148,Ent_Dados!$O$9:$O$254)</f>
        <v>0</v>
      </c>
      <c r="BN206" s="10">
        <v>196</v>
      </c>
      <c r="BO206" s="92" t="s">
        <v>233</v>
      </c>
      <c r="BP206" s="13">
        <f>SUMIF(Ent_Dados!$C$269:$C$514,Tabulação_Prod_Municipios!D197,Ent_Dados!$F$269:$F$514)</f>
        <v>0</v>
      </c>
      <c r="BQ206" s="16">
        <f>SUMIF(Ent_Dados!$C$269:$C$514,Tabulação_Prod_Municipios!D197,Ent_Dados!$G$269:$G$514)</f>
        <v>0</v>
      </c>
      <c r="BR206" s="9"/>
      <c r="BS206" s="10">
        <v>196</v>
      </c>
      <c r="BT206" s="92" t="s">
        <v>233</v>
      </c>
      <c r="BU206" s="13">
        <f>SUMIF(Ent_Dados!$C$9:$C$254,Tabulação_Prod_Municipios!D197,Ent_Dados!$F$9:$F$254)</f>
        <v>0</v>
      </c>
      <c r="BV206" s="16">
        <f>SUMIF(Ent_Dados!$C$9:$C$254,Tabulação_Prod_Municipios!D197,Ent_Dados!$G$9:$G$254)</f>
        <v>0</v>
      </c>
      <c r="BX206" s="10">
        <v>196</v>
      </c>
      <c r="BY206" s="92" t="s">
        <v>235</v>
      </c>
      <c r="BZ206" s="13">
        <f>SUMIF(Ent_Dados!$C$269:$C$514,Tabulação_Prod_Municipios!D199,Ent_Dados!$P$269:$P$514)</f>
        <v>0</v>
      </c>
      <c r="CA206" s="16">
        <f>SUMIF(Ent_Dados!$C$269:$C$514,Tabulação_Prod_Municipios!D199,Ent_Dados!$Q$269:$Q$514)</f>
        <v>0</v>
      </c>
      <c r="CB206" s="9"/>
      <c r="CC206" s="10">
        <v>196</v>
      </c>
      <c r="CD206" s="92" t="s">
        <v>235</v>
      </c>
      <c r="CE206" s="13">
        <f>SUMIF(Ent_Dados!$C$9:$C$254,Tabulação_Prod_Municipios!D199,Ent_Dados!$P$9:$P$254)</f>
        <v>0</v>
      </c>
      <c r="CF206" s="16">
        <f>SUMIF(Ent_Dados!$C$9:$C$254,Tabulação_Prod_Municipios!D199,Ent_Dados!$Q$9:$Q$254)</f>
        <v>0</v>
      </c>
      <c r="CH206" s="10">
        <v>196</v>
      </c>
      <c r="CI206" s="92" t="s">
        <v>239</v>
      </c>
      <c r="CJ206" s="13">
        <f>SUMIF(Ent_Dados!$C$269:$C$514,Tabulação_Prod_Municipios!D204,Ent_Dados!$AB$269:$AB$514)</f>
        <v>0</v>
      </c>
      <c r="CK206" s="16">
        <f>SUMIF(Ent_Dados!$C$269:$C$514,Tabulação_Prod_Municipios!D204,Ent_Dados!$AC$269:$AC$514)</f>
        <v>0</v>
      </c>
      <c r="CL206" s="9"/>
      <c r="CM206" s="10">
        <v>196</v>
      </c>
      <c r="CN206" s="92" t="s">
        <v>239</v>
      </c>
      <c r="CO206" s="13">
        <f>SUMIF(Ent_Dados!$C$9:$C$254,Tabulação_Prod_Municipios!D204,Ent_Dados!$AB$9:$AB$254)</f>
        <v>0</v>
      </c>
      <c r="CP206" s="16">
        <f>SUMIF(Ent_Dados!$C$9:$C$254,Tabulação_Prod_Municipios!D204,Ent_Dados!$AC$9:$AC$254)</f>
        <v>0</v>
      </c>
      <c r="CR206" s="10">
        <v>196</v>
      </c>
      <c r="CS206" s="92" t="s">
        <v>185</v>
      </c>
      <c r="CT206" s="13">
        <f>SUMIF(Ent_Dados!$C$269:$C$514,Tabulação_Prod_Municipios!D142,Ent_Dados!$L$269:$L$514)</f>
        <v>0</v>
      </c>
      <c r="CU206" s="16">
        <f>SUMIF(Ent_Dados!$C$269:$C$514,Tabulação_Prod_Municipios!D142,Ent_Dados!$M$269:$M$514)</f>
        <v>0</v>
      </c>
      <c r="CV206" s="9"/>
      <c r="CW206" s="10">
        <v>196</v>
      </c>
      <c r="CX206" s="92" t="s">
        <v>247</v>
      </c>
      <c r="CY206" s="13">
        <f>SUMIF(Ent_Dados!$C$9:$C$254,Tabulação_Prod_Municipios!D213,Ent_Dados!$L$9:$L$254)</f>
        <v>0</v>
      </c>
      <c r="CZ206" s="16">
        <f>SUMIF(Ent_Dados!$C$9:$C$254,Tabulação_Prod_Municipios!D213,Ent_Dados!$M$9:$M$254)</f>
        <v>0</v>
      </c>
      <c r="DB206" s="10">
        <v>196</v>
      </c>
      <c r="DC206" s="92" t="s">
        <v>171</v>
      </c>
      <c r="DD206" s="13">
        <f>SUMIF(Ent_Dados!$C$269:$C$514,Tabulação_Prod_Municipios!D127,Ent_Dados!$R$269:$R$514)</f>
        <v>0</v>
      </c>
      <c r="DE206" s="16">
        <f>SUMIF(Ent_Dados!$C$269:$C$514,Tabulação_Prod_Municipios!D127,Ent_Dados!$S$269:$S$514)</f>
        <v>0</v>
      </c>
      <c r="DF206" s="9"/>
      <c r="DG206" s="10">
        <v>196</v>
      </c>
      <c r="DH206" s="92" t="s">
        <v>171</v>
      </c>
      <c r="DI206" s="13">
        <f>SUMIF(Ent_Dados!$C$9:$C$254,Tabulação_Prod_Municipios!D127,Ent_Dados!$R$9:$R$254)</f>
        <v>0</v>
      </c>
      <c r="DJ206" s="16">
        <f>SUMIF(Ent_Dados!$C$9:$C$254,Tabulação_Prod_Municipios!D127,Ent_Dados!$S$9:$S$254)</f>
        <v>0</v>
      </c>
      <c r="DL206" s="10">
        <v>196</v>
      </c>
      <c r="DM206" s="92" t="s">
        <v>210</v>
      </c>
      <c r="DN206" s="13">
        <f>SUMIF(Ent_Dados!$C$269:$C$514,Tabulação_Prod_Municipios!D170,Ent_Dados!$Z$269:$Z$514)</f>
        <v>0</v>
      </c>
      <c r="DO206" s="16">
        <f>SUMIF(Ent_Dados!$C$269:$C$514,Tabulação_Prod_Municipios!D170,Ent_Dados!$AA$269:$AA$514)</f>
        <v>0</v>
      </c>
      <c r="DP206" s="9"/>
      <c r="DQ206" s="10">
        <v>196</v>
      </c>
      <c r="DR206" s="92" t="s">
        <v>210</v>
      </c>
      <c r="DS206" s="13">
        <f>SUMIF(Ent_Dados!$C$9:$C$254,Tabulação_Prod_Municipios!D170,Ent_Dados!$Z$9:$Z$254)</f>
        <v>0</v>
      </c>
      <c r="DT206" s="16">
        <f>SUMIF(Ent_Dados!$C$9:$C$254,Tabulação_Prod_Municipios!D170,Ent_Dados!$AA$9:$AA$254)</f>
        <v>0</v>
      </c>
      <c r="DV206" s="10">
        <v>196</v>
      </c>
      <c r="DW206" s="92" t="s">
        <v>228</v>
      </c>
      <c r="DX206" s="13">
        <f>SUMIF(Ent_Dados!$C$269:$C$514,Tabulação_Prod_Municipios!D191,Ent_Dados!$D$269:$D$514)</f>
        <v>0</v>
      </c>
      <c r="DY206" s="16">
        <f>SUMIF(Ent_Dados!$C$269:$C$514,Tabulação_Prod_Municipios!D191,Ent_Dados!$E$269:$E$514)</f>
        <v>0</v>
      </c>
      <c r="DZ206" s="9"/>
      <c r="EA206" s="10">
        <v>196</v>
      </c>
      <c r="EB206" s="92" t="s">
        <v>228</v>
      </c>
      <c r="EC206" s="13">
        <f>SUMIF(Ent_Dados!$C$9:$C$254,Tabulação_Prod_Municipios!D191,Ent_Dados!$D$9:$D$254)</f>
        <v>0</v>
      </c>
      <c r="ED206" s="16">
        <f>SUMIF(Ent_Dados!$C$9:$C$254,Tabulação_Prod_Municipios!D191,Ent_Dados!$E$9:$E$254)</f>
        <v>0</v>
      </c>
      <c r="EF206" s="10">
        <v>196</v>
      </c>
      <c r="EG206" s="92" t="s">
        <v>241</v>
      </c>
      <c r="EH206" s="13"/>
      <c r="EI206" s="16"/>
      <c r="EJ206" s="9"/>
      <c r="EK206" s="10">
        <v>196</v>
      </c>
      <c r="EL206" s="92" t="s">
        <v>241</v>
      </c>
      <c r="EM206" s="13"/>
      <c r="EN206" s="16"/>
    </row>
    <row r="207" spans="1:144" ht="13.5" customHeight="1" x14ac:dyDescent="0.2">
      <c r="A207" s="14"/>
      <c r="B207" s="91">
        <v>199</v>
      </c>
      <c r="C207" s="92" t="s">
        <v>242</v>
      </c>
      <c r="D207" s="12" t="s">
        <v>529</v>
      </c>
      <c r="E207" s="14"/>
      <c r="F207" s="10">
        <v>197</v>
      </c>
      <c r="G207" s="92" t="s">
        <v>265</v>
      </c>
      <c r="H207" s="13">
        <f>SUMIF(Ent_Dados!$C$269:$C$514,Tabulação_Prod_Municipios!D232,Ent_Dados!$F$269:$F$514)+SUMIF(Ent_Dados!$C$269:$C$514,Tabulação_Prod_Municipios!D232,Ent_Dados!$H$269:$H$514)+SUMIF(Ent_Dados!$C$269:$C$514,Tabulação_Prod_Municipios!D232,Ent_Dados!$J$269:$J$514)+SUMIF(Ent_Dados!$C$269:$C$514,Tabulação_Prod_Municipios!D232,Ent_Dados!$N$269:$N$514)+SUMIF(Ent_Dados!$C$269:$C$514,Tabulação_Prod_Municipios!D232,Ent_Dados!$P$269:$P$514)+SUMIF(Ent_Dados!$C$269:$C$514,Tabulação_Prod_Municipios!D232,Ent_Dados!$T$269:$T$514)+SUMIF(Ent_Dados!$C$269:$C$514,Tabulação_Prod_Municipios!D232,Ent_Dados!$V$269:$V$514)+SUMIF(Ent_Dados!$C$269:$C$514,Tabulação_Prod_Municipios!D232,Ent_Dados!$X$269:$X$514)+SUMIF(Ent_Dados!$C$269:$C$514,Tabulação_Prod_Municipios!D232,Ent_Dados!$AB$269:$AB$514)</f>
        <v>1728</v>
      </c>
      <c r="I207" s="16">
        <f>SUMIF(Ent_Dados!$C$269:$C$514,Tabulação_Prod_Municipios!D232,Ent_Dados!$G$269:$G$514)+SUMIF(Ent_Dados!$C$269:$C$514,Tabulação_Prod_Municipios!D232,Ent_Dados!$I$269:$I$514)+SUMIF(Ent_Dados!$C$269:$C$514,Tabulação_Prod_Municipios!D232,Ent_Dados!$K$269:$K$514)+SUMIF(Ent_Dados!$C$269:$C$514,Tabulação_Prod_Municipios!D232,Ent_Dados!$O$269:$O$514)+SUMIF(Ent_Dados!$C$269:$C$514,Tabulação_Prod_Municipios!D232,Ent_Dados!$Q$269:$Q$514)+SUMIF(Ent_Dados!$C$269:$C$514,Tabulação_Prod_Municipios!D232,Ent_Dados!$U$269:$U$514)+SUMIF(Ent_Dados!$C$269:$C$514,Tabulação_Prod_Municipios!D232,Ent_Dados!$W$269:$W$514)+SUMIF(Ent_Dados!$C$269:$C$514,Tabulação_Prod_Municipios!D232,Ent_Dados!$Y$269:$Y$514)+SUMIF(Ent_Dados!$C$269:$C$514,Tabulação_Prod_Municipios!D232,Ent_Dados!$AC$269:$AC$514)</f>
        <v>1728</v>
      </c>
      <c r="J207" s="9"/>
      <c r="K207" s="10">
        <v>197</v>
      </c>
      <c r="L207" s="92" t="s">
        <v>196</v>
      </c>
      <c r="M207" s="13">
        <f>SUMIF(Ent_Dados!$C$9:$C$254,Tabulação_Prod_Municipios!D155,Ent_Dados!$F$9:$F$254)+SUMIF(Ent_Dados!$C$9:$C$254,Tabulação_Prod_Municipios!D155,Ent_Dados!$H$9:$H$254)+SUMIF(Ent_Dados!$C$9:$C$254,Tabulação_Prod_Municipios!D155,Ent_Dados!$J$9:$J$254)+SUMIF(Ent_Dados!$C$9:$C$254,Tabulação_Prod_Municipios!D155,Ent_Dados!$N$9:$N$254)+SUMIF(Ent_Dados!$C$9:$C$254,Tabulação_Prod_Municipios!D155,Ent_Dados!$P$9:$P$254)+SUMIF(Ent_Dados!$C$9:$C$254,Tabulação_Prod_Municipios!D155,Ent_Dados!$T$9:$T$254)+SUMIF(Ent_Dados!$C$9:$C$254,Tabulação_Prod_Municipios!D155,Ent_Dados!$V$9:$V$254)+SUMIF(Ent_Dados!$C$9:$C$254,Tabulação_Prod_Municipios!D155,Ent_Dados!$X$9:$X$254)+SUMIF(Ent_Dados!$C$9:$C$254,Tabulação_Prod_Municipios!D155,Ent_Dados!$AB$9:$AB$254)</f>
        <v>500</v>
      </c>
      <c r="N207" s="16">
        <f>SUMIF(Ent_Dados!$C$9:$C$254,Tabulação_Prod_Municipios!D155,Ent_Dados!$G$9:$G$254)+SUMIF(Ent_Dados!$C$9:$C$254,Tabulação_Prod_Municipios!D155,Ent_Dados!$I$9:$I$254)+SUMIF(Ent_Dados!$C$9:$C$254,Tabulação_Prod_Municipios!D155,Ent_Dados!$K$9:$K$254)+SUMIF(Ent_Dados!$C$9:$C$254,Tabulação_Prod_Municipios!D155,Ent_Dados!$O$9:$O$254)+SUMIF(Ent_Dados!$C$9:$C$254,Tabulação_Prod_Municipios!D155,Ent_Dados!$Q$9:$Q$254)+SUMIF(Ent_Dados!$C$9:$C$254,Tabulação_Prod_Municipios!D155,Ent_Dados!$U$9:$U$254)+SUMIF(Ent_Dados!$C$9:$C$254,Tabulação_Prod_Municipios!D155,Ent_Dados!$W$9:$W$254)+SUMIF(Ent_Dados!$C$9:$C$254,Tabulação_Prod_Municipios!D155,Ent_Dados!$Y$9:$Y$254)+SUMIF(Ent_Dados!$C$9:$C$254,Tabulação_Prod_Municipios!D155,Ent_Dados!$AC$9:$AC$254)</f>
        <v>500</v>
      </c>
      <c r="O207" s="14"/>
      <c r="P207" s="10">
        <v>197</v>
      </c>
      <c r="Q207" s="92" t="s">
        <v>85</v>
      </c>
      <c r="R207" s="13">
        <f>SUMIF(Ent_Dados!$C$269:$C$514,Tabulação_Prod_Municipios!D33,Ent_Dados!$V$269:$V$514)</f>
        <v>413</v>
      </c>
      <c r="S207" s="16">
        <f>SUMIF(Ent_Dados!$C$269:$C$514,Tabulação_Prod_Municipios!D33,Ent_Dados!$W$269:$W$514)</f>
        <v>0</v>
      </c>
      <c r="T207" s="9"/>
      <c r="U207" s="10">
        <v>197</v>
      </c>
      <c r="V207" s="92" t="s">
        <v>85</v>
      </c>
      <c r="W207" s="13">
        <f>SUMIF(Ent_Dados!$C$9:$C$254,Tabulação_Prod_Municipios!D33,Ent_Dados!$V$9:$V$254)</f>
        <v>150</v>
      </c>
      <c r="X207" s="16">
        <f>SUMIF(Ent_Dados!$C$9:$C$254,Tabulação_Prod_Municipios!D33,Ent_Dados!$W$9:$W$254)</f>
        <v>0</v>
      </c>
      <c r="Y207" s="2"/>
      <c r="Z207" s="10">
        <v>197</v>
      </c>
      <c r="AA207" s="92" t="s">
        <v>205</v>
      </c>
      <c r="AB207" s="13">
        <f>SUMIF(Ent_Dados!$C$269:$C$514,Tabulação_Prod_Municipios!D165,Ent_Dados!$T$269:$T$514)</f>
        <v>875</v>
      </c>
      <c r="AC207" s="16">
        <f>SUMIF(Ent_Dados!$C$269:$C$514,Tabulação_Prod_Municipios!D165,Ent_Dados!$U$269:$U$514)</f>
        <v>486</v>
      </c>
      <c r="AD207" s="9"/>
      <c r="AE207" s="10">
        <v>197</v>
      </c>
      <c r="AF207" s="92" t="s">
        <v>207</v>
      </c>
      <c r="AG207" s="13">
        <f>SUMIF(Ent_Dados!$C$9:$C$254,Tabulação_Prod_Municipios!D167,Ent_Dados!$T$9:$T$254)</f>
        <v>350</v>
      </c>
      <c r="AH207" s="16">
        <f>SUMIF(Ent_Dados!$C$9:$C$254,Tabulação_Prod_Municipios!D167,Ent_Dados!$U$9:$U$254)</f>
        <v>140</v>
      </c>
      <c r="AJ207" s="10">
        <v>197</v>
      </c>
      <c r="AK207" s="92" t="s">
        <v>189</v>
      </c>
      <c r="AL207" s="13">
        <f>SUMIF(Ent_Dados!$C$269:$C$514,Tabulação_Prod_Municipios!D147,Ent_Dados!$X$269:$X$514)</f>
        <v>0</v>
      </c>
      <c r="AM207" s="16">
        <f>SUMIF(Ent_Dados!$C$269:$C$514,Tabulação_Prod_Municipios!D147,Ent_Dados!$Y$269:$Y$514)</f>
        <v>0</v>
      </c>
      <c r="AN207" s="9"/>
      <c r="AO207" s="10">
        <v>197</v>
      </c>
      <c r="AP207" s="92" t="s">
        <v>189</v>
      </c>
      <c r="AQ207" s="13">
        <f>SUMIF(Ent_Dados!$C$9:$C$254,Tabulação_Prod_Municipios!D147,Ent_Dados!$X$9:$X$254)</f>
        <v>0</v>
      </c>
      <c r="AR207" s="16">
        <f>SUMIF(Ent_Dados!$C$9:$C$254,Tabulação_Prod_Municipios!D147,Ent_Dados!$Y$9:$Y$254)</f>
        <v>0</v>
      </c>
      <c r="AT207" s="10">
        <v>197</v>
      </c>
      <c r="AU207" s="92" t="s">
        <v>262</v>
      </c>
      <c r="AV207" s="13">
        <f>SUMIF(Ent_Dados!$C$269:$C$514,Tabulação_Prod_Municipios!D229,Ent_Dados!$J$269:$J$514)</f>
        <v>0</v>
      </c>
      <c r="AW207" s="16">
        <f>SUMIF(Ent_Dados!$C$269:$C$514,Tabulação_Prod_Municipios!D229,Ent_Dados!$K$269:$K$514)</f>
        <v>0</v>
      </c>
      <c r="AX207" s="9"/>
      <c r="AY207" s="10">
        <v>197</v>
      </c>
      <c r="AZ207" s="92" t="s">
        <v>262</v>
      </c>
      <c r="BA207" s="13">
        <f>SUMIF(Ent_Dados!$C$9:$C$254,Tabulação_Prod_Municipios!D229,Ent_Dados!$J$9:$J$254)</f>
        <v>0</v>
      </c>
      <c r="BB207" s="16">
        <f>SUMIF(Ent_Dados!$C$9:$C$254,Tabulação_Prod_Municipios!D229,Ent_Dados!$K$9:$K$254)</f>
        <v>0</v>
      </c>
      <c r="BD207" s="10">
        <v>197</v>
      </c>
      <c r="BE207" s="92" t="s">
        <v>191</v>
      </c>
      <c r="BF207" s="13">
        <f>SUMIF(Ent_Dados!$C$269:$C$514,Tabulação_Prod_Municipios!D149,Ent_Dados!$N$269:$N$514)</f>
        <v>0</v>
      </c>
      <c r="BG207" s="16">
        <f>SUMIF(Ent_Dados!$C$269:$C$514,Tabulação_Prod_Municipios!D149,Ent_Dados!$O$269:$O$514)</f>
        <v>0</v>
      </c>
      <c r="BH207" s="9"/>
      <c r="BI207" s="10">
        <v>197</v>
      </c>
      <c r="BJ207" s="92" t="s">
        <v>191</v>
      </c>
      <c r="BK207" s="13">
        <f>SUMIF(Ent_Dados!$C$9:$C$254,Tabulação_Prod_Municipios!D149,Ent_Dados!$N$9:$N$254)</f>
        <v>0</v>
      </c>
      <c r="BL207" s="16">
        <f>SUMIF(Ent_Dados!$C$9:$C$254,Tabulação_Prod_Municipios!D149,Ent_Dados!$O$9:$O$254)</f>
        <v>0</v>
      </c>
      <c r="BN207" s="10">
        <v>197</v>
      </c>
      <c r="BO207" s="92" t="s">
        <v>235</v>
      </c>
      <c r="BP207" s="13">
        <f>SUMIF(Ent_Dados!$C$269:$C$514,Tabulação_Prod_Municipios!D199,Ent_Dados!$F$269:$F$514)</f>
        <v>0</v>
      </c>
      <c r="BQ207" s="16">
        <f>SUMIF(Ent_Dados!$C$269:$C$514,Tabulação_Prod_Municipios!D199,Ent_Dados!$G$269:$G$514)</f>
        <v>0</v>
      </c>
      <c r="BR207" s="9"/>
      <c r="BS207" s="10">
        <v>197</v>
      </c>
      <c r="BT207" s="92" t="s">
        <v>235</v>
      </c>
      <c r="BU207" s="13">
        <f>SUMIF(Ent_Dados!$C$9:$C$254,Tabulação_Prod_Municipios!D199,Ent_Dados!$F$9:$F$254)</f>
        <v>0</v>
      </c>
      <c r="BV207" s="16">
        <f>SUMIF(Ent_Dados!$C$9:$C$254,Tabulação_Prod_Municipios!D199,Ent_Dados!$G$9:$G$254)</f>
        <v>0</v>
      </c>
      <c r="BX207" s="10">
        <v>197</v>
      </c>
      <c r="BY207" s="92" t="s">
        <v>236</v>
      </c>
      <c r="BZ207" s="13">
        <f>SUMIF(Ent_Dados!$C$269:$C$514,Tabulação_Prod_Municipios!D200,Ent_Dados!$P$269:$P$514)</f>
        <v>0</v>
      </c>
      <c r="CA207" s="16">
        <f>SUMIF(Ent_Dados!$C$269:$C$514,Tabulação_Prod_Municipios!D200,Ent_Dados!$Q$269:$Q$514)</f>
        <v>0</v>
      </c>
      <c r="CB207" s="9"/>
      <c r="CC207" s="10">
        <v>197</v>
      </c>
      <c r="CD207" s="92" t="s">
        <v>236</v>
      </c>
      <c r="CE207" s="13">
        <f>SUMIF(Ent_Dados!$C$9:$C$254,Tabulação_Prod_Municipios!D200,Ent_Dados!$P$9:$P$254)</f>
        <v>0</v>
      </c>
      <c r="CF207" s="16">
        <f>SUMIF(Ent_Dados!$C$9:$C$254,Tabulação_Prod_Municipios!D200,Ent_Dados!$Q$9:$Q$254)</f>
        <v>0</v>
      </c>
      <c r="CH207" s="10">
        <v>197</v>
      </c>
      <c r="CI207" s="92" t="s">
        <v>240</v>
      </c>
      <c r="CJ207" s="13">
        <f>SUMIF(Ent_Dados!$C$269:$C$514,Tabulação_Prod_Municipios!D205,Ent_Dados!$AB$269:$AB$514)</f>
        <v>0</v>
      </c>
      <c r="CK207" s="16">
        <f>SUMIF(Ent_Dados!$C$269:$C$514,Tabulação_Prod_Municipios!D205,Ent_Dados!$AC$269:$AC$514)</f>
        <v>0</v>
      </c>
      <c r="CL207" s="9"/>
      <c r="CM207" s="10">
        <v>197</v>
      </c>
      <c r="CN207" s="92" t="s">
        <v>240</v>
      </c>
      <c r="CO207" s="13">
        <f>SUMIF(Ent_Dados!$C$9:$C$254,Tabulação_Prod_Municipios!D205,Ent_Dados!$AB$9:$AB$254)</f>
        <v>0</v>
      </c>
      <c r="CP207" s="16">
        <f>SUMIF(Ent_Dados!$C$9:$C$254,Tabulação_Prod_Municipios!D205,Ent_Dados!$AC$9:$AC$254)</f>
        <v>0</v>
      </c>
      <c r="CR207" s="10">
        <v>197</v>
      </c>
      <c r="CS207" s="92" t="s">
        <v>247</v>
      </c>
      <c r="CT207" s="13">
        <f>SUMIF(Ent_Dados!$C$269:$C$514,Tabulação_Prod_Municipios!D213,Ent_Dados!$L$269:$L$514)</f>
        <v>0</v>
      </c>
      <c r="CU207" s="16">
        <f>SUMIF(Ent_Dados!$C$269:$C$514,Tabulação_Prod_Municipios!D213,Ent_Dados!$M$269:$M$514)</f>
        <v>0</v>
      </c>
      <c r="CV207" s="9"/>
      <c r="CW207" s="10">
        <v>197</v>
      </c>
      <c r="CX207" s="92" t="s">
        <v>264</v>
      </c>
      <c r="CY207" s="13">
        <f>SUMIF(Ent_Dados!$C$9:$C$254,Tabulação_Prod_Municipios!D231,Ent_Dados!$L$9:$L$254)</f>
        <v>0</v>
      </c>
      <c r="CZ207" s="16">
        <f>SUMIF(Ent_Dados!$C$9:$C$254,Tabulação_Prod_Municipios!D231,Ent_Dados!$M$9:$M$254)</f>
        <v>0</v>
      </c>
      <c r="DB207" s="10">
        <v>197</v>
      </c>
      <c r="DC207" s="92" t="s">
        <v>255</v>
      </c>
      <c r="DD207" s="13">
        <f>SUMIF(Ent_Dados!$C$269:$C$514,Tabulação_Prod_Municipios!D222,Ent_Dados!$R$269:$R$514)</f>
        <v>0</v>
      </c>
      <c r="DE207" s="16">
        <f>SUMIF(Ent_Dados!$C$269:$C$514,Tabulação_Prod_Municipios!D222,Ent_Dados!$S$269:$S$514)</f>
        <v>0</v>
      </c>
      <c r="DF207" s="9"/>
      <c r="DG207" s="10">
        <v>197</v>
      </c>
      <c r="DH207" s="92" t="s">
        <v>116</v>
      </c>
      <c r="DI207" s="13">
        <f>SUMIF(Ent_Dados!$C$9:$C$254,Tabulação_Prod_Municipios!D67,Ent_Dados!$R$9:$R$254)</f>
        <v>0</v>
      </c>
      <c r="DJ207" s="16">
        <f>SUMIF(Ent_Dados!$C$9:$C$254,Tabulação_Prod_Municipios!D67,Ent_Dados!$S$9:$S$254)</f>
        <v>0</v>
      </c>
      <c r="DL207" s="10">
        <v>197</v>
      </c>
      <c r="DM207" s="92" t="s">
        <v>211</v>
      </c>
      <c r="DN207" s="13">
        <f>SUMIF(Ent_Dados!$C$269:$C$514,Tabulação_Prod_Municipios!D171,Ent_Dados!$Z$269:$Z$514)</f>
        <v>0</v>
      </c>
      <c r="DO207" s="16">
        <f>SUMIF(Ent_Dados!$C$269:$C$514,Tabulação_Prod_Municipios!D171,Ent_Dados!$AA$269:$AA$514)</f>
        <v>0</v>
      </c>
      <c r="DP207" s="9"/>
      <c r="DQ207" s="10">
        <v>197</v>
      </c>
      <c r="DR207" s="92" t="s">
        <v>211</v>
      </c>
      <c r="DS207" s="13">
        <f>SUMIF(Ent_Dados!$C$9:$C$254,Tabulação_Prod_Municipios!D171,Ent_Dados!$Z$9:$Z$254)</f>
        <v>0</v>
      </c>
      <c r="DT207" s="16">
        <f>SUMIF(Ent_Dados!$C$9:$C$254,Tabulação_Prod_Municipios!D171,Ent_Dados!$AA$9:$AA$254)</f>
        <v>0</v>
      </c>
      <c r="DV207" s="10">
        <v>197</v>
      </c>
      <c r="DW207" s="92" t="s">
        <v>229</v>
      </c>
      <c r="DX207" s="13">
        <f>SUMIF(Ent_Dados!$C$269:$C$514,Tabulação_Prod_Municipios!D192,Ent_Dados!$D$269:$D$514)</f>
        <v>0</v>
      </c>
      <c r="DY207" s="16">
        <f>SUMIF(Ent_Dados!$C$269:$C$514,Tabulação_Prod_Municipios!D192,Ent_Dados!$E$269:$E$514)</f>
        <v>0</v>
      </c>
      <c r="DZ207" s="9"/>
      <c r="EA207" s="10">
        <v>197</v>
      </c>
      <c r="EB207" s="92" t="s">
        <v>229</v>
      </c>
      <c r="EC207" s="13">
        <f>SUMIF(Ent_Dados!$C$9:$C$254,Tabulação_Prod_Municipios!D192,Ent_Dados!$D$9:$D$254)</f>
        <v>0</v>
      </c>
      <c r="ED207" s="16">
        <f>SUMIF(Ent_Dados!$C$9:$C$254,Tabulação_Prod_Municipios!D192,Ent_Dados!$E$9:$E$254)</f>
        <v>0</v>
      </c>
      <c r="EF207" s="10">
        <v>197</v>
      </c>
      <c r="EG207" s="92" t="s">
        <v>242</v>
      </c>
      <c r="EH207" s="13"/>
      <c r="EI207" s="16"/>
      <c r="EJ207" s="9"/>
      <c r="EK207" s="10">
        <v>197</v>
      </c>
      <c r="EL207" s="92" t="s">
        <v>242</v>
      </c>
      <c r="EM207" s="13"/>
      <c r="EN207" s="16"/>
    </row>
    <row r="208" spans="1:144" ht="13.5" customHeight="1" x14ac:dyDescent="0.2">
      <c r="A208" s="14"/>
      <c r="B208" s="91">
        <v>200</v>
      </c>
      <c r="C208" s="92" t="s">
        <v>2</v>
      </c>
      <c r="D208" s="12" t="s">
        <v>530</v>
      </c>
      <c r="E208" s="14"/>
      <c r="F208" s="10">
        <v>198</v>
      </c>
      <c r="G208" s="92" t="s">
        <v>202</v>
      </c>
      <c r="H208" s="13">
        <f>SUMIF(Ent_Dados!$C$269:$C$514,Tabulação_Prod_Municipios!D162,Ent_Dados!$F$269:$F$514)+SUMIF(Ent_Dados!$C$269:$C$514,Tabulação_Prod_Municipios!D162,Ent_Dados!$H$269:$H$514)+SUMIF(Ent_Dados!$C$269:$C$514,Tabulação_Prod_Municipios!D162,Ent_Dados!$J$269:$J$514)+SUMIF(Ent_Dados!$C$269:$C$514,Tabulação_Prod_Municipios!D162,Ent_Dados!$N$269:$N$514)+SUMIF(Ent_Dados!$C$269:$C$514,Tabulação_Prod_Municipios!D162,Ent_Dados!$P$269:$P$514)+SUMIF(Ent_Dados!$C$269:$C$514,Tabulação_Prod_Municipios!D162,Ent_Dados!$T$269:$T$514)+SUMIF(Ent_Dados!$C$269:$C$514,Tabulação_Prod_Municipios!D162,Ent_Dados!$V$269:$V$514)+SUMIF(Ent_Dados!$C$269:$C$514,Tabulação_Prod_Municipios!D162,Ent_Dados!$X$269:$X$514)+SUMIF(Ent_Dados!$C$269:$C$514,Tabulação_Prod_Municipios!D162,Ent_Dados!$AB$269:$AB$514)</f>
        <v>1710</v>
      </c>
      <c r="I208" s="16">
        <f>SUMIF(Ent_Dados!$C$269:$C$514,Tabulação_Prod_Municipios!D162,Ent_Dados!$G$269:$G$514)+SUMIF(Ent_Dados!$C$269:$C$514,Tabulação_Prod_Municipios!D162,Ent_Dados!$I$269:$I$514)+SUMIF(Ent_Dados!$C$269:$C$514,Tabulação_Prod_Municipios!D162,Ent_Dados!$K$269:$K$514)+SUMIF(Ent_Dados!$C$269:$C$514,Tabulação_Prod_Municipios!D162,Ent_Dados!$O$269:$O$514)+SUMIF(Ent_Dados!$C$269:$C$514,Tabulação_Prod_Municipios!D162,Ent_Dados!$Q$269:$Q$514)+SUMIF(Ent_Dados!$C$269:$C$514,Tabulação_Prod_Municipios!D162,Ent_Dados!$U$269:$U$514)+SUMIF(Ent_Dados!$C$269:$C$514,Tabulação_Prod_Municipios!D162,Ent_Dados!$W$269:$W$514)+SUMIF(Ent_Dados!$C$269:$C$514,Tabulação_Prod_Municipios!D162,Ent_Dados!$Y$269:$Y$514)+SUMIF(Ent_Dados!$C$269:$C$514,Tabulação_Prod_Municipios!D162,Ent_Dados!$AC$269:$AC$514)</f>
        <v>1710</v>
      </c>
      <c r="J208" s="9"/>
      <c r="K208" s="10">
        <v>198</v>
      </c>
      <c r="L208" s="92" t="s">
        <v>174</v>
      </c>
      <c r="M208" s="13">
        <f>SUMIF(Ent_Dados!$C$9:$C$254,Tabulação_Prod_Municipios!D130,Ent_Dados!$F$9:$F$254)+SUMIF(Ent_Dados!$C$9:$C$254,Tabulação_Prod_Municipios!D130,Ent_Dados!$H$9:$H$254)+SUMIF(Ent_Dados!$C$9:$C$254,Tabulação_Prod_Municipios!D130,Ent_Dados!$J$9:$J$254)+SUMIF(Ent_Dados!$C$9:$C$254,Tabulação_Prod_Municipios!D130,Ent_Dados!$N$9:$N$254)+SUMIF(Ent_Dados!$C$9:$C$254,Tabulação_Prod_Municipios!D130,Ent_Dados!$P$9:$P$254)+SUMIF(Ent_Dados!$C$9:$C$254,Tabulação_Prod_Municipios!D130,Ent_Dados!$T$9:$T$254)+SUMIF(Ent_Dados!$C$9:$C$254,Tabulação_Prod_Municipios!D130,Ent_Dados!$V$9:$V$254)+SUMIF(Ent_Dados!$C$9:$C$254,Tabulação_Prod_Municipios!D130,Ent_Dados!$X$9:$X$254)+SUMIF(Ent_Dados!$C$9:$C$254,Tabulação_Prod_Municipios!D130,Ent_Dados!$AB$9:$AB$254)</f>
        <v>449</v>
      </c>
      <c r="N208" s="16">
        <f>SUMIF(Ent_Dados!$C$9:$C$254,Tabulação_Prod_Municipios!D130,Ent_Dados!$G$9:$G$254)+SUMIF(Ent_Dados!$C$9:$C$254,Tabulação_Prod_Municipios!D130,Ent_Dados!$I$9:$I$254)+SUMIF(Ent_Dados!$C$9:$C$254,Tabulação_Prod_Municipios!D130,Ent_Dados!$K$9:$K$254)+SUMIF(Ent_Dados!$C$9:$C$254,Tabulação_Prod_Municipios!D130,Ent_Dados!$O$9:$O$254)+SUMIF(Ent_Dados!$C$9:$C$254,Tabulação_Prod_Municipios!D130,Ent_Dados!$Q$9:$Q$254)+SUMIF(Ent_Dados!$C$9:$C$254,Tabulação_Prod_Municipios!D130,Ent_Dados!$U$9:$U$254)+SUMIF(Ent_Dados!$C$9:$C$254,Tabulação_Prod_Municipios!D130,Ent_Dados!$W$9:$W$254)+SUMIF(Ent_Dados!$C$9:$C$254,Tabulação_Prod_Municipios!D130,Ent_Dados!$Y$9:$Y$254)+SUMIF(Ent_Dados!$C$9:$C$254,Tabulação_Prod_Municipios!D130,Ent_Dados!$AC$9:$AC$254)</f>
        <v>492</v>
      </c>
      <c r="O208" s="14"/>
      <c r="P208" s="10">
        <v>198</v>
      </c>
      <c r="Q208" s="92" t="s">
        <v>90</v>
      </c>
      <c r="R208" s="13">
        <f>SUMIF(Ent_Dados!$C$269:$C$514,Tabulação_Prod_Municipios!D38,Ent_Dados!$V$269:$V$514)</f>
        <v>0</v>
      </c>
      <c r="S208" s="16">
        <f>SUMIF(Ent_Dados!$C$269:$C$514,Tabulação_Prod_Municipios!D38,Ent_Dados!$W$269:$W$514)</f>
        <v>0</v>
      </c>
      <c r="T208" s="9"/>
      <c r="U208" s="10">
        <v>198</v>
      </c>
      <c r="V208" s="92" t="s">
        <v>90</v>
      </c>
      <c r="W208" s="13">
        <f>SUMIF(Ent_Dados!$C$9:$C$254,Tabulação_Prod_Municipios!D38,Ent_Dados!$V$9:$V$254)</f>
        <v>0</v>
      </c>
      <c r="X208" s="16">
        <f>SUMIF(Ent_Dados!$C$9:$C$254,Tabulação_Prod_Municipios!D38,Ent_Dados!$W$9:$W$254)</f>
        <v>0</v>
      </c>
      <c r="Y208" s="2"/>
      <c r="Z208" s="10">
        <v>198</v>
      </c>
      <c r="AA208" s="92" t="s">
        <v>125</v>
      </c>
      <c r="AB208" s="13">
        <f>SUMIF(Ent_Dados!$C$269:$C$514,Tabulação_Prod_Municipios!D78,Ent_Dados!$T$269:$T$514)</f>
        <v>600</v>
      </c>
      <c r="AC208" s="16">
        <f>SUMIF(Ent_Dados!$C$269:$C$514,Tabulação_Prod_Municipios!D78,Ent_Dados!$U$269:$U$514)</f>
        <v>480</v>
      </c>
      <c r="AD208" s="9"/>
      <c r="AE208" s="10">
        <v>198</v>
      </c>
      <c r="AF208" s="92" t="s">
        <v>130</v>
      </c>
      <c r="AG208" s="13">
        <f>SUMIF(Ent_Dados!$C$9:$C$254,Tabulação_Prod_Municipios!D84,Ent_Dados!$T$9:$T$254)</f>
        <v>142</v>
      </c>
      <c r="AH208" s="16">
        <f>SUMIF(Ent_Dados!$C$9:$C$254,Tabulação_Prod_Municipios!D84,Ent_Dados!$U$9:$U$254)</f>
        <v>126</v>
      </c>
      <c r="AJ208" s="10">
        <v>198</v>
      </c>
      <c r="AK208" s="92" t="s">
        <v>191</v>
      </c>
      <c r="AL208" s="13">
        <f>SUMIF(Ent_Dados!$C$269:$C$514,Tabulação_Prod_Municipios!D149,Ent_Dados!$X$269:$X$514)</f>
        <v>0</v>
      </c>
      <c r="AM208" s="16">
        <f>SUMIF(Ent_Dados!$C$269:$C$514,Tabulação_Prod_Municipios!D149,Ent_Dados!$Y$269:$Y$514)</f>
        <v>0</v>
      </c>
      <c r="AN208" s="9"/>
      <c r="AO208" s="10">
        <v>198</v>
      </c>
      <c r="AP208" s="92" t="s">
        <v>191</v>
      </c>
      <c r="AQ208" s="13">
        <f>SUMIF(Ent_Dados!$C$9:$C$254,Tabulação_Prod_Municipios!D149,Ent_Dados!$X$9:$X$254)</f>
        <v>0</v>
      </c>
      <c r="AR208" s="16">
        <f>SUMIF(Ent_Dados!$C$9:$C$254,Tabulação_Prod_Municipios!D149,Ent_Dados!$Y$9:$Y$254)</f>
        <v>0</v>
      </c>
      <c r="AT208" s="10">
        <v>198</v>
      </c>
      <c r="AU208" s="92" t="s">
        <v>128</v>
      </c>
      <c r="AV208" s="13">
        <f>SUMIF(Ent_Dados!$C$269:$C$514,Tabulação_Prod_Municipios!D82,Ent_Dados!$J$269:$J$514)</f>
        <v>0</v>
      </c>
      <c r="AW208" s="16">
        <f>SUMIF(Ent_Dados!$C$269:$C$514,Tabulação_Prod_Municipios!D82,Ent_Dados!$K$269:$K$514)</f>
        <v>0</v>
      </c>
      <c r="AX208" s="9"/>
      <c r="AY208" s="10">
        <v>198</v>
      </c>
      <c r="AZ208" s="92" t="s">
        <v>128</v>
      </c>
      <c r="BA208" s="13">
        <f>SUMIF(Ent_Dados!$C$9:$C$254,Tabulação_Prod_Municipios!D82,Ent_Dados!$J$9:$J$254)</f>
        <v>0</v>
      </c>
      <c r="BB208" s="16">
        <f>SUMIF(Ent_Dados!$C$9:$C$254,Tabulação_Prod_Municipios!D82,Ent_Dados!$K$9:$K$254)</f>
        <v>0</v>
      </c>
      <c r="BD208" s="10">
        <v>198</v>
      </c>
      <c r="BE208" s="92" t="s">
        <v>193</v>
      </c>
      <c r="BF208" s="13">
        <f>SUMIF(Ent_Dados!$C$269:$C$514,Tabulação_Prod_Municipios!D151,Ent_Dados!$N$269:$N$514)</f>
        <v>0</v>
      </c>
      <c r="BG208" s="16">
        <f>SUMIF(Ent_Dados!$C$269:$C$514,Tabulação_Prod_Municipios!D151,Ent_Dados!$O$269:$O$514)</f>
        <v>0</v>
      </c>
      <c r="BH208" s="9"/>
      <c r="BI208" s="10">
        <v>198</v>
      </c>
      <c r="BJ208" s="92" t="s">
        <v>193</v>
      </c>
      <c r="BK208" s="13">
        <f>SUMIF(Ent_Dados!$C$9:$C$254,Tabulação_Prod_Municipios!D151,Ent_Dados!$N$9:$N$254)</f>
        <v>0</v>
      </c>
      <c r="BL208" s="16">
        <f>SUMIF(Ent_Dados!$C$9:$C$254,Tabulação_Prod_Municipios!D151,Ent_Dados!$O$9:$O$254)</f>
        <v>0</v>
      </c>
      <c r="BN208" s="10">
        <v>198</v>
      </c>
      <c r="BO208" s="92" t="s">
        <v>236</v>
      </c>
      <c r="BP208" s="13">
        <f>SUMIF(Ent_Dados!$C$269:$C$514,Tabulação_Prod_Municipios!D200,Ent_Dados!$F$269:$F$514)</f>
        <v>0</v>
      </c>
      <c r="BQ208" s="16">
        <f>SUMIF(Ent_Dados!$C$269:$C$514,Tabulação_Prod_Municipios!D200,Ent_Dados!$G$269:$G$514)</f>
        <v>0</v>
      </c>
      <c r="BR208" s="9"/>
      <c r="BS208" s="10">
        <v>198</v>
      </c>
      <c r="BT208" s="92" t="s">
        <v>236</v>
      </c>
      <c r="BU208" s="13">
        <f>SUMIF(Ent_Dados!$C$9:$C$254,Tabulação_Prod_Municipios!D200,Ent_Dados!$F$9:$F$254)</f>
        <v>0</v>
      </c>
      <c r="BV208" s="16">
        <f>SUMIF(Ent_Dados!$C$9:$C$254,Tabulação_Prod_Municipios!D200,Ent_Dados!$G$9:$G$254)</f>
        <v>0</v>
      </c>
      <c r="BX208" s="10">
        <v>198</v>
      </c>
      <c r="BY208" s="92" t="s">
        <v>48</v>
      </c>
      <c r="BZ208" s="13">
        <f>SUMIF(Ent_Dados!$C$269:$C$514,Tabulação_Prod_Municipios!D201,Ent_Dados!$P$269:$P$514)</f>
        <v>0</v>
      </c>
      <c r="CA208" s="16">
        <f>SUMIF(Ent_Dados!$C$269:$C$514,Tabulação_Prod_Municipios!D201,Ent_Dados!$Q$269:$Q$514)</f>
        <v>0</v>
      </c>
      <c r="CB208" s="9"/>
      <c r="CC208" s="10">
        <v>198</v>
      </c>
      <c r="CD208" s="92" t="s">
        <v>48</v>
      </c>
      <c r="CE208" s="13">
        <f>SUMIF(Ent_Dados!$C$9:$C$254,Tabulação_Prod_Municipios!D201,Ent_Dados!$P$9:$P$254)</f>
        <v>0</v>
      </c>
      <c r="CF208" s="16">
        <f>SUMIF(Ent_Dados!$C$9:$C$254,Tabulação_Prod_Municipios!D201,Ent_Dados!$Q$9:$Q$254)</f>
        <v>0</v>
      </c>
      <c r="CH208" s="10">
        <v>198</v>
      </c>
      <c r="CI208" s="92" t="s">
        <v>241</v>
      </c>
      <c r="CJ208" s="13">
        <f>SUMIF(Ent_Dados!$C$269:$C$514,Tabulação_Prod_Municipios!D206,Ent_Dados!$AB$269:$AB$514)</f>
        <v>0</v>
      </c>
      <c r="CK208" s="16">
        <f>SUMIF(Ent_Dados!$C$269:$C$514,Tabulação_Prod_Municipios!D206,Ent_Dados!$AC$269:$AC$514)</f>
        <v>0</v>
      </c>
      <c r="CL208" s="9"/>
      <c r="CM208" s="10">
        <v>198</v>
      </c>
      <c r="CN208" s="92" t="s">
        <v>241</v>
      </c>
      <c r="CO208" s="13">
        <f>SUMIF(Ent_Dados!$C$9:$C$254,Tabulação_Prod_Municipios!D206,Ent_Dados!$AB$9:$AB$254)</f>
        <v>0</v>
      </c>
      <c r="CP208" s="16">
        <f>SUMIF(Ent_Dados!$C$9:$C$254,Tabulação_Prod_Municipios!D206,Ent_Dados!$AC$9:$AC$254)</f>
        <v>0</v>
      </c>
      <c r="CR208" s="10">
        <v>198</v>
      </c>
      <c r="CS208" s="92" t="s">
        <v>216</v>
      </c>
      <c r="CT208" s="13">
        <f>SUMIF(Ent_Dados!$C$269:$C$514,Tabulação_Prod_Municipios!D176,Ent_Dados!$L$269:$L$514)</f>
        <v>0</v>
      </c>
      <c r="CU208" s="16">
        <f>SUMIF(Ent_Dados!$C$269:$C$514,Tabulação_Prod_Municipios!D176,Ent_Dados!$M$269:$M$514)</f>
        <v>0</v>
      </c>
      <c r="CV208" s="9"/>
      <c r="CW208" s="10">
        <v>198</v>
      </c>
      <c r="CX208" s="92" t="s">
        <v>216</v>
      </c>
      <c r="CY208" s="13">
        <f>SUMIF(Ent_Dados!$C$9:$C$254,Tabulação_Prod_Municipios!D176,Ent_Dados!$L$9:$L$254)</f>
        <v>0</v>
      </c>
      <c r="CZ208" s="16">
        <f>SUMIF(Ent_Dados!$C$9:$C$254,Tabulação_Prod_Municipios!D176,Ent_Dados!$M$9:$M$254)</f>
        <v>0</v>
      </c>
      <c r="DB208" s="10">
        <v>198</v>
      </c>
      <c r="DC208" s="92" t="s">
        <v>116</v>
      </c>
      <c r="DD208" s="13">
        <f>SUMIF(Ent_Dados!$C$269:$C$514,Tabulação_Prod_Municipios!D67,Ent_Dados!$R$269:$R$514)</f>
        <v>0</v>
      </c>
      <c r="DE208" s="16">
        <f>SUMIF(Ent_Dados!$C$269:$C$514,Tabulação_Prod_Municipios!D67,Ent_Dados!$S$269:$S$514)</f>
        <v>0</v>
      </c>
      <c r="DF208" s="9"/>
      <c r="DG208" s="10">
        <v>198</v>
      </c>
      <c r="DH208" s="92" t="s">
        <v>242</v>
      </c>
      <c r="DI208" s="13">
        <f>SUMIF(Ent_Dados!$C$9:$C$254,Tabulação_Prod_Municipios!D207,Ent_Dados!$R$9:$R$254)</f>
        <v>0</v>
      </c>
      <c r="DJ208" s="16">
        <f>SUMIF(Ent_Dados!$C$9:$C$254,Tabulação_Prod_Municipios!D207,Ent_Dados!$S$9:$S$254)</f>
        <v>0</v>
      </c>
      <c r="DL208" s="10">
        <v>198</v>
      </c>
      <c r="DM208" s="92" t="s">
        <v>212</v>
      </c>
      <c r="DN208" s="13">
        <f>SUMIF(Ent_Dados!$C$269:$C$514,Tabulação_Prod_Municipios!D172,Ent_Dados!$Z$269:$Z$514)</f>
        <v>0</v>
      </c>
      <c r="DO208" s="16">
        <f>SUMIF(Ent_Dados!$C$269:$C$514,Tabulação_Prod_Municipios!D172,Ent_Dados!$AA$269:$AA$514)</f>
        <v>0</v>
      </c>
      <c r="DP208" s="9"/>
      <c r="DQ208" s="10">
        <v>198</v>
      </c>
      <c r="DR208" s="92" t="s">
        <v>212</v>
      </c>
      <c r="DS208" s="13">
        <f>SUMIF(Ent_Dados!$C$9:$C$254,Tabulação_Prod_Municipios!D172,Ent_Dados!$Z$9:$Z$254)</f>
        <v>0</v>
      </c>
      <c r="DT208" s="16">
        <f>SUMIF(Ent_Dados!$C$9:$C$254,Tabulação_Prod_Municipios!D172,Ent_Dados!$AA$9:$AA$254)</f>
        <v>0</v>
      </c>
      <c r="DV208" s="10">
        <v>198</v>
      </c>
      <c r="DW208" s="92" t="s">
        <v>230</v>
      </c>
      <c r="DX208" s="13">
        <f>SUMIF(Ent_Dados!$C$269:$C$514,Tabulação_Prod_Municipios!D194,Ent_Dados!$D$269:$D$514)</f>
        <v>0</v>
      </c>
      <c r="DY208" s="16">
        <f>SUMIF(Ent_Dados!$C$269:$C$514,Tabulação_Prod_Municipios!D194,Ent_Dados!$E$269:$E$514)</f>
        <v>0</v>
      </c>
      <c r="DZ208" s="9"/>
      <c r="EA208" s="10">
        <v>198</v>
      </c>
      <c r="EB208" s="92" t="s">
        <v>230</v>
      </c>
      <c r="EC208" s="13">
        <f>SUMIF(Ent_Dados!$C$9:$C$254,Tabulação_Prod_Municipios!D194,Ent_Dados!$D$9:$D$254)</f>
        <v>0</v>
      </c>
      <c r="ED208" s="16">
        <f>SUMIF(Ent_Dados!$C$9:$C$254,Tabulação_Prod_Municipios!D194,Ent_Dados!$E$9:$E$254)</f>
        <v>0</v>
      </c>
      <c r="EF208" s="10">
        <v>198</v>
      </c>
      <c r="EG208" s="92" t="s">
        <v>2</v>
      </c>
      <c r="EH208" s="13"/>
      <c r="EI208" s="16"/>
      <c r="EJ208" s="9"/>
      <c r="EK208" s="10">
        <v>198</v>
      </c>
      <c r="EL208" s="92" t="s">
        <v>2</v>
      </c>
      <c r="EM208" s="13"/>
      <c r="EN208" s="16"/>
    </row>
    <row r="209" spans="1:144" ht="13.5" customHeight="1" x14ac:dyDescent="0.2">
      <c r="A209" s="14"/>
      <c r="B209" s="91">
        <v>201</v>
      </c>
      <c r="C209" s="92" t="s">
        <v>243</v>
      </c>
      <c r="D209" s="12" t="s">
        <v>531</v>
      </c>
      <c r="E209" s="14"/>
      <c r="F209" s="10">
        <v>199</v>
      </c>
      <c r="G209" s="92" t="s">
        <v>156</v>
      </c>
      <c r="H209" s="13">
        <f>SUMIF(Ent_Dados!$C$269:$C$514,Tabulação_Prod_Municipios!D111,Ent_Dados!$F$269:$F$514)+SUMIF(Ent_Dados!$C$269:$C$514,Tabulação_Prod_Municipios!D111,Ent_Dados!$H$269:$H$514)+SUMIF(Ent_Dados!$C$269:$C$514,Tabulação_Prod_Municipios!D111,Ent_Dados!$J$269:$J$514)+SUMIF(Ent_Dados!$C$269:$C$514,Tabulação_Prod_Municipios!D111,Ent_Dados!$N$269:$N$514)+SUMIF(Ent_Dados!$C$269:$C$514,Tabulação_Prod_Municipios!D111,Ent_Dados!$P$269:$P$514)+SUMIF(Ent_Dados!$C$269:$C$514,Tabulação_Prod_Municipios!D111,Ent_Dados!$T$269:$T$514)+SUMIF(Ent_Dados!$C$269:$C$514,Tabulação_Prod_Municipios!D111,Ent_Dados!$V$269:$V$514)+SUMIF(Ent_Dados!$C$269:$C$514,Tabulação_Prod_Municipios!D111,Ent_Dados!$X$269:$X$514)+SUMIF(Ent_Dados!$C$269:$C$514,Tabulação_Prod_Municipios!D111,Ent_Dados!$AB$269:$AB$514)</f>
        <v>1150</v>
      </c>
      <c r="I209" s="16">
        <f>SUMIF(Ent_Dados!$C$269:$C$514,Tabulação_Prod_Municipios!D111,Ent_Dados!$G$269:$G$514)+SUMIF(Ent_Dados!$C$269:$C$514,Tabulação_Prod_Municipios!D111,Ent_Dados!$I$269:$I$514)+SUMIF(Ent_Dados!$C$269:$C$514,Tabulação_Prod_Municipios!D111,Ent_Dados!$K$269:$K$514)+SUMIF(Ent_Dados!$C$269:$C$514,Tabulação_Prod_Municipios!D111,Ent_Dados!$O$269:$O$514)+SUMIF(Ent_Dados!$C$269:$C$514,Tabulação_Prod_Municipios!D111,Ent_Dados!$Q$269:$Q$514)+SUMIF(Ent_Dados!$C$269:$C$514,Tabulação_Prod_Municipios!D111,Ent_Dados!$U$269:$U$514)+SUMIF(Ent_Dados!$C$269:$C$514,Tabulação_Prod_Municipios!D111,Ent_Dados!$W$269:$W$514)+SUMIF(Ent_Dados!$C$269:$C$514,Tabulação_Prod_Municipios!D111,Ent_Dados!$Y$269:$Y$514)+SUMIF(Ent_Dados!$C$269:$C$514,Tabulação_Prod_Municipios!D111,Ent_Dados!$AC$269:$AC$514)</f>
        <v>1410</v>
      </c>
      <c r="J209" s="9"/>
      <c r="K209" s="10">
        <v>199</v>
      </c>
      <c r="L209" s="92" t="s">
        <v>156</v>
      </c>
      <c r="M209" s="13">
        <f>SUMIF(Ent_Dados!$C$9:$C$254,Tabulação_Prod_Municipios!D111,Ent_Dados!$F$9:$F$254)+SUMIF(Ent_Dados!$C$9:$C$254,Tabulação_Prod_Municipios!D111,Ent_Dados!$H$9:$H$254)+SUMIF(Ent_Dados!$C$9:$C$254,Tabulação_Prod_Municipios!D111,Ent_Dados!$J$9:$J$254)+SUMIF(Ent_Dados!$C$9:$C$254,Tabulação_Prod_Municipios!D111,Ent_Dados!$N$9:$N$254)+SUMIF(Ent_Dados!$C$9:$C$254,Tabulação_Prod_Municipios!D111,Ent_Dados!$P$9:$P$254)+SUMIF(Ent_Dados!$C$9:$C$254,Tabulação_Prod_Municipios!D111,Ent_Dados!$T$9:$T$254)+SUMIF(Ent_Dados!$C$9:$C$254,Tabulação_Prod_Municipios!D111,Ent_Dados!$V$9:$V$254)+SUMIF(Ent_Dados!$C$9:$C$254,Tabulação_Prod_Municipios!D111,Ent_Dados!$X$9:$X$254)+SUMIF(Ent_Dados!$C$9:$C$254,Tabulação_Prod_Municipios!D111,Ent_Dados!$AB$9:$AB$254)</f>
        <v>400</v>
      </c>
      <c r="N209" s="16">
        <f>SUMIF(Ent_Dados!$C$9:$C$254,Tabulação_Prod_Municipios!D111,Ent_Dados!$G$9:$G$254)+SUMIF(Ent_Dados!$C$9:$C$254,Tabulação_Prod_Municipios!D111,Ent_Dados!$I$9:$I$254)+SUMIF(Ent_Dados!$C$9:$C$254,Tabulação_Prod_Municipios!D111,Ent_Dados!$K$9:$K$254)+SUMIF(Ent_Dados!$C$9:$C$254,Tabulação_Prod_Municipios!D111,Ent_Dados!$O$9:$O$254)+SUMIF(Ent_Dados!$C$9:$C$254,Tabulação_Prod_Municipios!D111,Ent_Dados!$Q$9:$Q$254)+SUMIF(Ent_Dados!$C$9:$C$254,Tabulação_Prod_Municipios!D111,Ent_Dados!$U$9:$U$254)+SUMIF(Ent_Dados!$C$9:$C$254,Tabulação_Prod_Municipios!D111,Ent_Dados!$W$9:$W$254)+SUMIF(Ent_Dados!$C$9:$C$254,Tabulação_Prod_Municipios!D111,Ent_Dados!$Y$9:$Y$254)+SUMIF(Ent_Dados!$C$9:$C$254,Tabulação_Prod_Municipios!D111,Ent_Dados!$AC$9:$AC$254)</f>
        <v>475</v>
      </c>
      <c r="O209" s="14"/>
      <c r="P209" s="10">
        <v>199</v>
      </c>
      <c r="Q209" s="92" t="s">
        <v>104</v>
      </c>
      <c r="R209" s="13">
        <f>SUMIF(Ent_Dados!$C$269:$C$514,Tabulação_Prod_Municipios!D53,Ent_Dados!$V$269:$V$514)</f>
        <v>0</v>
      </c>
      <c r="S209" s="16">
        <f>SUMIF(Ent_Dados!$C$269:$C$514,Tabulação_Prod_Municipios!D53,Ent_Dados!$W$269:$W$514)</f>
        <v>0</v>
      </c>
      <c r="T209" s="9"/>
      <c r="U209" s="10">
        <v>199</v>
      </c>
      <c r="V209" s="92" t="s">
        <v>104</v>
      </c>
      <c r="W209" s="13">
        <f>SUMIF(Ent_Dados!$C$9:$C$254,Tabulação_Prod_Municipios!D53,Ent_Dados!$V$9:$V$254)</f>
        <v>0</v>
      </c>
      <c r="X209" s="16">
        <f>SUMIF(Ent_Dados!$C$9:$C$254,Tabulação_Prod_Municipios!D53,Ent_Dados!$W$9:$W$254)</f>
        <v>0</v>
      </c>
      <c r="Y209" s="2"/>
      <c r="Z209" s="10">
        <v>199</v>
      </c>
      <c r="AA209" s="92" t="s">
        <v>251</v>
      </c>
      <c r="AB209" s="13">
        <f>SUMIF(Ent_Dados!$C$269:$C$514,Tabulação_Prod_Municipios!D218,Ent_Dados!$T$269:$T$514)</f>
        <v>450</v>
      </c>
      <c r="AC209" s="16">
        <f>SUMIF(Ent_Dados!$C$269:$C$514,Tabulação_Prod_Municipios!D218,Ent_Dados!$U$269:$U$514)</f>
        <v>450</v>
      </c>
      <c r="AD209" s="9"/>
      <c r="AE209" s="10">
        <v>199</v>
      </c>
      <c r="AF209" s="92" t="s">
        <v>88</v>
      </c>
      <c r="AG209" s="13">
        <f>SUMIF(Ent_Dados!$C$9:$C$254,Tabulação_Prod_Municipios!D36,Ent_Dados!$T$9:$T$254)</f>
        <v>120</v>
      </c>
      <c r="AH209" s="16">
        <f>SUMIF(Ent_Dados!$C$9:$C$254,Tabulação_Prod_Municipios!D36,Ent_Dados!$U$9:$U$254)</f>
        <v>120</v>
      </c>
      <c r="AJ209" s="10">
        <v>199</v>
      </c>
      <c r="AK209" s="92" t="s">
        <v>196</v>
      </c>
      <c r="AL209" s="13">
        <f>SUMIF(Ent_Dados!$C$269:$C$514,Tabulação_Prod_Municipios!D155,Ent_Dados!$X$269:$X$514)</f>
        <v>0</v>
      </c>
      <c r="AM209" s="16">
        <f>SUMIF(Ent_Dados!$C$269:$C$514,Tabulação_Prod_Municipios!D155,Ent_Dados!$Y$269:$Y$514)</f>
        <v>0</v>
      </c>
      <c r="AN209" s="9"/>
      <c r="AO209" s="10">
        <v>199</v>
      </c>
      <c r="AP209" s="92" t="s">
        <v>196</v>
      </c>
      <c r="AQ209" s="13">
        <f>SUMIF(Ent_Dados!$C$9:$C$254,Tabulação_Prod_Municipios!D155,Ent_Dados!$X$9:$X$254)</f>
        <v>0</v>
      </c>
      <c r="AR209" s="16">
        <f>SUMIF(Ent_Dados!$C$9:$C$254,Tabulação_Prod_Municipios!D155,Ent_Dados!$Y$9:$Y$254)</f>
        <v>0</v>
      </c>
      <c r="AT209" s="10">
        <v>199</v>
      </c>
      <c r="AU209" s="92" t="s">
        <v>224</v>
      </c>
      <c r="AV209" s="13">
        <f>SUMIF(Ent_Dados!$C$269:$C$514,Tabulação_Prod_Municipios!D185,Ent_Dados!$J$269:$J$514)</f>
        <v>0</v>
      </c>
      <c r="AW209" s="16">
        <f>SUMIF(Ent_Dados!$C$269:$C$514,Tabulação_Prod_Municipios!D185,Ent_Dados!$K$269:$K$514)</f>
        <v>0</v>
      </c>
      <c r="AX209" s="9"/>
      <c r="AY209" s="10">
        <v>199</v>
      </c>
      <c r="AZ209" s="92" t="s">
        <v>224</v>
      </c>
      <c r="BA209" s="13">
        <f>SUMIF(Ent_Dados!$C$9:$C$254,Tabulação_Prod_Municipios!D185,Ent_Dados!$J$9:$J$254)</f>
        <v>0</v>
      </c>
      <c r="BB209" s="16">
        <f>SUMIF(Ent_Dados!$C$9:$C$254,Tabulação_Prod_Municipios!D185,Ent_Dados!$K$9:$K$254)</f>
        <v>0</v>
      </c>
      <c r="BD209" s="10">
        <v>199</v>
      </c>
      <c r="BE209" s="92" t="s">
        <v>195</v>
      </c>
      <c r="BF209" s="13">
        <f>SUMIF(Ent_Dados!$C$269:$C$514,Tabulação_Prod_Municipios!D153,Ent_Dados!$N$269:$N$514)</f>
        <v>0</v>
      </c>
      <c r="BG209" s="16">
        <f>SUMIF(Ent_Dados!$C$269:$C$514,Tabulação_Prod_Municipios!D153,Ent_Dados!$O$269:$O$514)</f>
        <v>0</v>
      </c>
      <c r="BH209" s="9"/>
      <c r="BI209" s="10">
        <v>199</v>
      </c>
      <c r="BJ209" s="92" t="s">
        <v>195</v>
      </c>
      <c r="BK209" s="13">
        <f>SUMIF(Ent_Dados!$C$9:$C$254,Tabulação_Prod_Municipios!D153,Ent_Dados!$N$9:$N$254)</f>
        <v>0</v>
      </c>
      <c r="BL209" s="16">
        <f>SUMIF(Ent_Dados!$C$9:$C$254,Tabulação_Prod_Municipios!D153,Ent_Dados!$O$9:$O$254)</f>
        <v>0</v>
      </c>
      <c r="BN209" s="10">
        <v>199</v>
      </c>
      <c r="BO209" s="92" t="s">
        <v>237</v>
      </c>
      <c r="BP209" s="13">
        <f>SUMIF(Ent_Dados!$C$269:$C$514,Tabulação_Prod_Municipios!D202,Ent_Dados!$F$269:$F$514)</f>
        <v>0</v>
      </c>
      <c r="BQ209" s="16">
        <f>SUMIF(Ent_Dados!$C$269:$C$514,Tabulação_Prod_Municipios!D202,Ent_Dados!$G$269:$G$514)</f>
        <v>0</v>
      </c>
      <c r="BR209" s="9"/>
      <c r="BS209" s="10">
        <v>199</v>
      </c>
      <c r="BT209" s="92" t="s">
        <v>237</v>
      </c>
      <c r="BU209" s="13">
        <f>SUMIF(Ent_Dados!$C$9:$C$254,Tabulação_Prod_Municipios!D202,Ent_Dados!$F$9:$F$254)</f>
        <v>0</v>
      </c>
      <c r="BV209" s="16">
        <f>SUMIF(Ent_Dados!$C$9:$C$254,Tabulação_Prod_Municipios!D202,Ent_Dados!$G$9:$G$254)</f>
        <v>0</v>
      </c>
      <c r="BX209" s="10">
        <v>199</v>
      </c>
      <c r="BY209" s="92" t="s">
        <v>237</v>
      </c>
      <c r="BZ209" s="13">
        <f>SUMIF(Ent_Dados!$C$269:$C$514,Tabulação_Prod_Municipios!D202,Ent_Dados!$P$269:$P$514)</f>
        <v>0</v>
      </c>
      <c r="CA209" s="16">
        <f>SUMIF(Ent_Dados!$C$269:$C$514,Tabulação_Prod_Municipios!D202,Ent_Dados!$Q$269:$Q$514)</f>
        <v>0</v>
      </c>
      <c r="CB209" s="9"/>
      <c r="CC209" s="10">
        <v>199</v>
      </c>
      <c r="CD209" s="92" t="s">
        <v>237</v>
      </c>
      <c r="CE209" s="13">
        <f>SUMIF(Ent_Dados!$C$9:$C$254,Tabulação_Prod_Municipios!D202,Ent_Dados!$P$9:$P$254)</f>
        <v>0</v>
      </c>
      <c r="CF209" s="16">
        <f>SUMIF(Ent_Dados!$C$9:$C$254,Tabulação_Prod_Municipios!D202,Ent_Dados!$Q$9:$Q$254)</f>
        <v>0</v>
      </c>
      <c r="CH209" s="10">
        <v>199</v>
      </c>
      <c r="CI209" s="92" t="s">
        <v>242</v>
      </c>
      <c r="CJ209" s="13">
        <f>SUMIF(Ent_Dados!$C$269:$C$514,Tabulação_Prod_Municipios!D207,Ent_Dados!$AB$269:$AB$514)</f>
        <v>0</v>
      </c>
      <c r="CK209" s="16">
        <f>SUMIF(Ent_Dados!$C$269:$C$514,Tabulação_Prod_Municipios!D207,Ent_Dados!$AC$269:$AC$514)</f>
        <v>0</v>
      </c>
      <c r="CL209" s="9"/>
      <c r="CM209" s="10">
        <v>199</v>
      </c>
      <c r="CN209" s="92" t="s">
        <v>242</v>
      </c>
      <c r="CO209" s="13">
        <f>SUMIF(Ent_Dados!$C$9:$C$254,Tabulação_Prod_Municipios!D207,Ent_Dados!$AB$9:$AB$254)</f>
        <v>0</v>
      </c>
      <c r="CP209" s="16">
        <f>SUMIF(Ent_Dados!$C$9:$C$254,Tabulação_Prod_Municipios!D207,Ent_Dados!$AC$9:$AC$254)</f>
        <v>0</v>
      </c>
      <c r="CR209" s="10">
        <v>199</v>
      </c>
      <c r="CS209" s="92" t="s">
        <v>125</v>
      </c>
      <c r="CT209" s="13">
        <f>SUMIF(Ent_Dados!$C$269:$C$514,Tabulação_Prod_Municipios!D78,Ent_Dados!$L$269:$L$514)</f>
        <v>0</v>
      </c>
      <c r="CU209" s="16">
        <f>SUMIF(Ent_Dados!$C$269:$C$514,Tabulação_Prod_Municipios!D78,Ent_Dados!$M$269:$M$514)</f>
        <v>0</v>
      </c>
      <c r="CV209" s="9"/>
      <c r="CW209" s="10">
        <v>199</v>
      </c>
      <c r="CX209" s="92" t="s">
        <v>87</v>
      </c>
      <c r="CY209" s="13">
        <f>SUMIF(Ent_Dados!$C$9:$C$254,Tabulação_Prod_Municipios!D35,Ent_Dados!$L$9:$L$254)</f>
        <v>0</v>
      </c>
      <c r="CZ209" s="16">
        <f>SUMIF(Ent_Dados!$C$9:$C$254,Tabulação_Prod_Municipios!D35,Ent_Dados!$M$9:$M$254)</f>
        <v>0</v>
      </c>
      <c r="DB209" s="10">
        <v>199</v>
      </c>
      <c r="DC209" s="92" t="s">
        <v>152</v>
      </c>
      <c r="DD209" s="13">
        <f>SUMIF(Ent_Dados!$C$269:$C$514,Tabulação_Prod_Municipios!D106,Ent_Dados!$R$269:$R$514)</f>
        <v>0</v>
      </c>
      <c r="DE209" s="16">
        <f>SUMIF(Ent_Dados!$C$269:$C$514,Tabulação_Prod_Municipios!D106,Ent_Dados!$S$269:$S$514)</f>
        <v>0</v>
      </c>
      <c r="DF209" s="9"/>
      <c r="DG209" s="10">
        <v>199</v>
      </c>
      <c r="DH209" s="92" t="s">
        <v>118</v>
      </c>
      <c r="DI209" s="13">
        <f>SUMIF(Ent_Dados!$C$9:$C$254,Tabulação_Prod_Municipios!D70,Ent_Dados!$R$9:$R$254)</f>
        <v>0</v>
      </c>
      <c r="DJ209" s="16">
        <f>SUMIF(Ent_Dados!$C$9:$C$254,Tabulação_Prod_Municipios!D70,Ent_Dados!$S$9:$S$254)</f>
        <v>0</v>
      </c>
      <c r="DL209" s="10">
        <v>199</v>
      </c>
      <c r="DM209" s="92" t="s">
        <v>213</v>
      </c>
      <c r="DN209" s="13">
        <f>SUMIF(Ent_Dados!$C$269:$C$514,Tabulação_Prod_Municipios!D173,Ent_Dados!$Z$269:$Z$514)</f>
        <v>0</v>
      </c>
      <c r="DO209" s="16">
        <f>SUMIF(Ent_Dados!$C$269:$C$514,Tabulação_Prod_Municipios!D173,Ent_Dados!$AA$269:$AA$514)</f>
        <v>0</v>
      </c>
      <c r="DP209" s="9"/>
      <c r="DQ209" s="10">
        <v>199</v>
      </c>
      <c r="DR209" s="92" t="s">
        <v>213</v>
      </c>
      <c r="DS209" s="13">
        <f>SUMIF(Ent_Dados!$C$9:$C$254,Tabulação_Prod_Municipios!D173,Ent_Dados!$Z$9:$Z$254)</f>
        <v>0</v>
      </c>
      <c r="DT209" s="16">
        <f>SUMIF(Ent_Dados!$C$9:$C$254,Tabulação_Prod_Municipios!D173,Ent_Dados!$AA$9:$AA$254)</f>
        <v>0</v>
      </c>
      <c r="DV209" s="10">
        <v>199</v>
      </c>
      <c r="DW209" s="92" t="s">
        <v>232</v>
      </c>
      <c r="DX209" s="13">
        <f>SUMIF(Ent_Dados!$C$269:$C$514,Tabulação_Prod_Municipios!D196,Ent_Dados!$D$269:$D$514)</f>
        <v>0</v>
      </c>
      <c r="DY209" s="16">
        <f>SUMIF(Ent_Dados!$C$269:$C$514,Tabulação_Prod_Municipios!D196,Ent_Dados!$E$269:$E$514)</f>
        <v>0</v>
      </c>
      <c r="DZ209" s="9"/>
      <c r="EA209" s="10">
        <v>199</v>
      </c>
      <c r="EB209" s="92" t="s">
        <v>232</v>
      </c>
      <c r="EC209" s="13">
        <f>SUMIF(Ent_Dados!$C$9:$C$254,Tabulação_Prod_Municipios!D196,Ent_Dados!$D$9:$D$254)</f>
        <v>0</v>
      </c>
      <c r="ED209" s="16">
        <f>SUMIF(Ent_Dados!$C$9:$C$254,Tabulação_Prod_Municipios!D196,Ent_Dados!$E$9:$E$254)</f>
        <v>0</v>
      </c>
      <c r="EF209" s="10">
        <v>199</v>
      </c>
      <c r="EG209" s="92" t="s">
        <v>243</v>
      </c>
      <c r="EH209" s="13"/>
      <c r="EI209" s="16"/>
      <c r="EJ209" s="9"/>
      <c r="EK209" s="10">
        <v>199</v>
      </c>
      <c r="EL209" s="92" t="s">
        <v>243</v>
      </c>
      <c r="EM209" s="13"/>
      <c r="EN209" s="16"/>
    </row>
    <row r="210" spans="1:144" ht="13.5" customHeight="1" x14ac:dyDescent="0.2">
      <c r="A210" s="14"/>
      <c r="B210" s="91">
        <v>202</v>
      </c>
      <c r="C210" s="92" t="s">
        <v>244</v>
      </c>
      <c r="D210" s="12" t="s">
        <v>532</v>
      </c>
      <c r="E210" s="14"/>
      <c r="F210" s="10">
        <v>200</v>
      </c>
      <c r="G210" s="92" t="s">
        <v>205</v>
      </c>
      <c r="H210" s="13">
        <f>SUMIF(Ent_Dados!$C$269:$C$514,Tabulação_Prod_Municipios!D165,Ent_Dados!$F$269:$F$514)+SUMIF(Ent_Dados!$C$269:$C$514,Tabulação_Prod_Municipios!D165,Ent_Dados!$H$269:$H$514)+SUMIF(Ent_Dados!$C$269:$C$514,Tabulação_Prod_Municipios!D165,Ent_Dados!$J$269:$J$514)+SUMIF(Ent_Dados!$C$269:$C$514,Tabulação_Prod_Municipios!D165,Ent_Dados!$N$269:$N$514)+SUMIF(Ent_Dados!$C$269:$C$514,Tabulação_Prod_Municipios!D165,Ent_Dados!$P$269:$P$514)+SUMIF(Ent_Dados!$C$269:$C$514,Tabulação_Prod_Municipios!D165,Ent_Dados!$T$269:$T$514)+SUMIF(Ent_Dados!$C$269:$C$514,Tabulação_Prod_Municipios!D165,Ent_Dados!$V$269:$V$514)+SUMIF(Ent_Dados!$C$269:$C$514,Tabulação_Prod_Municipios!D165,Ent_Dados!$X$269:$X$514)+SUMIF(Ent_Dados!$C$269:$C$514,Tabulação_Prod_Municipios!D165,Ent_Dados!$AB$269:$AB$514)</f>
        <v>2967</v>
      </c>
      <c r="I210" s="16">
        <f>SUMIF(Ent_Dados!$C$269:$C$514,Tabulação_Prod_Municipios!D165,Ent_Dados!$G$269:$G$514)+SUMIF(Ent_Dados!$C$269:$C$514,Tabulação_Prod_Municipios!D165,Ent_Dados!$I$269:$I$514)+SUMIF(Ent_Dados!$C$269:$C$514,Tabulação_Prod_Municipios!D165,Ent_Dados!$K$269:$K$514)+SUMIF(Ent_Dados!$C$269:$C$514,Tabulação_Prod_Municipios!D165,Ent_Dados!$O$269:$O$514)+SUMIF(Ent_Dados!$C$269:$C$514,Tabulação_Prod_Municipios!D165,Ent_Dados!$Q$269:$Q$514)+SUMIF(Ent_Dados!$C$269:$C$514,Tabulação_Prod_Municipios!D165,Ent_Dados!$U$269:$U$514)+SUMIF(Ent_Dados!$C$269:$C$514,Tabulação_Prod_Municipios!D165,Ent_Dados!$W$269:$W$514)+SUMIF(Ent_Dados!$C$269:$C$514,Tabulação_Prod_Municipios!D165,Ent_Dados!$Y$269:$Y$514)+SUMIF(Ent_Dados!$C$269:$C$514,Tabulação_Prod_Municipios!D165,Ent_Dados!$AC$269:$AC$514)</f>
        <v>1391</v>
      </c>
      <c r="J210" s="9"/>
      <c r="K210" s="10">
        <v>200</v>
      </c>
      <c r="L210" s="92" t="s">
        <v>202</v>
      </c>
      <c r="M210" s="13">
        <f>SUMIF(Ent_Dados!$C$9:$C$254,Tabulação_Prod_Municipios!D162,Ent_Dados!$F$9:$F$254)+SUMIF(Ent_Dados!$C$9:$C$254,Tabulação_Prod_Municipios!D162,Ent_Dados!$H$9:$H$254)+SUMIF(Ent_Dados!$C$9:$C$254,Tabulação_Prod_Municipios!D162,Ent_Dados!$J$9:$J$254)+SUMIF(Ent_Dados!$C$9:$C$254,Tabulação_Prod_Municipios!D162,Ent_Dados!$N$9:$N$254)+SUMIF(Ent_Dados!$C$9:$C$254,Tabulação_Prod_Municipios!D162,Ent_Dados!$P$9:$P$254)+SUMIF(Ent_Dados!$C$9:$C$254,Tabulação_Prod_Municipios!D162,Ent_Dados!$T$9:$T$254)+SUMIF(Ent_Dados!$C$9:$C$254,Tabulação_Prod_Municipios!D162,Ent_Dados!$V$9:$V$254)+SUMIF(Ent_Dados!$C$9:$C$254,Tabulação_Prod_Municipios!D162,Ent_Dados!$X$9:$X$254)+SUMIF(Ent_Dados!$C$9:$C$254,Tabulação_Prod_Municipios!D162,Ent_Dados!$AB$9:$AB$254)</f>
        <v>470</v>
      </c>
      <c r="N210" s="16">
        <f>SUMIF(Ent_Dados!$C$9:$C$254,Tabulação_Prod_Municipios!D162,Ent_Dados!$G$9:$G$254)+SUMIF(Ent_Dados!$C$9:$C$254,Tabulação_Prod_Municipios!D162,Ent_Dados!$I$9:$I$254)+SUMIF(Ent_Dados!$C$9:$C$254,Tabulação_Prod_Municipios!D162,Ent_Dados!$K$9:$K$254)+SUMIF(Ent_Dados!$C$9:$C$254,Tabulação_Prod_Municipios!D162,Ent_Dados!$O$9:$O$254)+SUMIF(Ent_Dados!$C$9:$C$254,Tabulação_Prod_Municipios!D162,Ent_Dados!$Q$9:$Q$254)+SUMIF(Ent_Dados!$C$9:$C$254,Tabulação_Prod_Municipios!D162,Ent_Dados!$U$9:$U$254)+SUMIF(Ent_Dados!$C$9:$C$254,Tabulação_Prod_Municipios!D162,Ent_Dados!$W$9:$W$254)+SUMIF(Ent_Dados!$C$9:$C$254,Tabulação_Prod_Municipios!D162,Ent_Dados!$Y$9:$Y$254)+SUMIF(Ent_Dados!$C$9:$C$254,Tabulação_Prod_Municipios!D162,Ent_Dados!$AC$9:$AC$254)</f>
        <v>470</v>
      </c>
      <c r="O210" s="14"/>
      <c r="P210" s="10">
        <v>200</v>
      </c>
      <c r="Q210" s="92" t="s">
        <v>120</v>
      </c>
      <c r="R210" s="13">
        <f>SUMIF(Ent_Dados!$C$269:$C$514,Tabulação_Prod_Municipios!D72,Ent_Dados!$V$269:$V$514)</f>
        <v>0</v>
      </c>
      <c r="S210" s="16">
        <f>SUMIF(Ent_Dados!$C$269:$C$514,Tabulação_Prod_Municipios!D72,Ent_Dados!$W$269:$W$514)</f>
        <v>0</v>
      </c>
      <c r="T210" s="9"/>
      <c r="U210" s="10">
        <v>200</v>
      </c>
      <c r="V210" s="92" t="s">
        <v>120</v>
      </c>
      <c r="W210" s="13">
        <f>SUMIF(Ent_Dados!$C$9:$C$254,Tabulação_Prod_Municipios!D72,Ent_Dados!$V$9:$V$254)</f>
        <v>0</v>
      </c>
      <c r="X210" s="16">
        <f>SUMIF(Ent_Dados!$C$9:$C$254,Tabulação_Prod_Municipios!D72,Ent_Dados!$W$9:$W$254)</f>
        <v>0</v>
      </c>
      <c r="Y210" s="2"/>
      <c r="Z210" s="10">
        <v>200</v>
      </c>
      <c r="AA210" s="92" t="s">
        <v>81</v>
      </c>
      <c r="AB210" s="13">
        <f>SUMIF(Ent_Dados!$C$269:$C$514,Tabulação_Prod_Municipios!D29,Ent_Dados!$T$269:$T$514)</f>
        <v>420</v>
      </c>
      <c r="AC210" s="16">
        <f>SUMIF(Ent_Dados!$C$269:$C$514,Tabulação_Prod_Municipios!D29,Ent_Dados!$U$269:$U$514)</f>
        <v>429</v>
      </c>
      <c r="AD210" s="9"/>
      <c r="AE210" s="10">
        <v>200</v>
      </c>
      <c r="AF210" s="92" t="s">
        <v>210</v>
      </c>
      <c r="AG210" s="13">
        <f>SUMIF(Ent_Dados!$C$9:$C$254,Tabulação_Prod_Municipios!D170,Ent_Dados!$T$9:$T$254)</f>
        <v>120</v>
      </c>
      <c r="AH210" s="16">
        <f>SUMIF(Ent_Dados!$C$9:$C$254,Tabulação_Prod_Municipios!D170,Ent_Dados!$U$9:$U$254)</f>
        <v>120</v>
      </c>
      <c r="AJ210" s="10">
        <v>200</v>
      </c>
      <c r="AK210" s="92" t="s">
        <v>197</v>
      </c>
      <c r="AL210" s="13">
        <f>SUMIF(Ent_Dados!$C$269:$C$514,Tabulação_Prod_Municipios!D156,Ent_Dados!$X$269:$X$514)</f>
        <v>0</v>
      </c>
      <c r="AM210" s="16">
        <f>SUMIF(Ent_Dados!$C$269:$C$514,Tabulação_Prod_Municipios!D156,Ent_Dados!$Y$269:$Y$514)</f>
        <v>0</v>
      </c>
      <c r="AN210" s="9"/>
      <c r="AO210" s="10">
        <v>200</v>
      </c>
      <c r="AP210" s="92" t="s">
        <v>197</v>
      </c>
      <c r="AQ210" s="13">
        <f>SUMIF(Ent_Dados!$C$9:$C$254,Tabulação_Prod_Municipios!D156,Ent_Dados!$X$9:$X$254)</f>
        <v>0</v>
      </c>
      <c r="AR210" s="16">
        <f>SUMIF(Ent_Dados!$C$9:$C$254,Tabulação_Prod_Municipios!D156,Ent_Dados!$Y$9:$Y$254)</f>
        <v>0</v>
      </c>
      <c r="AT210" s="10">
        <v>200</v>
      </c>
      <c r="AU210" s="92" t="s">
        <v>107</v>
      </c>
      <c r="AV210" s="13">
        <f>SUMIF(Ent_Dados!$C$269:$C$514,Tabulação_Prod_Municipios!D56,Ent_Dados!$J$269:$J$514)</f>
        <v>0</v>
      </c>
      <c r="AW210" s="16">
        <f>SUMIF(Ent_Dados!$C$269:$C$514,Tabulação_Prod_Municipios!D56,Ent_Dados!$K$269:$K$514)</f>
        <v>0</v>
      </c>
      <c r="AX210" s="9"/>
      <c r="AY210" s="10">
        <v>200</v>
      </c>
      <c r="AZ210" s="92" t="s">
        <v>107</v>
      </c>
      <c r="BA210" s="13">
        <f>SUMIF(Ent_Dados!$C$9:$C$254,Tabulação_Prod_Municipios!D56,Ent_Dados!$J$9:$J$254)</f>
        <v>0</v>
      </c>
      <c r="BB210" s="16">
        <f>SUMIF(Ent_Dados!$C$9:$C$254,Tabulação_Prod_Municipios!D56,Ent_Dados!$K$9:$K$254)</f>
        <v>0</v>
      </c>
      <c r="BD210" s="10">
        <v>200</v>
      </c>
      <c r="BE210" s="92" t="s">
        <v>196</v>
      </c>
      <c r="BF210" s="13">
        <f>SUMIF(Ent_Dados!$C$269:$C$514,Tabulação_Prod_Municipios!D155,Ent_Dados!$N$269:$N$514)</f>
        <v>0</v>
      </c>
      <c r="BG210" s="16">
        <f>SUMIF(Ent_Dados!$C$269:$C$514,Tabulação_Prod_Municipios!D155,Ent_Dados!$O$269:$O$514)</f>
        <v>0</v>
      </c>
      <c r="BH210" s="9"/>
      <c r="BI210" s="10">
        <v>200</v>
      </c>
      <c r="BJ210" s="92" t="s">
        <v>196</v>
      </c>
      <c r="BK210" s="13">
        <f>SUMIF(Ent_Dados!$C$9:$C$254,Tabulação_Prod_Municipios!D155,Ent_Dados!$N$9:$N$254)</f>
        <v>0</v>
      </c>
      <c r="BL210" s="16">
        <f>SUMIF(Ent_Dados!$C$9:$C$254,Tabulação_Prod_Municipios!D155,Ent_Dados!$O$9:$O$254)</f>
        <v>0</v>
      </c>
      <c r="BN210" s="10">
        <v>200</v>
      </c>
      <c r="BO210" s="92" t="s">
        <v>238</v>
      </c>
      <c r="BP210" s="13">
        <f>SUMIF(Ent_Dados!$C$269:$C$514,Tabulação_Prod_Municipios!D203,Ent_Dados!$F$269:$F$514)</f>
        <v>0</v>
      </c>
      <c r="BQ210" s="16">
        <f>SUMIF(Ent_Dados!$C$269:$C$514,Tabulação_Prod_Municipios!D203,Ent_Dados!$G$269:$G$514)</f>
        <v>0</v>
      </c>
      <c r="BR210" s="9"/>
      <c r="BS210" s="10">
        <v>200</v>
      </c>
      <c r="BT210" s="92" t="s">
        <v>238</v>
      </c>
      <c r="BU210" s="13">
        <f>SUMIF(Ent_Dados!$C$9:$C$254,Tabulação_Prod_Municipios!D203,Ent_Dados!$F$9:$F$254)</f>
        <v>0</v>
      </c>
      <c r="BV210" s="16">
        <f>SUMIF(Ent_Dados!$C$9:$C$254,Tabulação_Prod_Municipios!D203,Ent_Dados!$G$9:$G$254)</f>
        <v>0</v>
      </c>
      <c r="BX210" s="10">
        <v>200</v>
      </c>
      <c r="BY210" s="92" t="s">
        <v>238</v>
      </c>
      <c r="BZ210" s="13">
        <f>SUMIF(Ent_Dados!$C$269:$C$514,Tabulação_Prod_Municipios!D203,Ent_Dados!$P$269:$P$514)</f>
        <v>0</v>
      </c>
      <c r="CA210" s="16">
        <f>SUMIF(Ent_Dados!$C$269:$C$514,Tabulação_Prod_Municipios!D203,Ent_Dados!$Q$269:$Q$514)</f>
        <v>0</v>
      </c>
      <c r="CB210" s="9"/>
      <c r="CC210" s="10">
        <v>200</v>
      </c>
      <c r="CD210" s="92" t="s">
        <v>238</v>
      </c>
      <c r="CE210" s="13">
        <f>SUMIF(Ent_Dados!$C$9:$C$254,Tabulação_Prod_Municipios!D203,Ent_Dados!$P$9:$P$254)</f>
        <v>0</v>
      </c>
      <c r="CF210" s="16">
        <f>SUMIF(Ent_Dados!$C$9:$C$254,Tabulação_Prod_Municipios!D203,Ent_Dados!$Q$9:$Q$254)</f>
        <v>0</v>
      </c>
      <c r="CH210" s="10">
        <v>200</v>
      </c>
      <c r="CI210" s="92" t="s">
        <v>243</v>
      </c>
      <c r="CJ210" s="13">
        <f>SUMIF(Ent_Dados!$C$269:$C$514,Tabulação_Prod_Municipios!D209,Ent_Dados!$AB$269:$AB$514)</f>
        <v>0</v>
      </c>
      <c r="CK210" s="16">
        <f>SUMIF(Ent_Dados!$C$269:$C$514,Tabulação_Prod_Municipios!D209,Ent_Dados!$AC$269:$AC$514)</f>
        <v>0</v>
      </c>
      <c r="CL210" s="9"/>
      <c r="CM210" s="10">
        <v>200</v>
      </c>
      <c r="CN210" s="92" t="s">
        <v>243</v>
      </c>
      <c r="CO210" s="13">
        <f>SUMIF(Ent_Dados!$C$9:$C$254,Tabulação_Prod_Municipios!D209,Ent_Dados!$AB$9:$AB$254)</f>
        <v>0</v>
      </c>
      <c r="CP210" s="16">
        <f>SUMIF(Ent_Dados!$C$9:$C$254,Tabulação_Prod_Municipios!D209,Ent_Dados!$AC$9:$AC$254)</f>
        <v>0</v>
      </c>
      <c r="CR210" s="10">
        <v>200</v>
      </c>
      <c r="CS210" s="92" t="s">
        <v>128</v>
      </c>
      <c r="CT210" s="13">
        <f>SUMIF(Ent_Dados!$C$269:$C$514,Tabulação_Prod_Municipios!D82,Ent_Dados!$L$269:$L$514)</f>
        <v>0</v>
      </c>
      <c r="CU210" s="16">
        <f>SUMIF(Ent_Dados!$C$269:$C$514,Tabulação_Prod_Municipios!D82,Ent_Dados!$M$269:$M$514)</f>
        <v>0</v>
      </c>
      <c r="CV210" s="9"/>
      <c r="CW210" s="10">
        <v>200</v>
      </c>
      <c r="CX210" s="92" t="s">
        <v>128</v>
      </c>
      <c r="CY210" s="13">
        <f>SUMIF(Ent_Dados!$C$9:$C$254,Tabulação_Prod_Municipios!D82,Ent_Dados!$L$9:$L$254)</f>
        <v>0</v>
      </c>
      <c r="CZ210" s="16">
        <f>SUMIF(Ent_Dados!$C$9:$C$254,Tabulação_Prod_Municipios!D82,Ent_Dados!$M$9:$M$254)</f>
        <v>0</v>
      </c>
      <c r="DB210" s="10">
        <v>200</v>
      </c>
      <c r="DC210" s="92" t="s">
        <v>118</v>
      </c>
      <c r="DD210" s="13">
        <f>SUMIF(Ent_Dados!$C$269:$C$514,Tabulação_Prod_Municipios!D70,Ent_Dados!$R$269:$R$514)</f>
        <v>0</v>
      </c>
      <c r="DE210" s="16">
        <f>SUMIF(Ent_Dados!$C$269:$C$514,Tabulação_Prod_Municipios!D70,Ent_Dados!$S$269:$S$514)</f>
        <v>0</v>
      </c>
      <c r="DF210" s="9"/>
      <c r="DG210" s="10">
        <v>200</v>
      </c>
      <c r="DH210" s="92" t="s">
        <v>152</v>
      </c>
      <c r="DI210" s="13">
        <f>SUMIF(Ent_Dados!$C$9:$C$254,Tabulação_Prod_Municipios!D106,Ent_Dados!$R$9:$R$254)</f>
        <v>0</v>
      </c>
      <c r="DJ210" s="16">
        <f>SUMIF(Ent_Dados!$C$9:$C$254,Tabulação_Prod_Municipios!D106,Ent_Dados!$S$9:$S$254)</f>
        <v>0</v>
      </c>
      <c r="DL210" s="10">
        <v>200</v>
      </c>
      <c r="DM210" s="92" t="s">
        <v>214</v>
      </c>
      <c r="DN210" s="13">
        <f>SUMIF(Ent_Dados!$C$269:$C$514,Tabulação_Prod_Municipios!D174,Ent_Dados!$Z$269:$Z$514)</f>
        <v>0</v>
      </c>
      <c r="DO210" s="16">
        <f>SUMIF(Ent_Dados!$C$269:$C$514,Tabulação_Prod_Municipios!D174,Ent_Dados!$AA$269:$AA$514)</f>
        <v>0</v>
      </c>
      <c r="DP210" s="9"/>
      <c r="DQ210" s="10">
        <v>200</v>
      </c>
      <c r="DR210" s="92" t="s">
        <v>214</v>
      </c>
      <c r="DS210" s="13">
        <f>SUMIF(Ent_Dados!$C$9:$C$254,Tabulação_Prod_Municipios!D174,Ent_Dados!$Z$9:$Z$254)</f>
        <v>0</v>
      </c>
      <c r="DT210" s="16">
        <f>SUMIF(Ent_Dados!$C$9:$C$254,Tabulação_Prod_Municipios!D174,Ent_Dados!$AA$9:$AA$254)</f>
        <v>0</v>
      </c>
      <c r="DV210" s="10">
        <v>200</v>
      </c>
      <c r="DW210" s="92" t="s">
        <v>233</v>
      </c>
      <c r="DX210" s="13">
        <f>SUMIF(Ent_Dados!$C$269:$C$514,Tabulação_Prod_Municipios!D197,Ent_Dados!$D$269:$D$514)</f>
        <v>0</v>
      </c>
      <c r="DY210" s="16">
        <f>SUMIF(Ent_Dados!$C$269:$C$514,Tabulação_Prod_Municipios!D197,Ent_Dados!$E$269:$E$514)</f>
        <v>0</v>
      </c>
      <c r="DZ210" s="9"/>
      <c r="EA210" s="10">
        <v>200</v>
      </c>
      <c r="EB210" s="92" t="s">
        <v>233</v>
      </c>
      <c r="EC210" s="13">
        <f>SUMIF(Ent_Dados!$C$9:$C$254,Tabulação_Prod_Municipios!D197,Ent_Dados!$D$9:$D$254)</f>
        <v>0</v>
      </c>
      <c r="ED210" s="16">
        <f>SUMIF(Ent_Dados!$C$9:$C$254,Tabulação_Prod_Municipios!D197,Ent_Dados!$E$9:$E$254)</f>
        <v>0</v>
      </c>
      <c r="EF210" s="10">
        <v>200</v>
      </c>
      <c r="EG210" s="92" t="s">
        <v>244</v>
      </c>
      <c r="EH210" s="13"/>
      <c r="EI210" s="16"/>
      <c r="EJ210" s="9"/>
      <c r="EK210" s="10">
        <v>200</v>
      </c>
      <c r="EL210" s="92" t="s">
        <v>244</v>
      </c>
      <c r="EM210" s="13"/>
      <c r="EN210" s="16"/>
    </row>
    <row r="211" spans="1:144" ht="13.5" customHeight="1" x14ac:dyDescent="0.2">
      <c r="A211" s="14"/>
      <c r="B211" s="91">
        <v>203</v>
      </c>
      <c r="C211" s="92" t="s">
        <v>245</v>
      </c>
      <c r="D211" s="12" t="s">
        <v>533</v>
      </c>
      <c r="E211" s="14"/>
      <c r="F211" s="10">
        <v>201</v>
      </c>
      <c r="G211" s="92" t="s">
        <v>196</v>
      </c>
      <c r="H211" s="13">
        <f>SUMIF(Ent_Dados!$C$269:$C$514,Tabulação_Prod_Municipios!D155,Ent_Dados!$F$269:$F$514)+SUMIF(Ent_Dados!$C$269:$C$514,Tabulação_Prod_Municipios!D155,Ent_Dados!$H$269:$H$514)+SUMIF(Ent_Dados!$C$269:$C$514,Tabulação_Prod_Municipios!D155,Ent_Dados!$J$269:$J$514)+SUMIF(Ent_Dados!$C$269:$C$514,Tabulação_Prod_Municipios!D155,Ent_Dados!$N$269:$N$514)+SUMIF(Ent_Dados!$C$269:$C$514,Tabulação_Prod_Municipios!D155,Ent_Dados!$P$269:$P$514)+SUMIF(Ent_Dados!$C$269:$C$514,Tabulação_Prod_Municipios!D155,Ent_Dados!$T$269:$T$514)+SUMIF(Ent_Dados!$C$269:$C$514,Tabulação_Prod_Municipios!D155,Ent_Dados!$V$269:$V$514)+SUMIF(Ent_Dados!$C$269:$C$514,Tabulação_Prod_Municipios!D155,Ent_Dados!$X$269:$X$514)+SUMIF(Ent_Dados!$C$269:$C$514,Tabulação_Prod_Municipios!D155,Ent_Dados!$AB$269:$AB$514)</f>
        <v>1200</v>
      </c>
      <c r="I211" s="16">
        <f>SUMIF(Ent_Dados!$C$269:$C$514,Tabulação_Prod_Municipios!D155,Ent_Dados!$G$269:$G$514)+SUMIF(Ent_Dados!$C$269:$C$514,Tabulação_Prod_Municipios!D155,Ent_Dados!$I$269:$I$514)+SUMIF(Ent_Dados!$C$269:$C$514,Tabulação_Prod_Municipios!D155,Ent_Dados!$K$269:$K$514)+SUMIF(Ent_Dados!$C$269:$C$514,Tabulação_Prod_Municipios!D155,Ent_Dados!$O$269:$O$514)+SUMIF(Ent_Dados!$C$269:$C$514,Tabulação_Prod_Municipios!D155,Ent_Dados!$Q$269:$Q$514)+SUMIF(Ent_Dados!$C$269:$C$514,Tabulação_Prod_Municipios!D155,Ent_Dados!$U$269:$U$514)+SUMIF(Ent_Dados!$C$269:$C$514,Tabulação_Prod_Municipios!D155,Ent_Dados!$W$269:$W$514)+SUMIF(Ent_Dados!$C$269:$C$514,Tabulação_Prod_Municipios!D155,Ent_Dados!$Y$269:$Y$514)+SUMIF(Ent_Dados!$C$269:$C$514,Tabulação_Prod_Municipios!D155,Ent_Dados!$AC$269:$AC$514)</f>
        <v>1350</v>
      </c>
      <c r="J211" s="9"/>
      <c r="K211" s="10">
        <v>201</v>
      </c>
      <c r="L211" s="92" t="s">
        <v>72</v>
      </c>
      <c r="M211" s="13">
        <f>SUMIF(Ent_Dados!$C$9:$C$254,Tabulação_Prod_Municipios!D20,Ent_Dados!$F$9:$F$254)+SUMIF(Ent_Dados!$C$9:$C$254,Tabulação_Prod_Municipios!D20,Ent_Dados!$H$9:$H$254)+SUMIF(Ent_Dados!$C$9:$C$254,Tabulação_Prod_Municipios!D20,Ent_Dados!$J$9:$J$254)+SUMIF(Ent_Dados!$C$9:$C$254,Tabulação_Prod_Municipios!D20,Ent_Dados!$N$9:$N$254)+SUMIF(Ent_Dados!$C$9:$C$254,Tabulação_Prod_Municipios!D20,Ent_Dados!$P$9:$P$254)+SUMIF(Ent_Dados!$C$9:$C$254,Tabulação_Prod_Municipios!D20,Ent_Dados!$T$9:$T$254)+SUMIF(Ent_Dados!$C$9:$C$254,Tabulação_Prod_Municipios!D20,Ent_Dados!$V$9:$V$254)+SUMIF(Ent_Dados!$C$9:$C$254,Tabulação_Prod_Municipios!D20,Ent_Dados!$X$9:$X$254)+SUMIF(Ent_Dados!$C$9:$C$254,Tabulação_Prod_Municipios!D20,Ent_Dados!$AB$9:$AB$254)</f>
        <v>775</v>
      </c>
      <c r="N211" s="16">
        <f>SUMIF(Ent_Dados!$C$9:$C$254,Tabulação_Prod_Municipios!D20,Ent_Dados!$G$9:$G$254)+SUMIF(Ent_Dados!$C$9:$C$254,Tabulação_Prod_Municipios!D20,Ent_Dados!$I$9:$I$254)+SUMIF(Ent_Dados!$C$9:$C$254,Tabulação_Prod_Municipios!D20,Ent_Dados!$K$9:$K$254)+SUMIF(Ent_Dados!$C$9:$C$254,Tabulação_Prod_Municipios!D20,Ent_Dados!$O$9:$O$254)+SUMIF(Ent_Dados!$C$9:$C$254,Tabulação_Prod_Municipios!D20,Ent_Dados!$Q$9:$Q$254)+SUMIF(Ent_Dados!$C$9:$C$254,Tabulação_Prod_Municipios!D20,Ent_Dados!$U$9:$U$254)+SUMIF(Ent_Dados!$C$9:$C$254,Tabulação_Prod_Municipios!D20,Ent_Dados!$W$9:$W$254)+SUMIF(Ent_Dados!$C$9:$C$254,Tabulação_Prod_Municipios!D20,Ent_Dados!$Y$9:$Y$254)+SUMIF(Ent_Dados!$C$9:$C$254,Tabulação_Prod_Municipios!D20,Ent_Dados!$AC$9:$AC$254)</f>
        <v>460</v>
      </c>
      <c r="O211" s="14"/>
      <c r="P211" s="10">
        <v>201</v>
      </c>
      <c r="Q211" s="92" t="s">
        <v>157</v>
      </c>
      <c r="R211" s="13">
        <f>SUMIF(Ent_Dados!$C$269:$C$514,Tabulação_Prod_Municipios!D112,Ent_Dados!$V$269:$V$514)</f>
        <v>0</v>
      </c>
      <c r="S211" s="16">
        <f>SUMIF(Ent_Dados!$C$269:$C$514,Tabulação_Prod_Municipios!D112,Ent_Dados!$W$269:$W$514)</f>
        <v>0</v>
      </c>
      <c r="T211" s="9"/>
      <c r="U211" s="10">
        <v>201</v>
      </c>
      <c r="V211" s="92" t="s">
        <v>157</v>
      </c>
      <c r="W211" s="13">
        <f>SUMIF(Ent_Dados!$C$9:$C$254,Tabulação_Prod_Municipios!D112,Ent_Dados!$V$9:$V$254)</f>
        <v>0</v>
      </c>
      <c r="X211" s="16">
        <f>SUMIF(Ent_Dados!$C$9:$C$254,Tabulação_Prod_Municipios!D112,Ent_Dados!$W$9:$W$254)</f>
        <v>0</v>
      </c>
      <c r="Y211" s="2"/>
      <c r="Z211" s="10">
        <v>201</v>
      </c>
      <c r="AA211" s="92" t="s">
        <v>276</v>
      </c>
      <c r="AB211" s="13">
        <f>SUMIF(Ent_Dados!$C$269:$C$514,Tabulação_Prod_Municipios!D244,Ent_Dados!$T$269:$T$514)</f>
        <v>700</v>
      </c>
      <c r="AC211" s="16">
        <f>SUMIF(Ent_Dados!$C$269:$C$514,Tabulação_Prod_Municipios!D244,Ent_Dados!$U$269:$U$514)</f>
        <v>423</v>
      </c>
      <c r="AD211" s="9"/>
      <c r="AE211" s="10">
        <v>201</v>
      </c>
      <c r="AF211" s="92" t="s">
        <v>146</v>
      </c>
      <c r="AG211" s="13">
        <f>SUMIF(Ent_Dados!$C$9:$C$254,Tabulação_Prod_Municipios!D100,Ent_Dados!$T$9:$T$254)</f>
        <v>130</v>
      </c>
      <c r="AH211" s="16">
        <f>SUMIF(Ent_Dados!$C$9:$C$254,Tabulação_Prod_Municipios!D100,Ent_Dados!$U$9:$U$254)</f>
        <v>110</v>
      </c>
      <c r="AJ211" s="10">
        <v>201</v>
      </c>
      <c r="AK211" s="92" t="s">
        <v>199</v>
      </c>
      <c r="AL211" s="13">
        <f>SUMIF(Ent_Dados!$C$269:$C$514,Tabulação_Prod_Municipios!D159,Ent_Dados!$X$269:$X$514)</f>
        <v>0</v>
      </c>
      <c r="AM211" s="16">
        <f>SUMIF(Ent_Dados!$C$269:$C$514,Tabulação_Prod_Municipios!D159,Ent_Dados!$Y$269:$Y$514)</f>
        <v>0</v>
      </c>
      <c r="AN211" s="9"/>
      <c r="AO211" s="10">
        <v>201</v>
      </c>
      <c r="AP211" s="92" t="s">
        <v>199</v>
      </c>
      <c r="AQ211" s="13">
        <f>SUMIF(Ent_Dados!$C$9:$C$254,Tabulação_Prod_Municipios!D159,Ent_Dados!$X$9:$X$254)</f>
        <v>0</v>
      </c>
      <c r="AR211" s="16">
        <f>SUMIF(Ent_Dados!$C$9:$C$254,Tabulação_Prod_Municipios!D159,Ent_Dados!$Y$9:$Y$254)</f>
        <v>0</v>
      </c>
      <c r="AT211" s="10">
        <v>201</v>
      </c>
      <c r="AU211" s="92" t="s">
        <v>139</v>
      </c>
      <c r="AV211" s="13">
        <f>SUMIF(Ent_Dados!$C$269:$C$514,Tabulação_Prod_Municipios!D93,Ent_Dados!$J$269:$J$514)</f>
        <v>0</v>
      </c>
      <c r="AW211" s="16">
        <f>SUMIF(Ent_Dados!$C$269:$C$514,Tabulação_Prod_Municipios!D93,Ent_Dados!$K$269:$K$514)</f>
        <v>0</v>
      </c>
      <c r="AX211" s="9"/>
      <c r="AY211" s="10">
        <v>201</v>
      </c>
      <c r="AZ211" s="92" t="s">
        <v>139</v>
      </c>
      <c r="BA211" s="13">
        <f>SUMIF(Ent_Dados!$C$9:$C$254,Tabulação_Prod_Municipios!D93,Ent_Dados!$J$9:$J$254)</f>
        <v>0</v>
      </c>
      <c r="BB211" s="16">
        <f>SUMIF(Ent_Dados!$C$9:$C$254,Tabulação_Prod_Municipios!D93,Ent_Dados!$K$9:$K$254)</f>
        <v>0</v>
      </c>
      <c r="BD211" s="10">
        <v>201</v>
      </c>
      <c r="BE211" s="92" t="s">
        <v>199</v>
      </c>
      <c r="BF211" s="13">
        <f>SUMIF(Ent_Dados!$C$269:$C$514,Tabulação_Prod_Municipios!D159,Ent_Dados!$N$269:$N$514)</f>
        <v>0</v>
      </c>
      <c r="BG211" s="16">
        <f>SUMIF(Ent_Dados!$C$269:$C$514,Tabulação_Prod_Municipios!D159,Ent_Dados!$O$269:$O$514)</f>
        <v>0</v>
      </c>
      <c r="BH211" s="9"/>
      <c r="BI211" s="10">
        <v>201</v>
      </c>
      <c r="BJ211" s="92" t="s">
        <v>199</v>
      </c>
      <c r="BK211" s="13">
        <f>SUMIF(Ent_Dados!$C$9:$C$254,Tabulação_Prod_Municipios!D159,Ent_Dados!$N$9:$N$254)</f>
        <v>0</v>
      </c>
      <c r="BL211" s="16">
        <f>SUMIF(Ent_Dados!$C$9:$C$254,Tabulação_Prod_Municipios!D159,Ent_Dados!$O$9:$O$254)</f>
        <v>0</v>
      </c>
      <c r="BN211" s="10">
        <v>201</v>
      </c>
      <c r="BO211" s="92" t="s">
        <v>239</v>
      </c>
      <c r="BP211" s="13">
        <f>SUMIF(Ent_Dados!$C$269:$C$514,Tabulação_Prod_Municipios!D204,Ent_Dados!$F$269:$F$514)</f>
        <v>0</v>
      </c>
      <c r="BQ211" s="16">
        <f>SUMIF(Ent_Dados!$C$269:$C$514,Tabulação_Prod_Municipios!D204,Ent_Dados!$G$269:$G$514)</f>
        <v>0</v>
      </c>
      <c r="BR211" s="9"/>
      <c r="BS211" s="10">
        <v>201</v>
      </c>
      <c r="BT211" s="92" t="s">
        <v>239</v>
      </c>
      <c r="BU211" s="13">
        <f>SUMIF(Ent_Dados!$C$9:$C$254,Tabulação_Prod_Municipios!D204,Ent_Dados!$F$9:$F$254)</f>
        <v>0</v>
      </c>
      <c r="BV211" s="16">
        <f>SUMIF(Ent_Dados!$C$9:$C$254,Tabulação_Prod_Municipios!D204,Ent_Dados!$G$9:$G$254)</f>
        <v>0</v>
      </c>
      <c r="BX211" s="10">
        <v>201</v>
      </c>
      <c r="BY211" s="92" t="s">
        <v>240</v>
      </c>
      <c r="BZ211" s="13">
        <f>SUMIF(Ent_Dados!$C$269:$C$514,Tabulação_Prod_Municipios!D205,Ent_Dados!$P$269:$P$514)</f>
        <v>0</v>
      </c>
      <c r="CA211" s="16">
        <f>SUMIF(Ent_Dados!$C$269:$C$514,Tabulação_Prod_Municipios!D205,Ent_Dados!$Q$269:$Q$514)</f>
        <v>0</v>
      </c>
      <c r="CB211" s="9"/>
      <c r="CC211" s="10">
        <v>201</v>
      </c>
      <c r="CD211" s="92" t="s">
        <v>240</v>
      </c>
      <c r="CE211" s="13">
        <f>SUMIF(Ent_Dados!$C$9:$C$254,Tabulação_Prod_Municipios!D205,Ent_Dados!$P$9:$P$254)</f>
        <v>0</v>
      </c>
      <c r="CF211" s="16">
        <f>SUMIF(Ent_Dados!$C$9:$C$254,Tabulação_Prod_Municipios!D205,Ent_Dados!$Q$9:$Q$254)</f>
        <v>0</v>
      </c>
      <c r="CH211" s="10">
        <v>201</v>
      </c>
      <c r="CI211" s="92" t="s">
        <v>244</v>
      </c>
      <c r="CJ211" s="13">
        <f>SUMIF(Ent_Dados!$C$269:$C$514,Tabulação_Prod_Municipios!D210,Ent_Dados!$AB$269:$AB$514)</f>
        <v>0</v>
      </c>
      <c r="CK211" s="16">
        <f>SUMIF(Ent_Dados!$C$269:$C$514,Tabulação_Prod_Municipios!D210,Ent_Dados!$AC$269:$AC$514)</f>
        <v>0</v>
      </c>
      <c r="CL211" s="9"/>
      <c r="CM211" s="10">
        <v>201</v>
      </c>
      <c r="CN211" s="92" t="s">
        <v>244</v>
      </c>
      <c r="CO211" s="13">
        <f>SUMIF(Ent_Dados!$C$9:$C$254,Tabulação_Prod_Municipios!D210,Ent_Dados!$AB$9:$AB$254)</f>
        <v>0</v>
      </c>
      <c r="CP211" s="16">
        <f>SUMIF(Ent_Dados!$C$9:$C$254,Tabulação_Prod_Municipios!D210,Ent_Dados!$AC$9:$AC$254)</f>
        <v>0</v>
      </c>
      <c r="CR211" s="10">
        <v>201</v>
      </c>
      <c r="CS211" s="92" t="s">
        <v>87</v>
      </c>
      <c r="CT211" s="13">
        <f>SUMIF(Ent_Dados!$C$269:$C$514,Tabulação_Prod_Municipios!D35,Ent_Dados!$L$269:$L$514)</f>
        <v>0</v>
      </c>
      <c r="CU211" s="16">
        <f>SUMIF(Ent_Dados!$C$269:$C$514,Tabulação_Prod_Municipios!D35,Ent_Dados!$M$269:$M$514)</f>
        <v>0</v>
      </c>
      <c r="CV211" s="9"/>
      <c r="CW211" s="10">
        <v>201</v>
      </c>
      <c r="CX211" s="92" t="s">
        <v>125</v>
      </c>
      <c r="CY211" s="13">
        <f>SUMIF(Ent_Dados!$C$9:$C$254,Tabulação_Prod_Municipios!D78,Ent_Dados!$L$9:$L$254)</f>
        <v>0</v>
      </c>
      <c r="CZ211" s="16">
        <f>SUMIF(Ent_Dados!$C$9:$C$254,Tabulação_Prod_Municipios!D78,Ent_Dados!$M$9:$M$254)</f>
        <v>0</v>
      </c>
      <c r="DB211" s="10">
        <v>201</v>
      </c>
      <c r="DC211" s="92" t="s">
        <v>133</v>
      </c>
      <c r="DD211" s="13">
        <f>SUMIF(Ent_Dados!$C$269:$C$514,Tabulação_Prod_Municipios!D87,Ent_Dados!$R$269:$R$514)</f>
        <v>0</v>
      </c>
      <c r="DE211" s="16">
        <f>SUMIF(Ent_Dados!$C$269:$C$514,Tabulação_Prod_Municipios!D87,Ent_Dados!$S$269:$S$514)</f>
        <v>0</v>
      </c>
      <c r="DF211" s="9"/>
      <c r="DG211" s="10">
        <v>201</v>
      </c>
      <c r="DH211" s="92" t="s">
        <v>133</v>
      </c>
      <c r="DI211" s="13">
        <f>SUMIF(Ent_Dados!$C$9:$C$254,Tabulação_Prod_Municipios!D87,Ent_Dados!$R$9:$R$254)</f>
        <v>0</v>
      </c>
      <c r="DJ211" s="16">
        <f>SUMIF(Ent_Dados!$C$9:$C$254,Tabulação_Prod_Municipios!D87,Ent_Dados!$S$9:$S$254)</f>
        <v>0</v>
      </c>
      <c r="DL211" s="10">
        <v>201</v>
      </c>
      <c r="DM211" s="92" t="s">
        <v>216</v>
      </c>
      <c r="DN211" s="13">
        <f>SUMIF(Ent_Dados!$C$269:$C$514,Tabulação_Prod_Municipios!D176,Ent_Dados!$Z$269:$Z$514)</f>
        <v>0</v>
      </c>
      <c r="DO211" s="16">
        <f>SUMIF(Ent_Dados!$C$269:$C$514,Tabulação_Prod_Municipios!D176,Ent_Dados!$AA$269:$AA$514)</f>
        <v>0</v>
      </c>
      <c r="DP211" s="9"/>
      <c r="DQ211" s="10">
        <v>201</v>
      </c>
      <c r="DR211" s="92" t="s">
        <v>216</v>
      </c>
      <c r="DS211" s="13">
        <f>SUMIF(Ent_Dados!$C$9:$C$254,Tabulação_Prod_Municipios!D176,Ent_Dados!$Z$9:$Z$254)</f>
        <v>0</v>
      </c>
      <c r="DT211" s="16">
        <f>SUMIF(Ent_Dados!$C$9:$C$254,Tabulação_Prod_Municipios!D176,Ent_Dados!$AA$9:$AA$254)</f>
        <v>0</v>
      </c>
      <c r="DV211" s="10">
        <v>201</v>
      </c>
      <c r="DW211" s="92" t="s">
        <v>236</v>
      </c>
      <c r="DX211" s="13">
        <f>SUMIF(Ent_Dados!$C$269:$C$514,Tabulação_Prod_Municipios!D200,Ent_Dados!$D$269:$D$514)</f>
        <v>0</v>
      </c>
      <c r="DY211" s="16">
        <f>SUMIF(Ent_Dados!$C$269:$C$514,Tabulação_Prod_Municipios!D200,Ent_Dados!$E$269:$E$514)</f>
        <v>0</v>
      </c>
      <c r="DZ211" s="9"/>
      <c r="EA211" s="10">
        <v>201</v>
      </c>
      <c r="EB211" s="92" t="s">
        <v>236</v>
      </c>
      <c r="EC211" s="13">
        <f>SUMIF(Ent_Dados!$C$9:$C$254,Tabulação_Prod_Municipios!D200,Ent_Dados!$D$9:$D$254)</f>
        <v>0</v>
      </c>
      <c r="ED211" s="16">
        <f>SUMIF(Ent_Dados!$C$9:$C$254,Tabulação_Prod_Municipios!D200,Ent_Dados!$E$9:$E$254)</f>
        <v>0</v>
      </c>
      <c r="EF211" s="10">
        <v>201</v>
      </c>
      <c r="EG211" s="92" t="s">
        <v>245</v>
      </c>
      <c r="EH211" s="13"/>
      <c r="EI211" s="16"/>
      <c r="EJ211" s="9"/>
      <c r="EK211" s="10">
        <v>201</v>
      </c>
      <c r="EL211" s="92" t="s">
        <v>245</v>
      </c>
      <c r="EM211" s="13"/>
      <c r="EN211" s="16"/>
    </row>
    <row r="212" spans="1:144" ht="13.5" customHeight="1" x14ac:dyDescent="0.2">
      <c r="A212" s="14"/>
      <c r="B212" s="91">
        <v>204</v>
      </c>
      <c r="C212" s="92" t="s">
        <v>246</v>
      </c>
      <c r="D212" s="12" t="s">
        <v>534</v>
      </c>
      <c r="E212" s="14"/>
      <c r="F212" s="10">
        <v>202</v>
      </c>
      <c r="G212" s="92" t="s">
        <v>238</v>
      </c>
      <c r="H212" s="13">
        <f>SUMIF(Ent_Dados!$C$269:$C$514,Tabulação_Prod_Municipios!D203,Ent_Dados!$F$269:$F$514)+SUMIF(Ent_Dados!$C$269:$C$514,Tabulação_Prod_Municipios!D203,Ent_Dados!$H$269:$H$514)+SUMIF(Ent_Dados!$C$269:$C$514,Tabulação_Prod_Municipios!D203,Ent_Dados!$J$269:$J$514)+SUMIF(Ent_Dados!$C$269:$C$514,Tabulação_Prod_Municipios!D203,Ent_Dados!$N$269:$N$514)+SUMIF(Ent_Dados!$C$269:$C$514,Tabulação_Prod_Municipios!D203,Ent_Dados!$P$269:$P$514)+SUMIF(Ent_Dados!$C$269:$C$514,Tabulação_Prod_Municipios!D203,Ent_Dados!$T$269:$T$514)+SUMIF(Ent_Dados!$C$269:$C$514,Tabulação_Prod_Municipios!D203,Ent_Dados!$V$269:$V$514)+SUMIF(Ent_Dados!$C$269:$C$514,Tabulação_Prod_Municipios!D203,Ent_Dados!$X$269:$X$514)+SUMIF(Ent_Dados!$C$269:$C$514,Tabulação_Prod_Municipios!D203,Ent_Dados!$AB$269:$AB$514)</f>
        <v>2782</v>
      </c>
      <c r="I212" s="16">
        <f>SUMIF(Ent_Dados!$C$269:$C$514,Tabulação_Prod_Municipios!D203,Ent_Dados!$G$269:$G$514)+SUMIF(Ent_Dados!$C$269:$C$514,Tabulação_Prod_Municipios!D203,Ent_Dados!$I$269:$I$514)+SUMIF(Ent_Dados!$C$269:$C$514,Tabulação_Prod_Municipios!D203,Ent_Dados!$K$269:$K$514)+SUMIF(Ent_Dados!$C$269:$C$514,Tabulação_Prod_Municipios!D203,Ent_Dados!$O$269:$O$514)+SUMIF(Ent_Dados!$C$269:$C$514,Tabulação_Prod_Municipios!D203,Ent_Dados!$Q$269:$Q$514)+SUMIF(Ent_Dados!$C$269:$C$514,Tabulação_Prod_Municipios!D203,Ent_Dados!$U$269:$U$514)+SUMIF(Ent_Dados!$C$269:$C$514,Tabulação_Prod_Municipios!D203,Ent_Dados!$W$269:$W$514)+SUMIF(Ent_Dados!$C$269:$C$514,Tabulação_Prod_Municipios!D203,Ent_Dados!$Y$269:$Y$514)+SUMIF(Ent_Dados!$C$269:$C$514,Tabulação_Prod_Municipios!D203,Ent_Dados!$AC$269:$AC$514)</f>
        <v>1342</v>
      </c>
      <c r="J212" s="9"/>
      <c r="K212" s="10">
        <v>202</v>
      </c>
      <c r="L212" s="92" t="s">
        <v>241</v>
      </c>
      <c r="M212" s="13">
        <f>SUMIF(Ent_Dados!$C$9:$C$254,Tabulação_Prod_Municipios!D206,Ent_Dados!$F$9:$F$254)+SUMIF(Ent_Dados!$C$9:$C$254,Tabulação_Prod_Municipios!D206,Ent_Dados!$H$9:$H$254)+SUMIF(Ent_Dados!$C$9:$C$254,Tabulação_Prod_Municipios!D206,Ent_Dados!$J$9:$J$254)+SUMIF(Ent_Dados!$C$9:$C$254,Tabulação_Prod_Municipios!D206,Ent_Dados!$N$9:$N$254)+SUMIF(Ent_Dados!$C$9:$C$254,Tabulação_Prod_Municipios!D206,Ent_Dados!$P$9:$P$254)+SUMIF(Ent_Dados!$C$9:$C$254,Tabulação_Prod_Municipios!D206,Ent_Dados!$T$9:$T$254)+SUMIF(Ent_Dados!$C$9:$C$254,Tabulação_Prod_Municipios!D206,Ent_Dados!$V$9:$V$254)+SUMIF(Ent_Dados!$C$9:$C$254,Tabulação_Prod_Municipios!D206,Ent_Dados!$X$9:$X$254)+SUMIF(Ent_Dados!$C$9:$C$254,Tabulação_Prod_Municipios!D206,Ent_Dados!$AB$9:$AB$254)</f>
        <v>390</v>
      </c>
      <c r="N212" s="16">
        <f>SUMIF(Ent_Dados!$C$9:$C$254,Tabulação_Prod_Municipios!D206,Ent_Dados!$G$9:$G$254)+SUMIF(Ent_Dados!$C$9:$C$254,Tabulação_Prod_Municipios!D206,Ent_Dados!$I$9:$I$254)+SUMIF(Ent_Dados!$C$9:$C$254,Tabulação_Prod_Municipios!D206,Ent_Dados!$K$9:$K$254)+SUMIF(Ent_Dados!$C$9:$C$254,Tabulação_Prod_Municipios!D206,Ent_Dados!$O$9:$O$254)+SUMIF(Ent_Dados!$C$9:$C$254,Tabulação_Prod_Municipios!D206,Ent_Dados!$Q$9:$Q$254)+SUMIF(Ent_Dados!$C$9:$C$254,Tabulação_Prod_Municipios!D206,Ent_Dados!$U$9:$U$254)+SUMIF(Ent_Dados!$C$9:$C$254,Tabulação_Prod_Municipios!D206,Ent_Dados!$W$9:$W$254)+SUMIF(Ent_Dados!$C$9:$C$254,Tabulação_Prod_Municipios!D206,Ent_Dados!$Y$9:$Y$254)+SUMIF(Ent_Dados!$C$9:$C$254,Tabulação_Prod_Municipios!D206,Ent_Dados!$AC$9:$AC$254)</f>
        <v>460</v>
      </c>
      <c r="O212" s="14"/>
      <c r="P212" s="10">
        <v>202</v>
      </c>
      <c r="Q212" s="92" t="s">
        <v>217</v>
      </c>
      <c r="R212" s="13">
        <f>SUMIF(Ent_Dados!$C$269:$C$514,Tabulação_Prod_Municipios!D177,Ent_Dados!$V$269:$V$514)</f>
        <v>0</v>
      </c>
      <c r="S212" s="16">
        <f>SUMIF(Ent_Dados!$C$269:$C$514,Tabulação_Prod_Municipios!D177,Ent_Dados!$W$269:$W$514)</f>
        <v>0</v>
      </c>
      <c r="T212" s="9"/>
      <c r="U212" s="10">
        <v>202</v>
      </c>
      <c r="V212" s="92" t="s">
        <v>217</v>
      </c>
      <c r="W212" s="13">
        <f>SUMIF(Ent_Dados!$C$9:$C$254,Tabulação_Prod_Municipios!D177,Ent_Dados!$V$9:$V$254)</f>
        <v>0</v>
      </c>
      <c r="X212" s="16">
        <f>SUMIF(Ent_Dados!$C$9:$C$254,Tabulação_Prod_Municipios!D177,Ent_Dados!$W$9:$W$254)</f>
        <v>0</v>
      </c>
      <c r="Y212" s="2"/>
      <c r="Z212" s="10">
        <v>202</v>
      </c>
      <c r="AA212" s="92" t="s">
        <v>88</v>
      </c>
      <c r="AB212" s="13">
        <f>SUMIF(Ent_Dados!$C$269:$C$514,Tabulação_Prod_Municipios!D36,Ent_Dados!$T$269:$T$514)</f>
        <v>420</v>
      </c>
      <c r="AC212" s="16">
        <f>SUMIF(Ent_Dados!$C$269:$C$514,Tabulação_Prod_Municipios!D36,Ent_Dados!$U$269:$U$514)</f>
        <v>420</v>
      </c>
      <c r="AD212" s="9"/>
      <c r="AE212" s="10">
        <v>202</v>
      </c>
      <c r="AF212" s="92" t="s">
        <v>112</v>
      </c>
      <c r="AG212" s="13">
        <f>SUMIF(Ent_Dados!$C$9:$C$254,Tabulação_Prod_Municipios!D62,Ent_Dados!$T$9:$T$254)</f>
        <v>400</v>
      </c>
      <c r="AH212" s="16">
        <f>SUMIF(Ent_Dados!$C$9:$C$254,Tabulação_Prod_Municipios!D62,Ent_Dados!$U$9:$U$254)</f>
        <v>100</v>
      </c>
      <c r="AJ212" s="10">
        <v>202</v>
      </c>
      <c r="AK212" s="92" t="s">
        <v>201</v>
      </c>
      <c r="AL212" s="13">
        <f>SUMIF(Ent_Dados!$C$269:$C$514,Tabulação_Prod_Municipios!D161,Ent_Dados!$X$269:$X$514)</f>
        <v>0</v>
      </c>
      <c r="AM212" s="16">
        <f>SUMIF(Ent_Dados!$C$269:$C$514,Tabulação_Prod_Municipios!D161,Ent_Dados!$Y$269:$Y$514)</f>
        <v>0</v>
      </c>
      <c r="AN212" s="9"/>
      <c r="AO212" s="10">
        <v>202</v>
      </c>
      <c r="AP212" s="92" t="s">
        <v>201</v>
      </c>
      <c r="AQ212" s="13">
        <f>SUMIF(Ent_Dados!$C$9:$C$254,Tabulação_Prod_Municipios!D161,Ent_Dados!$X$9:$X$254)</f>
        <v>0</v>
      </c>
      <c r="AR212" s="16">
        <f>SUMIF(Ent_Dados!$C$9:$C$254,Tabulação_Prod_Municipios!D161,Ent_Dados!$Y$9:$Y$254)</f>
        <v>0</v>
      </c>
      <c r="AT212" s="10">
        <v>202</v>
      </c>
      <c r="AU212" s="92" t="s">
        <v>256</v>
      </c>
      <c r="AV212" s="13">
        <f>SUMIF(Ent_Dados!$C$269:$C$514,Tabulação_Prod_Municipios!D223,Ent_Dados!$J$269:$J$514)</f>
        <v>0</v>
      </c>
      <c r="AW212" s="16">
        <f>SUMIF(Ent_Dados!$C$269:$C$514,Tabulação_Prod_Municipios!D223,Ent_Dados!$K$269:$K$514)</f>
        <v>0</v>
      </c>
      <c r="AX212" s="9"/>
      <c r="AY212" s="10">
        <v>202</v>
      </c>
      <c r="AZ212" s="92" t="s">
        <v>256</v>
      </c>
      <c r="BA212" s="13">
        <f>SUMIF(Ent_Dados!$C$9:$C$254,Tabulação_Prod_Municipios!D223,Ent_Dados!$J$9:$J$254)</f>
        <v>0</v>
      </c>
      <c r="BB212" s="16">
        <f>SUMIF(Ent_Dados!$C$9:$C$254,Tabulação_Prod_Municipios!D223,Ent_Dados!$K$9:$K$254)</f>
        <v>0</v>
      </c>
      <c r="BD212" s="10">
        <v>202</v>
      </c>
      <c r="BE212" s="92" t="s">
        <v>201</v>
      </c>
      <c r="BF212" s="13">
        <f>SUMIF(Ent_Dados!$C$269:$C$514,Tabulação_Prod_Municipios!D161,Ent_Dados!$N$269:$N$514)</f>
        <v>0</v>
      </c>
      <c r="BG212" s="16">
        <f>SUMIF(Ent_Dados!$C$269:$C$514,Tabulação_Prod_Municipios!D161,Ent_Dados!$O$269:$O$514)</f>
        <v>0</v>
      </c>
      <c r="BH212" s="9"/>
      <c r="BI212" s="10">
        <v>202</v>
      </c>
      <c r="BJ212" s="92" t="s">
        <v>201</v>
      </c>
      <c r="BK212" s="13">
        <f>SUMIF(Ent_Dados!$C$9:$C$254,Tabulação_Prod_Municipios!D161,Ent_Dados!$N$9:$N$254)</f>
        <v>0</v>
      </c>
      <c r="BL212" s="16">
        <f>SUMIF(Ent_Dados!$C$9:$C$254,Tabulação_Prod_Municipios!D161,Ent_Dados!$O$9:$O$254)</f>
        <v>0</v>
      </c>
      <c r="BN212" s="10">
        <v>202</v>
      </c>
      <c r="BO212" s="92" t="s">
        <v>240</v>
      </c>
      <c r="BP212" s="13">
        <f>SUMIF(Ent_Dados!$C$269:$C$514,Tabulação_Prod_Municipios!D205,Ent_Dados!$F$269:$F$514)</f>
        <v>0</v>
      </c>
      <c r="BQ212" s="16">
        <f>SUMIF(Ent_Dados!$C$269:$C$514,Tabulação_Prod_Municipios!D205,Ent_Dados!$G$269:$G$514)</f>
        <v>0</v>
      </c>
      <c r="BR212" s="9"/>
      <c r="BS212" s="10">
        <v>202</v>
      </c>
      <c r="BT212" s="92" t="s">
        <v>240</v>
      </c>
      <c r="BU212" s="13">
        <f>SUMIF(Ent_Dados!$C$9:$C$254,Tabulação_Prod_Municipios!D205,Ent_Dados!$F$9:$F$254)</f>
        <v>0</v>
      </c>
      <c r="BV212" s="16">
        <f>SUMIF(Ent_Dados!$C$9:$C$254,Tabulação_Prod_Municipios!D205,Ent_Dados!$G$9:$G$254)</f>
        <v>0</v>
      </c>
      <c r="BX212" s="10">
        <v>202</v>
      </c>
      <c r="BY212" s="92" t="s">
        <v>241</v>
      </c>
      <c r="BZ212" s="13">
        <f>SUMIF(Ent_Dados!$C$269:$C$514,Tabulação_Prod_Municipios!D206,Ent_Dados!$P$269:$P$514)</f>
        <v>0</v>
      </c>
      <c r="CA212" s="16">
        <f>SUMIF(Ent_Dados!$C$269:$C$514,Tabulação_Prod_Municipios!D206,Ent_Dados!$Q$269:$Q$514)</f>
        <v>0</v>
      </c>
      <c r="CB212" s="9"/>
      <c r="CC212" s="10">
        <v>202</v>
      </c>
      <c r="CD212" s="92" t="s">
        <v>241</v>
      </c>
      <c r="CE212" s="13">
        <f>SUMIF(Ent_Dados!$C$9:$C$254,Tabulação_Prod_Municipios!D206,Ent_Dados!$P$9:$P$254)</f>
        <v>0</v>
      </c>
      <c r="CF212" s="16">
        <f>SUMIF(Ent_Dados!$C$9:$C$254,Tabulação_Prod_Municipios!D206,Ent_Dados!$Q$9:$Q$254)</f>
        <v>0</v>
      </c>
      <c r="CH212" s="10">
        <v>202</v>
      </c>
      <c r="CI212" s="92" t="s">
        <v>245</v>
      </c>
      <c r="CJ212" s="13">
        <f>SUMIF(Ent_Dados!$C$269:$C$514,Tabulação_Prod_Municipios!D211,Ent_Dados!$AB$269:$AB$514)</f>
        <v>0</v>
      </c>
      <c r="CK212" s="16">
        <f>SUMIF(Ent_Dados!$C$269:$C$514,Tabulação_Prod_Municipios!D211,Ent_Dados!$AC$269:$AC$514)</f>
        <v>0</v>
      </c>
      <c r="CL212" s="9"/>
      <c r="CM212" s="10">
        <v>202</v>
      </c>
      <c r="CN212" s="92" t="s">
        <v>245</v>
      </c>
      <c r="CO212" s="13">
        <f>SUMIF(Ent_Dados!$C$9:$C$254,Tabulação_Prod_Municipios!D211,Ent_Dados!$AB$9:$AB$254)</f>
        <v>0</v>
      </c>
      <c r="CP212" s="16">
        <f>SUMIF(Ent_Dados!$C$9:$C$254,Tabulação_Prod_Municipios!D211,Ent_Dados!$AC$9:$AC$254)</f>
        <v>0</v>
      </c>
      <c r="CR212" s="10">
        <v>202</v>
      </c>
      <c r="CS212" s="92" t="s">
        <v>64</v>
      </c>
      <c r="CT212" s="13">
        <f>SUMIF(Ent_Dados!$C$269:$C$514,Tabulação_Prod_Municipios!D11,Ent_Dados!$L$269:$L$514)</f>
        <v>0</v>
      </c>
      <c r="CU212" s="16">
        <f>SUMIF(Ent_Dados!$C$269:$C$514,Tabulação_Prod_Municipios!D11,Ent_Dados!$M$269:$M$514)</f>
        <v>0</v>
      </c>
      <c r="CV212" s="9"/>
      <c r="CW212" s="10">
        <v>202</v>
      </c>
      <c r="CX212" s="92" t="s">
        <v>64</v>
      </c>
      <c r="CY212" s="13">
        <f>SUMIF(Ent_Dados!$C$9:$C$254,Tabulação_Prod_Municipios!D11,Ent_Dados!$L$9:$L$254)</f>
        <v>0</v>
      </c>
      <c r="CZ212" s="16">
        <f>SUMIF(Ent_Dados!$C$9:$C$254,Tabulação_Prod_Municipios!D11,Ent_Dados!$M$9:$M$254)</f>
        <v>0</v>
      </c>
      <c r="DB212" s="10">
        <v>202</v>
      </c>
      <c r="DC212" s="92" t="s">
        <v>170</v>
      </c>
      <c r="DD212" s="13">
        <f>SUMIF(Ent_Dados!$C$269:$C$514,Tabulação_Prod_Municipios!D126,Ent_Dados!$R$269:$R$514)</f>
        <v>0</v>
      </c>
      <c r="DE212" s="16">
        <f>SUMIF(Ent_Dados!$C$269:$C$514,Tabulação_Prod_Municipios!D126,Ent_Dados!$S$269:$S$514)</f>
        <v>0</v>
      </c>
      <c r="DF212" s="9"/>
      <c r="DG212" s="10">
        <v>202</v>
      </c>
      <c r="DH212" s="92" t="s">
        <v>170</v>
      </c>
      <c r="DI212" s="13">
        <f>SUMIF(Ent_Dados!$C$9:$C$254,Tabulação_Prod_Municipios!D126,Ent_Dados!$R$9:$R$254)</f>
        <v>0</v>
      </c>
      <c r="DJ212" s="16">
        <f>SUMIF(Ent_Dados!$C$9:$C$254,Tabulação_Prod_Municipios!D126,Ent_Dados!$S$9:$S$254)</f>
        <v>0</v>
      </c>
      <c r="DL212" s="10">
        <v>202</v>
      </c>
      <c r="DM212" s="92" t="s">
        <v>217</v>
      </c>
      <c r="DN212" s="13">
        <f>SUMIF(Ent_Dados!$C$269:$C$514,Tabulação_Prod_Municipios!D177,Ent_Dados!$Z$269:$Z$514)</f>
        <v>0</v>
      </c>
      <c r="DO212" s="16">
        <f>SUMIF(Ent_Dados!$C$269:$C$514,Tabulação_Prod_Municipios!D177,Ent_Dados!$AA$269:$AA$514)</f>
        <v>0</v>
      </c>
      <c r="DP212" s="9"/>
      <c r="DQ212" s="10">
        <v>202</v>
      </c>
      <c r="DR212" s="92" t="s">
        <v>217</v>
      </c>
      <c r="DS212" s="13">
        <f>SUMIF(Ent_Dados!$C$9:$C$254,Tabulação_Prod_Municipios!D177,Ent_Dados!$Z$9:$Z$254)</f>
        <v>0</v>
      </c>
      <c r="DT212" s="16">
        <f>SUMIF(Ent_Dados!$C$9:$C$254,Tabulação_Prod_Municipios!D177,Ent_Dados!$AA$9:$AA$254)</f>
        <v>0</v>
      </c>
      <c r="DV212" s="10">
        <v>202</v>
      </c>
      <c r="DW212" s="92" t="s">
        <v>48</v>
      </c>
      <c r="DX212" s="13">
        <f>SUMIF(Ent_Dados!$C$269:$C$514,Tabulação_Prod_Municipios!D201,Ent_Dados!$D$269:$D$514)</f>
        <v>0</v>
      </c>
      <c r="DY212" s="16">
        <f>SUMIF(Ent_Dados!$C$269:$C$514,Tabulação_Prod_Municipios!D201,Ent_Dados!$E$269:$E$514)</f>
        <v>0</v>
      </c>
      <c r="DZ212" s="9"/>
      <c r="EA212" s="10">
        <v>202</v>
      </c>
      <c r="EB212" s="92" t="s">
        <v>48</v>
      </c>
      <c r="EC212" s="13">
        <f>SUMIF(Ent_Dados!$C$9:$C$254,Tabulação_Prod_Municipios!D201,Ent_Dados!$D$9:$D$254)</f>
        <v>0</v>
      </c>
      <c r="ED212" s="16">
        <f>SUMIF(Ent_Dados!$C$9:$C$254,Tabulação_Prod_Municipios!D201,Ent_Dados!$E$9:$E$254)</f>
        <v>0</v>
      </c>
      <c r="EF212" s="10">
        <v>202</v>
      </c>
      <c r="EG212" s="92" t="s">
        <v>246</v>
      </c>
      <c r="EH212" s="13"/>
      <c r="EI212" s="16"/>
      <c r="EJ212" s="9"/>
      <c r="EK212" s="10">
        <v>202</v>
      </c>
      <c r="EL212" s="92" t="s">
        <v>246</v>
      </c>
      <c r="EM212" s="13"/>
      <c r="EN212" s="16"/>
    </row>
    <row r="213" spans="1:144" ht="13.5" customHeight="1" x14ac:dyDescent="0.2">
      <c r="A213" s="14"/>
      <c r="B213" s="91">
        <v>205</v>
      </c>
      <c r="C213" s="92" t="s">
        <v>247</v>
      </c>
      <c r="D213" s="12" t="s">
        <v>535</v>
      </c>
      <c r="E213" s="14"/>
      <c r="F213" s="10">
        <v>203</v>
      </c>
      <c r="G213" s="92" t="s">
        <v>244</v>
      </c>
      <c r="H213" s="13">
        <f>SUMIF(Ent_Dados!$C$269:$C$514,Tabulação_Prod_Municipios!D210,Ent_Dados!$F$269:$F$514)+SUMIF(Ent_Dados!$C$269:$C$514,Tabulação_Prod_Municipios!D210,Ent_Dados!$H$269:$H$514)+SUMIF(Ent_Dados!$C$269:$C$514,Tabulação_Prod_Municipios!D210,Ent_Dados!$J$269:$J$514)+SUMIF(Ent_Dados!$C$269:$C$514,Tabulação_Prod_Municipios!D210,Ent_Dados!$N$269:$N$514)+SUMIF(Ent_Dados!$C$269:$C$514,Tabulação_Prod_Municipios!D210,Ent_Dados!$P$269:$P$514)+SUMIF(Ent_Dados!$C$269:$C$514,Tabulação_Prod_Municipios!D210,Ent_Dados!$T$269:$T$514)+SUMIF(Ent_Dados!$C$269:$C$514,Tabulação_Prod_Municipios!D210,Ent_Dados!$V$269:$V$514)+SUMIF(Ent_Dados!$C$269:$C$514,Tabulação_Prod_Municipios!D210,Ent_Dados!$X$269:$X$514)+SUMIF(Ent_Dados!$C$269:$C$514,Tabulação_Prod_Municipios!D210,Ent_Dados!$AB$269:$AB$514)</f>
        <v>1290</v>
      </c>
      <c r="I213" s="16">
        <f>SUMIF(Ent_Dados!$C$269:$C$514,Tabulação_Prod_Municipios!D210,Ent_Dados!$G$269:$G$514)+SUMIF(Ent_Dados!$C$269:$C$514,Tabulação_Prod_Municipios!D210,Ent_Dados!$I$269:$I$514)+SUMIF(Ent_Dados!$C$269:$C$514,Tabulação_Prod_Municipios!D210,Ent_Dados!$K$269:$K$514)+SUMIF(Ent_Dados!$C$269:$C$514,Tabulação_Prod_Municipios!D210,Ent_Dados!$O$269:$O$514)+SUMIF(Ent_Dados!$C$269:$C$514,Tabulação_Prod_Municipios!D210,Ent_Dados!$Q$269:$Q$514)+SUMIF(Ent_Dados!$C$269:$C$514,Tabulação_Prod_Municipios!D210,Ent_Dados!$U$269:$U$514)+SUMIF(Ent_Dados!$C$269:$C$514,Tabulação_Prod_Municipios!D210,Ent_Dados!$W$269:$W$514)+SUMIF(Ent_Dados!$C$269:$C$514,Tabulação_Prod_Municipios!D210,Ent_Dados!$Y$269:$Y$514)+SUMIF(Ent_Dados!$C$269:$C$514,Tabulação_Prod_Municipios!D210,Ent_Dados!$AC$269:$AC$514)</f>
        <v>1290</v>
      </c>
      <c r="J213" s="9"/>
      <c r="K213" s="10">
        <v>203</v>
      </c>
      <c r="L213" s="92" t="s">
        <v>224</v>
      </c>
      <c r="M213" s="13">
        <f>SUMIF(Ent_Dados!$C$9:$C$254,Tabulação_Prod_Municipios!D185,Ent_Dados!$F$9:$F$254)+SUMIF(Ent_Dados!$C$9:$C$254,Tabulação_Prod_Municipios!D185,Ent_Dados!$H$9:$H$254)+SUMIF(Ent_Dados!$C$9:$C$254,Tabulação_Prod_Municipios!D185,Ent_Dados!$J$9:$J$254)+SUMIF(Ent_Dados!$C$9:$C$254,Tabulação_Prod_Municipios!D185,Ent_Dados!$N$9:$N$254)+SUMIF(Ent_Dados!$C$9:$C$254,Tabulação_Prod_Municipios!D185,Ent_Dados!$P$9:$P$254)+SUMIF(Ent_Dados!$C$9:$C$254,Tabulação_Prod_Municipios!D185,Ent_Dados!$T$9:$T$254)+SUMIF(Ent_Dados!$C$9:$C$254,Tabulação_Prod_Municipios!D185,Ent_Dados!$V$9:$V$254)+SUMIF(Ent_Dados!$C$9:$C$254,Tabulação_Prod_Municipios!D185,Ent_Dados!$X$9:$X$254)+SUMIF(Ent_Dados!$C$9:$C$254,Tabulação_Prod_Municipios!D185,Ent_Dados!$AB$9:$AB$254)</f>
        <v>400</v>
      </c>
      <c r="N213" s="16">
        <f>SUMIF(Ent_Dados!$C$9:$C$254,Tabulação_Prod_Municipios!D185,Ent_Dados!$G$9:$G$254)+SUMIF(Ent_Dados!$C$9:$C$254,Tabulação_Prod_Municipios!D185,Ent_Dados!$I$9:$I$254)+SUMIF(Ent_Dados!$C$9:$C$254,Tabulação_Prod_Municipios!D185,Ent_Dados!$K$9:$K$254)+SUMIF(Ent_Dados!$C$9:$C$254,Tabulação_Prod_Municipios!D185,Ent_Dados!$O$9:$O$254)+SUMIF(Ent_Dados!$C$9:$C$254,Tabulação_Prod_Municipios!D185,Ent_Dados!$Q$9:$Q$254)+SUMIF(Ent_Dados!$C$9:$C$254,Tabulação_Prod_Municipios!D185,Ent_Dados!$U$9:$U$254)+SUMIF(Ent_Dados!$C$9:$C$254,Tabulação_Prod_Municipios!D185,Ent_Dados!$W$9:$W$254)+SUMIF(Ent_Dados!$C$9:$C$254,Tabulação_Prod_Municipios!D185,Ent_Dados!$Y$9:$Y$254)+SUMIF(Ent_Dados!$C$9:$C$254,Tabulação_Prod_Municipios!D185,Ent_Dados!$AC$9:$AC$254)</f>
        <v>450</v>
      </c>
      <c r="O213" s="14"/>
      <c r="P213" s="10">
        <v>203</v>
      </c>
      <c r="Q213" s="92" t="s">
        <v>170</v>
      </c>
      <c r="R213" s="13">
        <f>SUMIF(Ent_Dados!$C$269:$C$514,Tabulação_Prod_Municipios!D126,Ent_Dados!$V$269:$V$514)</f>
        <v>0</v>
      </c>
      <c r="S213" s="16">
        <f>SUMIF(Ent_Dados!$C$269:$C$514,Tabulação_Prod_Municipios!D126,Ent_Dados!$W$269:$W$514)</f>
        <v>0</v>
      </c>
      <c r="T213" s="9"/>
      <c r="U213" s="10">
        <v>203</v>
      </c>
      <c r="V213" s="92" t="s">
        <v>170</v>
      </c>
      <c r="W213" s="13">
        <f>SUMIF(Ent_Dados!$C$9:$C$254,Tabulação_Prod_Municipios!D126,Ent_Dados!$V$9:$V$254)</f>
        <v>0</v>
      </c>
      <c r="X213" s="16">
        <f>SUMIF(Ent_Dados!$C$9:$C$254,Tabulação_Prod_Municipios!D126,Ent_Dados!$W$9:$W$254)</f>
        <v>0</v>
      </c>
      <c r="Y213" s="2"/>
      <c r="Z213" s="10">
        <v>203</v>
      </c>
      <c r="AA213" s="92" t="s">
        <v>234</v>
      </c>
      <c r="AB213" s="13">
        <f>SUMIF(Ent_Dados!$C$269:$C$514,Tabulação_Prod_Municipios!D198,Ent_Dados!$T$269:$T$514)</f>
        <v>12060</v>
      </c>
      <c r="AC213" s="16">
        <f>SUMIF(Ent_Dados!$C$269:$C$514,Tabulação_Prod_Municipios!D198,Ent_Dados!$U$269:$U$514)</f>
        <v>320</v>
      </c>
      <c r="AD213" s="9"/>
      <c r="AE213" s="10">
        <v>203</v>
      </c>
      <c r="AF213" s="92" t="s">
        <v>161</v>
      </c>
      <c r="AG213" s="13">
        <f>SUMIF(Ent_Dados!$C$9:$C$254,Tabulação_Prod_Municipios!D116,Ent_Dados!$T$9:$T$254)</f>
        <v>300</v>
      </c>
      <c r="AH213" s="16">
        <f>SUMIF(Ent_Dados!$C$9:$C$254,Tabulação_Prod_Municipios!D116,Ent_Dados!$U$9:$U$254)</f>
        <v>100</v>
      </c>
      <c r="AJ213" s="10">
        <v>203</v>
      </c>
      <c r="AK213" s="92" t="s">
        <v>203</v>
      </c>
      <c r="AL213" s="13">
        <f>SUMIF(Ent_Dados!$C$269:$C$514,Tabulação_Prod_Municipios!D163,Ent_Dados!$X$269:$X$514)</f>
        <v>0</v>
      </c>
      <c r="AM213" s="16">
        <f>SUMIF(Ent_Dados!$C$269:$C$514,Tabulação_Prod_Municipios!D163,Ent_Dados!$Y$269:$Y$514)</f>
        <v>0</v>
      </c>
      <c r="AN213" s="9"/>
      <c r="AO213" s="10">
        <v>203</v>
      </c>
      <c r="AP213" s="92" t="s">
        <v>203</v>
      </c>
      <c r="AQ213" s="13">
        <f>SUMIF(Ent_Dados!$C$9:$C$254,Tabulação_Prod_Municipios!D163,Ent_Dados!$X$9:$X$254)</f>
        <v>0</v>
      </c>
      <c r="AR213" s="16">
        <f>SUMIF(Ent_Dados!$C$9:$C$254,Tabulação_Prod_Municipios!D163,Ent_Dados!$Y$9:$Y$254)</f>
        <v>0</v>
      </c>
      <c r="AT213" s="10">
        <v>203</v>
      </c>
      <c r="AU213" s="92" t="s">
        <v>202</v>
      </c>
      <c r="AV213" s="13">
        <f>SUMIF(Ent_Dados!$C$269:$C$514,Tabulação_Prod_Municipios!D162,Ent_Dados!$J$269:$J$514)</f>
        <v>0</v>
      </c>
      <c r="AW213" s="16">
        <f>SUMIF(Ent_Dados!$C$269:$C$514,Tabulação_Prod_Municipios!D162,Ent_Dados!$K$269:$K$514)</f>
        <v>0</v>
      </c>
      <c r="AX213" s="9"/>
      <c r="AY213" s="10">
        <v>203</v>
      </c>
      <c r="AZ213" s="92" t="s">
        <v>202</v>
      </c>
      <c r="BA213" s="13">
        <f>SUMIF(Ent_Dados!$C$9:$C$254,Tabulação_Prod_Municipios!D162,Ent_Dados!$J$9:$J$254)</f>
        <v>0</v>
      </c>
      <c r="BB213" s="16">
        <f>SUMIF(Ent_Dados!$C$9:$C$254,Tabulação_Prod_Municipios!D162,Ent_Dados!$K$9:$K$254)</f>
        <v>0</v>
      </c>
      <c r="BD213" s="10">
        <v>203</v>
      </c>
      <c r="BE213" s="92" t="s">
        <v>203</v>
      </c>
      <c r="BF213" s="13">
        <f>SUMIF(Ent_Dados!$C$269:$C$514,Tabulação_Prod_Municipios!D163,Ent_Dados!$N$269:$N$514)</f>
        <v>0</v>
      </c>
      <c r="BG213" s="16">
        <f>SUMIF(Ent_Dados!$C$269:$C$514,Tabulação_Prod_Municipios!D163,Ent_Dados!$O$269:$O$514)</f>
        <v>0</v>
      </c>
      <c r="BH213" s="9"/>
      <c r="BI213" s="10">
        <v>203</v>
      </c>
      <c r="BJ213" s="92" t="s">
        <v>203</v>
      </c>
      <c r="BK213" s="13">
        <f>SUMIF(Ent_Dados!$C$9:$C$254,Tabulação_Prod_Municipios!D163,Ent_Dados!$N$9:$N$254)</f>
        <v>0</v>
      </c>
      <c r="BL213" s="16">
        <f>SUMIF(Ent_Dados!$C$9:$C$254,Tabulação_Prod_Municipios!D163,Ent_Dados!$O$9:$O$254)</f>
        <v>0</v>
      </c>
      <c r="BN213" s="10">
        <v>203</v>
      </c>
      <c r="BO213" s="92" t="s">
        <v>241</v>
      </c>
      <c r="BP213" s="13">
        <f>SUMIF(Ent_Dados!$C$269:$C$514,Tabulação_Prod_Municipios!D206,Ent_Dados!$F$269:$F$514)</f>
        <v>0</v>
      </c>
      <c r="BQ213" s="16">
        <f>SUMIF(Ent_Dados!$C$269:$C$514,Tabulação_Prod_Municipios!D206,Ent_Dados!$G$269:$G$514)</f>
        <v>0</v>
      </c>
      <c r="BR213" s="9"/>
      <c r="BS213" s="10">
        <v>203</v>
      </c>
      <c r="BT213" s="92" t="s">
        <v>241</v>
      </c>
      <c r="BU213" s="13">
        <f>SUMIF(Ent_Dados!$C$9:$C$254,Tabulação_Prod_Municipios!D206,Ent_Dados!$F$9:$F$254)</f>
        <v>0</v>
      </c>
      <c r="BV213" s="16">
        <f>SUMIF(Ent_Dados!$C$9:$C$254,Tabulação_Prod_Municipios!D206,Ent_Dados!$G$9:$G$254)</f>
        <v>0</v>
      </c>
      <c r="BX213" s="10">
        <v>203</v>
      </c>
      <c r="BY213" s="92" t="s">
        <v>242</v>
      </c>
      <c r="BZ213" s="13">
        <f>SUMIF(Ent_Dados!$C$269:$C$514,Tabulação_Prod_Municipios!D207,Ent_Dados!$P$269:$P$514)</f>
        <v>0</v>
      </c>
      <c r="CA213" s="16">
        <f>SUMIF(Ent_Dados!$C$269:$C$514,Tabulação_Prod_Municipios!D207,Ent_Dados!$Q$269:$Q$514)</f>
        <v>0</v>
      </c>
      <c r="CB213" s="9"/>
      <c r="CC213" s="10">
        <v>203</v>
      </c>
      <c r="CD213" s="92" t="s">
        <v>242</v>
      </c>
      <c r="CE213" s="13">
        <f>SUMIF(Ent_Dados!$C$9:$C$254,Tabulação_Prod_Municipios!D207,Ent_Dados!$P$9:$P$254)</f>
        <v>0</v>
      </c>
      <c r="CF213" s="16">
        <f>SUMIF(Ent_Dados!$C$9:$C$254,Tabulação_Prod_Municipios!D207,Ent_Dados!$Q$9:$Q$254)</f>
        <v>0</v>
      </c>
      <c r="CH213" s="10">
        <v>203</v>
      </c>
      <c r="CI213" s="92" t="s">
        <v>246</v>
      </c>
      <c r="CJ213" s="13">
        <f>SUMIF(Ent_Dados!$C$269:$C$514,Tabulação_Prod_Municipios!D212,Ent_Dados!$AB$269:$AB$514)</f>
        <v>0</v>
      </c>
      <c r="CK213" s="16">
        <f>SUMIF(Ent_Dados!$C$269:$C$514,Tabulação_Prod_Municipios!D212,Ent_Dados!$AC$269:$AC$514)</f>
        <v>0</v>
      </c>
      <c r="CL213" s="9"/>
      <c r="CM213" s="10">
        <v>203</v>
      </c>
      <c r="CN213" s="92" t="s">
        <v>246</v>
      </c>
      <c r="CO213" s="13">
        <f>SUMIF(Ent_Dados!$C$9:$C$254,Tabulação_Prod_Municipios!D212,Ent_Dados!$AB$9:$AB$254)</f>
        <v>0</v>
      </c>
      <c r="CP213" s="16">
        <f>SUMIF(Ent_Dados!$C$9:$C$254,Tabulação_Prod_Municipios!D212,Ent_Dados!$AC$9:$AC$254)</f>
        <v>0</v>
      </c>
      <c r="CR213" s="10">
        <v>203</v>
      </c>
      <c r="CS213" s="92" t="s">
        <v>67</v>
      </c>
      <c r="CT213" s="13">
        <f>SUMIF(Ent_Dados!$C$269:$C$514,Tabulação_Prod_Municipios!D14,Ent_Dados!$L$269:$L$514)</f>
        <v>0</v>
      </c>
      <c r="CU213" s="16">
        <f>SUMIF(Ent_Dados!$C$269:$C$514,Tabulação_Prod_Municipios!D14,Ent_Dados!$M$269:$M$514)</f>
        <v>0</v>
      </c>
      <c r="CV213" s="9"/>
      <c r="CW213" s="10">
        <v>203</v>
      </c>
      <c r="CX213" s="92" t="s">
        <v>67</v>
      </c>
      <c r="CY213" s="13">
        <f>SUMIF(Ent_Dados!$C$9:$C$254,Tabulação_Prod_Municipios!D14,Ent_Dados!$L$9:$L$254)</f>
        <v>0</v>
      </c>
      <c r="CZ213" s="16">
        <f>SUMIF(Ent_Dados!$C$9:$C$254,Tabulação_Prod_Municipios!D14,Ent_Dados!$M$9:$M$254)</f>
        <v>0</v>
      </c>
      <c r="DB213" s="10">
        <v>203</v>
      </c>
      <c r="DC213" s="92" t="s">
        <v>177</v>
      </c>
      <c r="DD213" s="13">
        <f>SUMIF(Ent_Dados!$C$269:$C$514,Tabulação_Prod_Municipios!D133,Ent_Dados!$R$269:$R$514)</f>
        <v>0</v>
      </c>
      <c r="DE213" s="16">
        <f>SUMIF(Ent_Dados!$C$269:$C$514,Tabulação_Prod_Municipios!D133,Ent_Dados!$S$269:$S$514)</f>
        <v>0</v>
      </c>
      <c r="DF213" s="9"/>
      <c r="DG213" s="10">
        <v>203</v>
      </c>
      <c r="DH213" s="92" t="s">
        <v>177</v>
      </c>
      <c r="DI213" s="13">
        <f>SUMIF(Ent_Dados!$C$9:$C$254,Tabulação_Prod_Municipios!D133,Ent_Dados!$R$9:$R$254)</f>
        <v>0</v>
      </c>
      <c r="DJ213" s="16">
        <f>SUMIF(Ent_Dados!$C$9:$C$254,Tabulação_Prod_Municipios!D133,Ent_Dados!$S$9:$S$254)</f>
        <v>0</v>
      </c>
      <c r="DL213" s="10">
        <v>203</v>
      </c>
      <c r="DM213" s="92" t="s">
        <v>218</v>
      </c>
      <c r="DN213" s="13">
        <f>SUMIF(Ent_Dados!$C$269:$C$514,Tabulação_Prod_Municipios!D178,Ent_Dados!$Z$269:$Z$514)</f>
        <v>0</v>
      </c>
      <c r="DO213" s="16">
        <f>SUMIF(Ent_Dados!$C$269:$C$514,Tabulação_Prod_Municipios!D178,Ent_Dados!$AA$269:$AA$514)</f>
        <v>0</v>
      </c>
      <c r="DP213" s="9"/>
      <c r="DQ213" s="10">
        <v>203</v>
      </c>
      <c r="DR213" s="92" t="s">
        <v>218</v>
      </c>
      <c r="DS213" s="13">
        <f>SUMIF(Ent_Dados!$C$9:$C$254,Tabulação_Prod_Municipios!D178,Ent_Dados!$Z$9:$Z$254)</f>
        <v>0</v>
      </c>
      <c r="DT213" s="16">
        <f>SUMIF(Ent_Dados!$C$9:$C$254,Tabulação_Prod_Municipios!D178,Ent_Dados!$AA$9:$AA$254)</f>
        <v>0</v>
      </c>
      <c r="DV213" s="10">
        <v>203</v>
      </c>
      <c r="DW213" s="92" t="s">
        <v>237</v>
      </c>
      <c r="DX213" s="13">
        <f>SUMIF(Ent_Dados!$C$269:$C$514,Tabulação_Prod_Municipios!D202,Ent_Dados!$D$269:$D$514)</f>
        <v>0</v>
      </c>
      <c r="DY213" s="16">
        <f>SUMIF(Ent_Dados!$C$269:$C$514,Tabulação_Prod_Municipios!D202,Ent_Dados!$E$269:$E$514)</f>
        <v>0</v>
      </c>
      <c r="DZ213" s="9"/>
      <c r="EA213" s="10">
        <v>203</v>
      </c>
      <c r="EB213" s="92" t="s">
        <v>237</v>
      </c>
      <c r="EC213" s="13">
        <f>SUMIF(Ent_Dados!$C$9:$C$254,Tabulação_Prod_Municipios!D202,Ent_Dados!$D$9:$D$254)</f>
        <v>0</v>
      </c>
      <c r="ED213" s="16">
        <f>SUMIF(Ent_Dados!$C$9:$C$254,Tabulação_Prod_Municipios!D202,Ent_Dados!$E$9:$E$254)</f>
        <v>0</v>
      </c>
      <c r="EF213" s="10">
        <v>203</v>
      </c>
      <c r="EG213" s="92" t="s">
        <v>247</v>
      </c>
      <c r="EH213" s="13"/>
      <c r="EI213" s="16"/>
      <c r="EJ213" s="9"/>
      <c r="EK213" s="10">
        <v>203</v>
      </c>
      <c r="EL213" s="92" t="s">
        <v>247</v>
      </c>
      <c r="EM213" s="13"/>
      <c r="EN213" s="16"/>
    </row>
    <row r="214" spans="1:144" ht="13.5" customHeight="1" x14ac:dyDescent="0.2">
      <c r="A214" s="14"/>
      <c r="B214" s="91">
        <v>206</v>
      </c>
      <c r="C214" s="92" t="s">
        <v>23</v>
      </c>
      <c r="D214" s="12" t="s">
        <v>536</v>
      </c>
      <c r="E214" s="14"/>
      <c r="F214" s="10">
        <v>204</v>
      </c>
      <c r="G214" s="92" t="s">
        <v>79</v>
      </c>
      <c r="H214" s="13">
        <f>SUMIF(Ent_Dados!$C$269:$C$514,Tabulação_Prod_Municipios!D27,Ent_Dados!$F$269:$F$514)+SUMIF(Ent_Dados!$C$269:$C$514,Tabulação_Prod_Municipios!D27,Ent_Dados!$H$269:$H$514)+SUMIF(Ent_Dados!$C$269:$C$514,Tabulação_Prod_Municipios!D27,Ent_Dados!$J$269:$J$514)+SUMIF(Ent_Dados!$C$269:$C$514,Tabulação_Prod_Municipios!D27,Ent_Dados!$N$269:$N$514)+SUMIF(Ent_Dados!$C$269:$C$514,Tabulação_Prod_Municipios!D27,Ent_Dados!$P$269:$P$514)+SUMIF(Ent_Dados!$C$269:$C$514,Tabulação_Prod_Municipios!D27,Ent_Dados!$T$269:$T$514)+SUMIF(Ent_Dados!$C$269:$C$514,Tabulação_Prod_Municipios!D27,Ent_Dados!$V$269:$V$514)+SUMIF(Ent_Dados!$C$269:$C$514,Tabulação_Prod_Municipios!D27,Ent_Dados!$X$269:$X$514)+SUMIF(Ent_Dados!$C$269:$C$514,Tabulação_Prod_Municipios!D27,Ent_Dados!$AB$269:$AB$514)</f>
        <v>960</v>
      </c>
      <c r="I214" s="16">
        <f>SUMIF(Ent_Dados!$C$269:$C$514,Tabulação_Prod_Municipios!D27,Ent_Dados!$G$269:$G$514)+SUMIF(Ent_Dados!$C$269:$C$514,Tabulação_Prod_Municipios!D27,Ent_Dados!$I$269:$I$514)+SUMIF(Ent_Dados!$C$269:$C$514,Tabulação_Prod_Municipios!D27,Ent_Dados!$K$269:$K$514)+SUMIF(Ent_Dados!$C$269:$C$514,Tabulação_Prod_Municipios!D27,Ent_Dados!$O$269:$O$514)+SUMIF(Ent_Dados!$C$269:$C$514,Tabulação_Prod_Municipios!D27,Ent_Dados!$Q$269:$Q$514)+SUMIF(Ent_Dados!$C$269:$C$514,Tabulação_Prod_Municipios!D27,Ent_Dados!$U$269:$U$514)+SUMIF(Ent_Dados!$C$269:$C$514,Tabulação_Prod_Municipios!D27,Ent_Dados!$W$269:$W$514)+SUMIF(Ent_Dados!$C$269:$C$514,Tabulação_Prod_Municipios!D27,Ent_Dados!$Y$269:$Y$514)+SUMIF(Ent_Dados!$C$269:$C$514,Tabulação_Prod_Municipios!D27,Ent_Dados!$AC$269:$AC$514)</f>
        <v>1280</v>
      </c>
      <c r="J214" s="9"/>
      <c r="K214" s="10">
        <v>204</v>
      </c>
      <c r="L214" s="92" t="s">
        <v>132</v>
      </c>
      <c r="M214" s="13">
        <f>SUMIF(Ent_Dados!$C$9:$C$254,Tabulação_Prod_Municipios!D86,Ent_Dados!$F$9:$F$254)+SUMIF(Ent_Dados!$C$9:$C$254,Tabulação_Prod_Municipios!D86,Ent_Dados!$H$9:$H$254)+SUMIF(Ent_Dados!$C$9:$C$254,Tabulação_Prod_Municipios!D86,Ent_Dados!$J$9:$J$254)+SUMIF(Ent_Dados!$C$9:$C$254,Tabulação_Prod_Municipios!D86,Ent_Dados!$N$9:$N$254)+SUMIF(Ent_Dados!$C$9:$C$254,Tabulação_Prod_Municipios!D86,Ent_Dados!$P$9:$P$254)+SUMIF(Ent_Dados!$C$9:$C$254,Tabulação_Prod_Municipios!D86,Ent_Dados!$T$9:$T$254)+SUMIF(Ent_Dados!$C$9:$C$254,Tabulação_Prod_Municipios!D86,Ent_Dados!$V$9:$V$254)+SUMIF(Ent_Dados!$C$9:$C$254,Tabulação_Prod_Municipios!D86,Ent_Dados!$X$9:$X$254)+SUMIF(Ent_Dados!$C$9:$C$254,Tabulação_Prod_Municipios!D86,Ent_Dados!$AB$9:$AB$254)</f>
        <v>350</v>
      </c>
      <c r="N214" s="16">
        <f>SUMIF(Ent_Dados!$C$9:$C$254,Tabulação_Prod_Municipios!D86,Ent_Dados!$G$9:$G$254)+SUMIF(Ent_Dados!$C$9:$C$254,Tabulação_Prod_Municipios!D86,Ent_Dados!$I$9:$I$254)+SUMIF(Ent_Dados!$C$9:$C$254,Tabulação_Prod_Municipios!D86,Ent_Dados!$K$9:$K$254)+SUMIF(Ent_Dados!$C$9:$C$254,Tabulação_Prod_Municipios!D86,Ent_Dados!$O$9:$O$254)+SUMIF(Ent_Dados!$C$9:$C$254,Tabulação_Prod_Municipios!D86,Ent_Dados!$Q$9:$Q$254)+SUMIF(Ent_Dados!$C$9:$C$254,Tabulação_Prod_Municipios!D86,Ent_Dados!$U$9:$U$254)+SUMIF(Ent_Dados!$C$9:$C$254,Tabulação_Prod_Municipios!D86,Ent_Dados!$W$9:$W$254)+SUMIF(Ent_Dados!$C$9:$C$254,Tabulação_Prod_Municipios!D86,Ent_Dados!$Y$9:$Y$254)+SUMIF(Ent_Dados!$C$9:$C$254,Tabulação_Prod_Municipios!D86,Ent_Dados!$AC$9:$AC$254)</f>
        <v>446</v>
      </c>
      <c r="O214" s="14"/>
      <c r="P214" s="10">
        <v>204</v>
      </c>
      <c r="Q214" s="92" t="s">
        <v>171</v>
      </c>
      <c r="R214" s="13">
        <f>SUMIF(Ent_Dados!$C$269:$C$514,Tabulação_Prod_Municipios!D127,Ent_Dados!$V$269:$V$514)</f>
        <v>0</v>
      </c>
      <c r="S214" s="16">
        <f>SUMIF(Ent_Dados!$C$269:$C$514,Tabulação_Prod_Municipios!D127,Ent_Dados!$W$269:$W$514)</f>
        <v>0</v>
      </c>
      <c r="T214" s="9"/>
      <c r="U214" s="10">
        <v>204</v>
      </c>
      <c r="V214" s="92" t="s">
        <v>152</v>
      </c>
      <c r="W214" s="13">
        <f>SUMIF(Ent_Dados!$C$9:$C$254,Tabulação_Prod_Municipios!D106,Ent_Dados!$V$9:$V$254)</f>
        <v>0</v>
      </c>
      <c r="X214" s="16">
        <f>SUMIF(Ent_Dados!$C$9:$C$254,Tabulação_Prod_Municipios!D106,Ent_Dados!$W$9:$W$254)</f>
        <v>0</v>
      </c>
      <c r="Y214" s="2"/>
      <c r="Z214" s="10">
        <v>204</v>
      </c>
      <c r="AA214" s="92" t="s">
        <v>241</v>
      </c>
      <c r="AB214" s="13">
        <f>SUMIF(Ent_Dados!$C$269:$C$514,Tabulação_Prod_Municipios!D206,Ent_Dados!$T$269:$T$514)</f>
        <v>480</v>
      </c>
      <c r="AC214" s="16">
        <f>SUMIF(Ent_Dados!$C$269:$C$514,Tabulação_Prod_Municipios!D206,Ent_Dados!$U$269:$U$514)</f>
        <v>320</v>
      </c>
      <c r="AD214" s="9"/>
      <c r="AE214" s="10">
        <v>204</v>
      </c>
      <c r="AF214" s="92" t="s">
        <v>124</v>
      </c>
      <c r="AG214" s="13">
        <f>SUMIF(Ent_Dados!$C$9:$C$254,Tabulação_Prod_Municipios!D77,Ent_Dados!$T$9:$T$254)</f>
        <v>300</v>
      </c>
      <c r="AH214" s="16">
        <f>SUMIF(Ent_Dados!$C$9:$C$254,Tabulação_Prod_Municipios!D77,Ent_Dados!$U$9:$U$254)</f>
        <v>100</v>
      </c>
      <c r="AJ214" s="10">
        <v>204</v>
      </c>
      <c r="AK214" s="92" t="s">
        <v>204</v>
      </c>
      <c r="AL214" s="13">
        <f>SUMIF(Ent_Dados!$C$269:$C$514,Tabulação_Prod_Municipios!D164,Ent_Dados!$X$269:$X$514)</f>
        <v>0</v>
      </c>
      <c r="AM214" s="16">
        <f>SUMIF(Ent_Dados!$C$269:$C$514,Tabulação_Prod_Municipios!D164,Ent_Dados!$Y$269:$Y$514)</f>
        <v>0</v>
      </c>
      <c r="AN214" s="9"/>
      <c r="AO214" s="10">
        <v>204</v>
      </c>
      <c r="AP214" s="92" t="s">
        <v>204</v>
      </c>
      <c r="AQ214" s="13">
        <f>SUMIF(Ent_Dados!$C$9:$C$254,Tabulação_Prod_Municipios!D164,Ent_Dados!$X$9:$X$254)</f>
        <v>0</v>
      </c>
      <c r="AR214" s="16">
        <f>SUMIF(Ent_Dados!$C$9:$C$254,Tabulação_Prod_Municipios!D164,Ent_Dados!$Y$9:$Y$254)</f>
        <v>0</v>
      </c>
      <c r="AT214" s="10">
        <v>204</v>
      </c>
      <c r="AU214" s="92" t="s">
        <v>176</v>
      </c>
      <c r="AV214" s="13">
        <f>SUMIF(Ent_Dados!$C$269:$C$514,Tabulação_Prod_Municipios!D132,Ent_Dados!$J$269:$J$514)</f>
        <v>0</v>
      </c>
      <c r="AW214" s="16">
        <f>SUMIF(Ent_Dados!$C$269:$C$514,Tabulação_Prod_Municipios!D132,Ent_Dados!$K$269:$K$514)</f>
        <v>0</v>
      </c>
      <c r="AX214" s="9"/>
      <c r="AY214" s="10">
        <v>204</v>
      </c>
      <c r="AZ214" s="92" t="s">
        <v>176</v>
      </c>
      <c r="BA214" s="13">
        <f>SUMIF(Ent_Dados!$C$9:$C$254,Tabulação_Prod_Municipios!D132,Ent_Dados!$J$9:$J$254)</f>
        <v>0</v>
      </c>
      <c r="BB214" s="16">
        <f>SUMIF(Ent_Dados!$C$9:$C$254,Tabulação_Prod_Municipios!D132,Ent_Dados!$K$9:$K$254)</f>
        <v>0</v>
      </c>
      <c r="BD214" s="10">
        <v>204</v>
      </c>
      <c r="BE214" s="92" t="s">
        <v>205</v>
      </c>
      <c r="BF214" s="13">
        <f>SUMIF(Ent_Dados!$C$269:$C$514,Tabulação_Prod_Municipios!D165,Ent_Dados!$N$269:$N$514)</f>
        <v>0</v>
      </c>
      <c r="BG214" s="16">
        <f>SUMIF(Ent_Dados!$C$269:$C$514,Tabulação_Prod_Municipios!D165,Ent_Dados!$O$269:$O$514)</f>
        <v>0</v>
      </c>
      <c r="BH214" s="9"/>
      <c r="BI214" s="10">
        <v>204</v>
      </c>
      <c r="BJ214" s="92" t="s">
        <v>205</v>
      </c>
      <c r="BK214" s="13">
        <f>SUMIF(Ent_Dados!$C$9:$C$254,Tabulação_Prod_Municipios!D165,Ent_Dados!$N$9:$N$254)</f>
        <v>0</v>
      </c>
      <c r="BL214" s="16">
        <f>SUMIF(Ent_Dados!$C$9:$C$254,Tabulação_Prod_Municipios!D165,Ent_Dados!$O$9:$O$254)</f>
        <v>0</v>
      </c>
      <c r="BN214" s="10">
        <v>204</v>
      </c>
      <c r="BO214" s="92" t="s">
        <v>242</v>
      </c>
      <c r="BP214" s="13">
        <f>SUMIF(Ent_Dados!$C$269:$C$514,Tabulação_Prod_Municipios!D207,Ent_Dados!$F$269:$F$514)</f>
        <v>0</v>
      </c>
      <c r="BQ214" s="16">
        <f>SUMIF(Ent_Dados!$C$269:$C$514,Tabulação_Prod_Municipios!D207,Ent_Dados!$G$269:$G$514)</f>
        <v>0</v>
      </c>
      <c r="BR214" s="9"/>
      <c r="BS214" s="10">
        <v>204</v>
      </c>
      <c r="BT214" s="92" t="s">
        <v>242</v>
      </c>
      <c r="BU214" s="13">
        <f>SUMIF(Ent_Dados!$C$9:$C$254,Tabulação_Prod_Municipios!D207,Ent_Dados!$F$9:$F$254)</f>
        <v>0</v>
      </c>
      <c r="BV214" s="16">
        <f>SUMIF(Ent_Dados!$C$9:$C$254,Tabulação_Prod_Municipios!D207,Ent_Dados!$G$9:$G$254)</f>
        <v>0</v>
      </c>
      <c r="BX214" s="10">
        <v>204</v>
      </c>
      <c r="BY214" s="92" t="s">
        <v>243</v>
      </c>
      <c r="BZ214" s="13">
        <f>SUMIF(Ent_Dados!$C$269:$C$514,Tabulação_Prod_Municipios!D209,Ent_Dados!$P$269:$P$514)</f>
        <v>0</v>
      </c>
      <c r="CA214" s="16">
        <f>SUMIF(Ent_Dados!$C$269:$C$514,Tabulação_Prod_Municipios!D209,Ent_Dados!$Q$269:$Q$514)</f>
        <v>0</v>
      </c>
      <c r="CB214" s="9"/>
      <c r="CC214" s="10">
        <v>204</v>
      </c>
      <c r="CD214" s="92" t="s">
        <v>243</v>
      </c>
      <c r="CE214" s="13">
        <f>SUMIF(Ent_Dados!$C$9:$C$254,Tabulação_Prod_Municipios!D209,Ent_Dados!$P$9:$P$254)</f>
        <v>0</v>
      </c>
      <c r="CF214" s="16">
        <f>SUMIF(Ent_Dados!$C$9:$C$254,Tabulação_Prod_Municipios!D209,Ent_Dados!$Q$9:$Q$254)</f>
        <v>0</v>
      </c>
      <c r="CH214" s="10">
        <v>204</v>
      </c>
      <c r="CI214" s="92" t="s">
        <v>247</v>
      </c>
      <c r="CJ214" s="13">
        <f>SUMIF(Ent_Dados!$C$269:$C$514,Tabulação_Prod_Municipios!D213,Ent_Dados!$AB$269:$AB$514)</f>
        <v>0</v>
      </c>
      <c r="CK214" s="16">
        <f>SUMIF(Ent_Dados!$C$269:$C$514,Tabulação_Prod_Municipios!D213,Ent_Dados!$AC$269:$AC$514)</f>
        <v>0</v>
      </c>
      <c r="CL214" s="9"/>
      <c r="CM214" s="10">
        <v>204</v>
      </c>
      <c r="CN214" s="92" t="s">
        <v>247</v>
      </c>
      <c r="CO214" s="13">
        <f>SUMIF(Ent_Dados!$C$9:$C$254,Tabulação_Prod_Municipios!D213,Ent_Dados!$AB$9:$AB$254)</f>
        <v>0</v>
      </c>
      <c r="CP214" s="16">
        <f>SUMIF(Ent_Dados!$C$9:$C$254,Tabulação_Prod_Municipios!D213,Ent_Dados!$AC$9:$AC$254)</f>
        <v>0</v>
      </c>
      <c r="CR214" s="10">
        <v>204</v>
      </c>
      <c r="CS214" s="92" t="s">
        <v>69</v>
      </c>
      <c r="CT214" s="13">
        <f>SUMIF(Ent_Dados!$C$269:$C$514,Tabulação_Prod_Municipios!D16,Ent_Dados!$L$269:$L$514)</f>
        <v>0</v>
      </c>
      <c r="CU214" s="16">
        <f>SUMIF(Ent_Dados!$C$269:$C$514,Tabulação_Prod_Municipios!D16,Ent_Dados!$M$269:$M$514)</f>
        <v>0</v>
      </c>
      <c r="CV214" s="9"/>
      <c r="CW214" s="10">
        <v>204</v>
      </c>
      <c r="CX214" s="92" t="s">
        <v>69</v>
      </c>
      <c r="CY214" s="13">
        <f>SUMIF(Ent_Dados!$C$9:$C$254,Tabulação_Prod_Municipios!D16,Ent_Dados!$L$9:$L$254)</f>
        <v>0</v>
      </c>
      <c r="CZ214" s="16">
        <f>SUMIF(Ent_Dados!$C$9:$C$254,Tabulação_Prod_Municipios!D16,Ent_Dados!$M$9:$M$254)</f>
        <v>0</v>
      </c>
      <c r="DB214" s="10">
        <v>204</v>
      </c>
      <c r="DC214" s="92" t="s">
        <v>242</v>
      </c>
      <c r="DD214" s="13">
        <f>SUMIF(Ent_Dados!$C$269:$C$514,Tabulação_Prod_Municipios!D207,Ent_Dados!$R$269:$R$514)</f>
        <v>0</v>
      </c>
      <c r="DE214" s="16">
        <f>SUMIF(Ent_Dados!$C$269:$C$514,Tabulação_Prod_Municipios!D207,Ent_Dados!$S$269:$S$514)</f>
        <v>0</v>
      </c>
      <c r="DF214" s="9"/>
      <c r="DG214" s="10">
        <v>204</v>
      </c>
      <c r="DH214" s="92" t="s">
        <v>265</v>
      </c>
      <c r="DI214" s="13">
        <f>SUMIF(Ent_Dados!$C$9:$C$254,Tabulação_Prod_Municipios!D232,Ent_Dados!$R$9:$R$254)</f>
        <v>0</v>
      </c>
      <c r="DJ214" s="16">
        <f>SUMIF(Ent_Dados!$C$9:$C$254,Tabulação_Prod_Municipios!D232,Ent_Dados!$S$9:$S$254)</f>
        <v>0</v>
      </c>
      <c r="DL214" s="10">
        <v>204</v>
      </c>
      <c r="DM214" s="92" t="s">
        <v>222</v>
      </c>
      <c r="DN214" s="13">
        <f>SUMIF(Ent_Dados!$C$269:$C$514,Tabulação_Prod_Municipios!D182,Ent_Dados!$Z$269:$Z$514)</f>
        <v>0</v>
      </c>
      <c r="DO214" s="16">
        <f>SUMIF(Ent_Dados!$C$269:$C$514,Tabulação_Prod_Municipios!D182,Ent_Dados!$AA$269:$AA$514)</f>
        <v>0</v>
      </c>
      <c r="DP214" s="9"/>
      <c r="DQ214" s="10">
        <v>204</v>
      </c>
      <c r="DR214" s="92" t="s">
        <v>222</v>
      </c>
      <c r="DS214" s="13">
        <f>SUMIF(Ent_Dados!$C$9:$C$254,Tabulação_Prod_Municipios!D182,Ent_Dados!$Z$9:$Z$254)</f>
        <v>0</v>
      </c>
      <c r="DT214" s="16">
        <f>SUMIF(Ent_Dados!$C$9:$C$254,Tabulação_Prod_Municipios!D182,Ent_Dados!$AA$9:$AA$254)</f>
        <v>0</v>
      </c>
      <c r="DV214" s="10">
        <v>204</v>
      </c>
      <c r="DW214" s="92" t="s">
        <v>238</v>
      </c>
      <c r="DX214" s="13">
        <f>SUMIF(Ent_Dados!$C$269:$C$514,Tabulação_Prod_Municipios!D203,Ent_Dados!$D$269:$D$514)</f>
        <v>0</v>
      </c>
      <c r="DY214" s="16">
        <f>SUMIF(Ent_Dados!$C$269:$C$514,Tabulação_Prod_Municipios!D203,Ent_Dados!$E$269:$E$514)</f>
        <v>0</v>
      </c>
      <c r="DZ214" s="9"/>
      <c r="EA214" s="10">
        <v>204</v>
      </c>
      <c r="EB214" s="92" t="s">
        <v>238</v>
      </c>
      <c r="EC214" s="13">
        <f>SUMIF(Ent_Dados!$C$9:$C$254,Tabulação_Prod_Municipios!D203,Ent_Dados!$D$9:$D$254)</f>
        <v>0</v>
      </c>
      <c r="ED214" s="16">
        <f>SUMIF(Ent_Dados!$C$9:$C$254,Tabulação_Prod_Municipios!D203,Ent_Dados!$E$9:$E$254)</f>
        <v>0</v>
      </c>
      <c r="EF214" s="10">
        <v>204</v>
      </c>
      <c r="EG214" s="92" t="s">
        <v>23</v>
      </c>
      <c r="EH214" s="13"/>
      <c r="EI214" s="16"/>
      <c r="EJ214" s="9"/>
      <c r="EK214" s="10">
        <v>204</v>
      </c>
      <c r="EL214" s="92" t="s">
        <v>23</v>
      </c>
      <c r="EM214" s="13"/>
      <c r="EN214" s="16"/>
    </row>
    <row r="215" spans="1:144" ht="13.5" customHeight="1" x14ac:dyDescent="0.2">
      <c r="A215" s="14"/>
      <c r="B215" s="91">
        <v>207</v>
      </c>
      <c r="C215" s="92" t="s">
        <v>248</v>
      </c>
      <c r="D215" s="12" t="s">
        <v>537</v>
      </c>
      <c r="E215" s="14"/>
      <c r="F215" s="10">
        <v>205</v>
      </c>
      <c r="G215" s="92" t="s">
        <v>241</v>
      </c>
      <c r="H215" s="13">
        <f>SUMIF(Ent_Dados!$C$269:$C$514,Tabulação_Prod_Municipios!D206,Ent_Dados!$F$269:$F$514)+SUMIF(Ent_Dados!$C$269:$C$514,Tabulação_Prod_Municipios!D206,Ent_Dados!$H$269:$H$514)+SUMIF(Ent_Dados!$C$269:$C$514,Tabulação_Prod_Municipios!D206,Ent_Dados!$J$269:$J$514)+SUMIF(Ent_Dados!$C$269:$C$514,Tabulação_Prod_Municipios!D206,Ent_Dados!$N$269:$N$514)+SUMIF(Ent_Dados!$C$269:$C$514,Tabulação_Prod_Municipios!D206,Ent_Dados!$P$269:$P$514)+SUMIF(Ent_Dados!$C$269:$C$514,Tabulação_Prod_Municipios!D206,Ent_Dados!$T$269:$T$514)+SUMIF(Ent_Dados!$C$269:$C$514,Tabulação_Prod_Municipios!D206,Ent_Dados!$V$269:$V$514)+SUMIF(Ent_Dados!$C$269:$C$514,Tabulação_Prod_Municipios!D206,Ent_Dados!$X$269:$X$514)+SUMIF(Ent_Dados!$C$269:$C$514,Tabulação_Prod_Municipios!D206,Ent_Dados!$AB$269:$AB$514)</f>
        <v>1121</v>
      </c>
      <c r="I215" s="16">
        <f>SUMIF(Ent_Dados!$C$269:$C$514,Tabulação_Prod_Municipios!D206,Ent_Dados!$G$269:$G$514)+SUMIF(Ent_Dados!$C$269:$C$514,Tabulação_Prod_Municipios!D206,Ent_Dados!$I$269:$I$514)+SUMIF(Ent_Dados!$C$269:$C$514,Tabulação_Prod_Municipios!D206,Ent_Dados!$K$269:$K$514)+SUMIF(Ent_Dados!$C$269:$C$514,Tabulação_Prod_Municipios!D206,Ent_Dados!$O$269:$O$514)+SUMIF(Ent_Dados!$C$269:$C$514,Tabulação_Prod_Municipios!D206,Ent_Dados!$Q$269:$Q$514)+SUMIF(Ent_Dados!$C$269:$C$514,Tabulação_Prod_Municipios!D206,Ent_Dados!$U$269:$U$514)+SUMIF(Ent_Dados!$C$269:$C$514,Tabulação_Prod_Municipios!D206,Ent_Dados!$W$269:$W$514)+SUMIF(Ent_Dados!$C$269:$C$514,Tabulação_Prod_Municipios!D206,Ent_Dados!$Y$269:$Y$514)+SUMIF(Ent_Dados!$C$269:$C$514,Tabulação_Prod_Municipios!D206,Ent_Dados!$AC$269:$AC$514)</f>
        <v>1257</v>
      </c>
      <c r="J215" s="9"/>
      <c r="K215" s="10">
        <v>205</v>
      </c>
      <c r="L215" s="92" t="s">
        <v>261</v>
      </c>
      <c r="M215" s="13">
        <f>SUMIF(Ent_Dados!$C$9:$C$254,Tabulação_Prod_Municipios!D228,Ent_Dados!$F$9:$F$254)+SUMIF(Ent_Dados!$C$9:$C$254,Tabulação_Prod_Municipios!D228,Ent_Dados!$H$9:$H$254)+SUMIF(Ent_Dados!$C$9:$C$254,Tabulação_Prod_Municipios!D228,Ent_Dados!$J$9:$J$254)+SUMIF(Ent_Dados!$C$9:$C$254,Tabulação_Prod_Municipios!D228,Ent_Dados!$N$9:$N$254)+SUMIF(Ent_Dados!$C$9:$C$254,Tabulação_Prod_Municipios!D228,Ent_Dados!$P$9:$P$254)+SUMIF(Ent_Dados!$C$9:$C$254,Tabulação_Prod_Municipios!D228,Ent_Dados!$T$9:$T$254)+SUMIF(Ent_Dados!$C$9:$C$254,Tabulação_Prod_Municipios!D228,Ent_Dados!$V$9:$V$254)+SUMIF(Ent_Dados!$C$9:$C$254,Tabulação_Prod_Municipios!D228,Ent_Dados!$X$9:$X$254)+SUMIF(Ent_Dados!$C$9:$C$254,Tabulação_Prod_Municipios!D228,Ent_Dados!$AB$9:$AB$254)</f>
        <v>1000</v>
      </c>
      <c r="N215" s="16">
        <f>SUMIF(Ent_Dados!$C$9:$C$254,Tabulação_Prod_Municipios!D228,Ent_Dados!$G$9:$G$254)+SUMIF(Ent_Dados!$C$9:$C$254,Tabulação_Prod_Municipios!D228,Ent_Dados!$I$9:$I$254)+SUMIF(Ent_Dados!$C$9:$C$254,Tabulação_Prod_Municipios!D228,Ent_Dados!$K$9:$K$254)+SUMIF(Ent_Dados!$C$9:$C$254,Tabulação_Prod_Municipios!D228,Ent_Dados!$O$9:$O$254)+SUMIF(Ent_Dados!$C$9:$C$254,Tabulação_Prod_Municipios!D228,Ent_Dados!$Q$9:$Q$254)+SUMIF(Ent_Dados!$C$9:$C$254,Tabulação_Prod_Municipios!D228,Ent_Dados!$U$9:$U$254)+SUMIF(Ent_Dados!$C$9:$C$254,Tabulação_Prod_Municipios!D228,Ent_Dados!$W$9:$W$254)+SUMIF(Ent_Dados!$C$9:$C$254,Tabulação_Prod_Municipios!D228,Ent_Dados!$Y$9:$Y$254)+SUMIF(Ent_Dados!$C$9:$C$254,Tabulação_Prod_Municipios!D228,Ent_Dados!$AC$9:$AC$254)</f>
        <v>420</v>
      </c>
      <c r="O215" s="14"/>
      <c r="P215" s="10">
        <v>205</v>
      </c>
      <c r="Q215" s="92" t="s">
        <v>152</v>
      </c>
      <c r="R215" s="13">
        <f>SUMIF(Ent_Dados!$C$269:$C$514,Tabulação_Prod_Municipios!D106,Ent_Dados!$V$269:$V$514)</f>
        <v>0</v>
      </c>
      <c r="S215" s="16">
        <f>SUMIF(Ent_Dados!$C$269:$C$514,Tabulação_Prod_Municipios!D106,Ent_Dados!$W$269:$W$514)</f>
        <v>0</v>
      </c>
      <c r="T215" s="9"/>
      <c r="U215" s="10">
        <v>205</v>
      </c>
      <c r="V215" s="92" t="s">
        <v>171</v>
      </c>
      <c r="W215" s="13">
        <f>SUMIF(Ent_Dados!$C$9:$C$254,Tabulação_Prod_Municipios!D127,Ent_Dados!$V$9:$V$254)</f>
        <v>0</v>
      </c>
      <c r="X215" s="16">
        <f>SUMIF(Ent_Dados!$C$9:$C$254,Tabulação_Prod_Municipios!D127,Ent_Dados!$W$9:$W$254)</f>
        <v>0</v>
      </c>
      <c r="Y215" s="2"/>
      <c r="Z215" s="10">
        <v>205</v>
      </c>
      <c r="AA215" s="92" t="s">
        <v>146</v>
      </c>
      <c r="AB215" s="13">
        <f>SUMIF(Ent_Dados!$C$269:$C$514,Tabulação_Prod_Municipios!D100,Ent_Dados!$T$269:$T$514)</f>
        <v>460</v>
      </c>
      <c r="AC215" s="16">
        <f>SUMIF(Ent_Dados!$C$269:$C$514,Tabulação_Prod_Municipios!D100,Ent_Dados!$U$269:$U$514)</f>
        <v>310</v>
      </c>
      <c r="AD215" s="9"/>
      <c r="AE215" s="10">
        <v>205</v>
      </c>
      <c r="AF215" s="92" t="s">
        <v>75</v>
      </c>
      <c r="AG215" s="13">
        <f>SUMIF(Ent_Dados!$C$9:$C$254,Tabulação_Prod_Municipios!D23,Ent_Dados!$T$9:$T$254)</f>
        <v>250</v>
      </c>
      <c r="AH215" s="16">
        <f>SUMIF(Ent_Dados!$C$9:$C$254,Tabulação_Prod_Municipios!D23,Ent_Dados!$U$9:$U$254)</f>
        <v>100</v>
      </c>
      <c r="AJ215" s="10">
        <v>205</v>
      </c>
      <c r="AK215" s="92" t="s">
        <v>207</v>
      </c>
      <c r="AL215" s="13">
        <f>SUMIF(Ent_Dados!$C$269:$C$514,Tabulação_Prod_Municipios!D167,Ent_Dados!$X$269:$X$514)</f>
        <v>0</v>
      </c>
      <c r="AM215" s="16">
        <f>SUMIF(Ent_Dados!$C$269:$C$514,Tabulação_Prod_Municipios!D167,Ent_Dados!$Y$269:$Y$514)</f>
        <v>0</v>
      </c>
      <c r="AN215" s="9"/>
      <c r="AO215" s="10">
        <v>205</v>
      </c>
      <c r="AP215" s="92" t="s">
        <v>207</v>
      </c>
      <c r="AQ215" s="13">
        <f>SUMIF(Ent_Dados!$C$9:$C$254,Tabulação_Prod_Municipios!D167,Ent_Dados!$X$9:$X$254)</f>
        <v>0</v>
      </c>
      <c r="AR215" s="16">
        <f>SUMIF(Ent_Dados!$C$9:$C$254,Tabulação_Prod_Municipios!D167,Ent_Dados!$Y$9:$Y$254)</f>
        <v>0</v>
      </c>
      <c r="AT215" s="10">
        <v>205</v>
      </c>
      <c r="AU215" s="92" t="s">
        <v>266</v>
      </c>
      <c r="AV215" s="13">
        <f>SUMIF(Ent_Dados!$C$269:$C$514,Tabulação_Prod_Municipios!D233,Ent_Dados!$J$269:$J$514)</f>
        <v>0</v>
      </c>
      <c r="AW215" s="16">
        <f>SUMIF(Ent_Dados!$C$269:$C$514,Tabulação_Prod_Municipios!D233,Ent_Dados!$K$269:$K$514)</f>
        <v>0</v>
      </c>
      <c r="AX215" s="9"/>
      <c r="AY215" s="10">
        <v>205</v>
      </c>
      <c r="AZ215" s="92" t="s">
        <v>266</v>
      </c>
      <c r="BA215" s="13">
        <f>SUMIF(Ent_Dados!$C$9:$C$254,Tabulação_Prod_Municipios!D233,Ent_Dados!$J$9:$J$254)</f>
        <v>0</v>
      </c>
      <c r="BB215" s="16">
        <f>SUMIF(Ent_Dados!$C$9:$C$254,Tabulação_Prod_Municipios!D233,Ent_Dados!$K$9:$K$254)</f>
        <v>0</v>
      </c>
      <c r="BD215" s="10">
        <v>205</v>
      </c>
      <c r="BE215" s="92" t="s">
        <v>207</v>
      </c>
      <c r="BF215" s="13">
        <f>SUMIF(Ent_Dados!$C$269:$C$514,Tabulação_Prod_Municipios!D167,Ent_Dados!$N$269:$N$514)</f>
        <v>0</v>
      </c>
      <c r="BG215" s="16">
        <f>SUMIF(Ent_Dados!$C$269:$C$514,Tabulação_Prod_Municipios!D167,Ent_Dados!$O$269:$O$514)</f>
        <v>0</v>
      </c>
      <c r="BH215" s="9"/>
      <c r="BI215" s="10">
        <v>205</v>
      </c>
      <c r="BJ215" s="92" t="s">
        <v>207</v>
      </c>
      <c r="BK215" s="13">
        <f>SUMIF(Ent_Dados!$C$9:$C$254,Tabulação_Prod_Municipios!D167,Ent_Dados!$N$9:$N$254)</f>
        <v>0</v>
      </c>
      <c r="BL215" s="16">
        <f>SUMIF(Ent_Dados!$C$9:$C$254,Tabulação_Prod_Municipios!D167,Ent_Dados!$O$9:$O$254)</f>
        <v>0</v>
      </c>
      <c r="BN215" s="10">
        <v>205</v>
      </c>
      <c r="BO215" s="92" t="s">
        <v>243</v>
      </c>
      <c r="BP215" s="13">
        <f>SUMIF(Ent_Dados!$C$269:$C$514,Tabulação_Prod_Municipios!D209,Ent_Dados!$F$269:$F$514)</f>
        <v>0</v>
      </c>
      <c r="BQ215" s="16">
        <f>SUMIF(Ent_Dados!$C$269:$C$514,Tabulação_Prod_Municipios!D209,Ent_Dados!$G$269:$G$514)</f>
        <v>0</v>
      </c>
      <c r="BR215" s="9"/>
      <c r="BS215" s="10">
        <v>205</v>
      </c>
      <c r="BT215" s="92" t="s">
        <v>243</v>
      </c>
      <c r="BU215" s="13">
        <f>SUMIF(Ent_Dados!$C$9:$C$254,Tabulação_Prod_Municipios!D209,Ent_Dados!$F$9:$F$254)</f>
        <v>0</v>
      </c>
      <c r="BV215" s="16">
        <f>SUMIF(Ent_Dados!$C$9:$C$254,Tabulação_Prod_Municipios!D209,Ent_Dados!$G$9:$G$254)</f>
        <v>0</v>
      </c>
      <c r="BX215" s="10">
        <v>205</v>
      </c>
      <c r="BY215" s="92" t="s">
        <v>244</v>
      </c>
      <c r="BZ215" s="13">
        <f>SUMIF(Ent_Dados!$C$269:$C$514,Tabulação_Prod_Municipios!D210,Ent_Dados!$P$269:$P$514)</f>
        <v>0</v>
      </c>
      <c r="CA215" s="16">
        <f>SUMIF(Ent_Dados!$C$269:$C$514,Tabulação_Prod_Municipios!D210,Ent_Dados!$Q$269:$Q$514)</f>
        <v>0</v>
      </c>
      <c r="CB215" s="9"/>
      <c r="CC215" s="10">
        <v>205</v>
      </c>
      <c r="CD215" s="92" t="s">
        <v>244</v>
      </c>
      <c r="CE215" s="13">
        <f>SUMIF(Ent_Dados!$C$9:$C$254,Tabulação_Prod_Municipios!D210,Ent_Dados!$P$9:$P$254)</f>
        <v>0</v>
      </c>
      <c r="CF215" s="16">
        <f>SUMIF(Ent_Dados!$C$9:$C$254,Tabulação_Prod_Municipios!D210,Ent_Dados!$Q$9:$Q$254)</f>
        <v>0</v>
      </c>
      <c r="CH215" s="10">
        <v>205</v>
      </c>
      <c r="CI215" s="92" t="s">
        <v>23</v>
      </c>
      <c r="CJ215" s="13">
        <f>SUMIF(Ent_Dados!$C$269:$C$514,Tabulação_Prod_Municipios!D214,Ent_Dados!$AB$269:$AB$514)</f>
        <v>0</v>
      </c>
      <c r="CK215" s="16">
        <f>SUMIF(Ent_Dados!$C$269:$C$514,Tabulação_Prod_Municipios!D214,Ent_Dados!$AC$269:$AC$514)</f>
        <v>0</v>
      </c>
      <c r="CL215" s="9"/>
      <c r="CM215" s="10">
        <v>205</v>
      </c>
      <c r="CN215" s="92" t="s">
        <v>23</v>
      </c>
      <c r="CO215" s="13">
        <f>SUMIF(Ent_Dados!$C$9:$C$254,Tabulação_Prod_Municipios!D214,Ent_Dados!$AB$9:$AB$254)</f>
        <v>0</v>
      </c>
      <c r="CP215" s="16">
        <f>SUMIF(Ent_Dados!$C$9:$C$254,Tabulação_Prod_Municipios!D214,Ent_Dados!$AC$9:$AC$254)</f>
        <v>0</v>
      </c>
      <c r="CR215" s="10">
        <v>205</v>
      </c>
      <c r="CS215" s="92" t="s">
        <v>71</v>
      </c>
      <c r="CT215" s="13">
        <f>SUMIF(Ent_Dados!$C$269:$C$514,Tabulação_Prod_Municipios!D19,Ent_Dados!$L$269:$L$514)</f>
        <v>0</v>
      </c>
      <c r="CU215" s="16">
        <f>SUMIF(Ent_Dados!$C$269:$C$514,Tabulação_Prod_Municipios!D19,Ent_Dados!$M$269:$M$514)</f>
        <v>0</v>
      </c>
      <c r="CV215" s="9"/>
      <c r="CW215" s="10">
        <v>205</v>
      </c>
      <c r="CX215" s="92" t="s">
        <v>71</v>
      </c>
      <c r="CY215" s="13">
        <f>SUMIF(Ent_Dados!$C$9:$C$254,Tabulação_Prod_Municipios!D19,Ent_Dados!$L$9:$L$254)</f>
        <v>0</v>
      </c>
      <c r="CZ215" s="16">
        <f>SUMIF(Ent_Dados!$C$9:$C$254,Tabulação_Prod_Municipios!D19,Ent_Dados!$M$9:$M$254)</f>
        <v>0</v>
      </c>
      <c r="DB215" s="10">
        <v>205</v>
      </c>
      <c r="DC215" s="92" t="s">
        <v>265</v>
      </c>
      <c r="DD215" s="13">
        <f>SUMIF(Ent_Dados!$C$269:$C$514,Tabulação_Prod_Municipios!D232,Ent_Dados!$R$269:$R$514)</f>
        <v>0</v>
      </c>
      <c r="DE215" s="16">
        <f>SUMIF(Ent_Dados!$C$269:$C$514,Tabulação_Prod_Municipios!D232,Ent_Dados!$S$269:$S$514)</f>
        <v>0</v>
      </c>
      <c r="DF215" s="9"/>
      <c r="DG215" s="10">
        <v>205</v>
      </c>
      <c r="DH215" s="92" t="s">
        <v>139</v>
      </c>
      <c r="DI215" s="13">
        <f>SUMIF(Ent_Dados!$C$9:$C$254,Tabulação_Prod_Municipios!D93,Ent_Dados!$R$9:$R$254)</f>
        <v>0</v>
      </c>
      <c r="DJ215" s="16">
        <f>SUMIF(Ent_Dados!$C$9:$C$254,Tabulação_Prod_Municipios!D93,Ent_Dados!$S$9:$S$254)</f>
        <v>0</v>
      </c>
      <c r="DL215" s="10">
        <v>205</v>
      </c>
      <c r="DM215" s="92" t="s">
        <v>223</v>
      </c>
      <c r="DN215" s="13">
        <f>SUMIF(Ent_Dados!$C$269:$C$514,Tabulação_Prod_Municipios!D183,Ent_Dados!$Z$269:$Z$514)</f>
        <v>0</v>
      </c>
      <c r="DO215" s="16">
        <f>SUMIF(Ent_Dados!$C$269:$C$514,Tabulação_Prod_Municipios!D183,Ent_Dados!$AA$269:$AA$514)</f>
        <v>0</v>
      </c>
      <c r="DP215" s="9"/>
      <c r="DQ215" s="10">
        <v>205</v>
      </c>
      <c r="DR215" s="92" t="s">
        <v>223</v>
      </c>
      <c r="DS215" s="13">
        <f>SUMIF(Ent_Dados!$C$9:$C$254,Tabulação_Prod_Municipios!D183,Ent_Dados!$Z$9:$Z$254)</f>
        <v>0</v>
      </c>
      <c r="DT215" s="16">
        <f>SUMIF(Ent_Dados!$C$9:$C$254,Tabulação_Prod_Municipios!D183,Ent_Dados!$AA$9:$AA$254)</f>
        <v>0</v>
      </c>
      <c r="DV215" s="10">
        <v>205</v>
      </c>
      <c r="DW215" s="92" t="s">
        <v>240</v>
      </c>
      <c r="DX215" s="13">
        <f>SUMIF(Ent_Dados!$C$269:$C$514,Tabulação_Prod_Municipios!D205,Ent_Dados!$D$269:$D$514)</f>
        <v>0</v>
      </c>
      <c r="DY215" s="16">
        <f>SUMIF(Ent_Dados!$C$269:$C$514,Tabulação_Prod_Municipios!D205,Ent_Dados!$E$269:$E$514)</f>
        <v>0</v>
      </c>
      <c r="DZ215" s="9"/>
      <c r="EA215" s="10">
        <v>205</v>
      </c>
      <c r="EB215" s="92" t="s">
        <v>240</v>
      </c>
      <c r="EC215" s="13">
        <f>SUMIF(Ent_Dados!$C$9:$C$254,Tabulação_Prod_Municipios!D205,Ent_Dados!$D$9:$D$254)</f>
        <v>0</v>
      </c>
      <c r="ED215" s="16">
        <f>SUMIF(Ent_Dados!$C$9:$C$254,Tabulação_Prod_Municipios!D205,Ent_Dados!$E$9:$E$254)</f>
        <v>0</v>
      </c>
      <c r="EF215" s="10">
        <v>205</v>
      </c>
      <c r="EG215" s="92" t="s">
        <v>248</v>
      </c>
      <c r="EH215" s="13"/>
      <c r="EI215" s="16"/>
      <c r="EJ215" s="9"/>
      <c r="EK215" s="10">
        <v>205</v>
      </c>
      <c r="EL215" s="92" t="s">
        <v>248</v>
      </c>
      <c r="EM215" s="13"/>
      <c r="EN215" s="16"/>
    </row>
    <row r="216" spans="1:144" ht="13.5" customHeight="1" x14ac:dyDescent="0.2">
      <c r="A216" s="14"/>
      <c r="B216" s="91">
        <v>208</v>
      </c>
      <c r="C216" s="92" t="s">
        <v>249</v>
      </c>
      <c r="D216" s="12" t="s">
        <v>538</v>
      </c>
      <c r="E216" s="14"/>
      <c r="F216" s="10">
        <v>206</v>
      </c>
      <c r="G216" s="92" t="s">
        <v>132</v>
      </c>
      <c r="H216" s="13">
        <f>SUMIF(Ent_Dados!$C$269:$C$514,Tabulação_Prod_Municipios!D86,Ent_Dados!$F$269:$F$514)+SUMIF(Ent_Dados!$C$269:$C$514,Tabulação_Prod_Municipios!D86,Ent_Dados!$H$269:$H$514)+SUMIF(Ent_Dados!$C$269:$C$514,Tabulação_Prod_Municipios!D86,Ent_Dados!$J$269:$J$514)+SUMIF(Ent_Dados!$C$269:$C$514,Tabulação_Prod_Municipios!D86,Ent_Dados!$N$269:$N$514)+SUMIF(Ent_Dados!$C$269:$C$514,Tabulação_Prod_Municipios!D86,Ent_Dados!$P$269:$P$514)+SUMIF(Ent_Dados!$C$269:$C$514,Tabulação_Prod_Municipios!D86,Ent_Dados!$T$269:$T$514)+SUMIF(Ent_Dados!$C$269:$C$514,Tabulação_Prod_Municipios!D86,Ent_Dados!$V$269:$V$514)+SUMIF(Ent_Dados!$C$269:$C$514,Tabulação_Prod_Municipios!D86,Ent_Dados!$X$269:$X$514)+SUMIF(Ent_Dados!$C$269:$C$514,Tabulação_Prod_Municipios!D86,Ent_Dados!$AB$269:$AB$514)</f>
        <v>657</v>
      </c>
      <c r="I216" s="16">
        <f>SUMIF(Ent_Dados!$C$269:$C$514,Tabulação_Prod_Municipios!D86,Ent_Dados!$G$269:$G$514)+SUMIF(Ent_Dados!$C$269:$C$514,Tabulação_Prod_Municipios!D86,Ent_Dados!$I$269:$I$514)+SUMIF(Ent_Dados!$C$269:$C$514,Tabulação_Prod_Municipios!D86,Ent_Dados!$K$269:$K$514)+SUMIF(Ent_Dados!$C$269:$C$514,Tabulação_Prod_Municipios!D86,Ent_Dados!$O$269:$O$514)+SUMIF(Ent_Dados!$C$269:$C$514,Tabulação_Prod_Municipios!D86,Ent_Dados!$Q$269:$Q$514)+SUMIF(Ent_Dados!$C$269:$C$514,Tabulação_Prod_Municipios!D86,Ent_Dados!$U$269:$U$514)+SUMIF(Ent_Dados!$C$269:$C$514,Tabulação_Prod_Municipios!D86,Ent_Dados!$W$269:$W$514)+SUMIF(Ent_Dados!$C$269:$C$514,Tabulação_Prod_Municipios!D86,Ent_Dados!$Y$269:$Y$514)+SUMIF(Ent_Dados!$C$269:$C$514,Tabulação_Prod_Municipios!D86,Ent_Dados!$AC$269:$AC$514)</f>
        <v>1257</v>
      </c>
      <c r="J216" s="9"/>
      <c r="K216" s="10">
        <v>206</v>
      </c>
      <c r="L216" s="92" t="s">
        <v>253</v>
      </c>
      <c r="M216" s="13">
        <f>SUMIF(Ent_Dados!$C$9:$C$254,Tabulação_Prod_Municipios!D220,Ent_Dados!$F$9:$F$254)+SUMIF(Ent_Dados!$C$9:$C$254,Tabulação_Prod_Municipios!D220,Ent_Dados!$H$9:$H$254)+SUMIF(Ent_Dados!$C$9:$C$254,Tabulação_Prod_Municipios!D220,Ent_Dados!$J$9:$J$254)+SUMIF(Ent_Dados!$C$9:$C$254,Tabulação_Prod_Municipios!D220,Ent_Dados!$N$9:$N$254)+SUMIF(Ent_Dados!$C$9:$C$254,Tabulação_Prod_Municipios!D220,Ent_Dados!$P$9:$P$254)+SUMIF(Ent_Dados!$C$9:$C$254,Tabulação_Prod_Municipios!D220,Ent_Dados!$T$9:$T$254)+SUMIF(Ent_Dados!$C$9:$C$254,Tabulação_Prod_Municipios!D220,Ent_Dados!$V$9:$V$254)+SUMIF(Ent_Dados!$C$9:$C$254,Tabulação_Prod_Municipios!D220,Ent_Dados!$X$9:$X$254)+SUMIF(Ent_Dados!$C$9:$C$254,Tabulação_Prod_Municipios!D220,Ent_Dados!$AB$9:$AB$254)</f>
        <v>620</v>
      </c>
      <c r="N216" s="16">
        <f>SUMIF(Ent_Dados!$C$9:$C$254,Tabulação_Prod_Municipios!D220,Ent_Dados!$G$9:$G$254)+SUMIF(Ent_Dados!$C$9:$C$254,Tabulação_Prod_Municipios!D220,Ent_Dados!$I$9:$I$254)+SUMIF(Ent_Dados!$C$9:$C$254,Tabulação_Prod_Municipios!D220,Ent_Dados!$K$9:$K$254)+SUMIF(Ent_Dados!$C$9:$C$254,Tabulação_Prod_Municipios!D220,Ent_Dados!$O$9:$O$254)+SUMIF(Ent_Dados!$C$9:$C$254,Tabulação_Prod_Municipios!D220,Ent_Dados!$Q$9:$Q$254)+SUMIF(Ent_Dados!$C$9:$C$254,Tabulação_Prod_Municipios!D220,Ent_Dados!$U$9:$U$254)+SUMIF(Ent_Dados!$C$9:$C$254,Tabulação_Prod_Municipios!D220,Ent_Dados!$W$9:$W$254)+SUMIF(Ent_Dados!$C$9:$C$254,Tabulação_Prod_Municipios!D220,Ent_Dados!$Y$9:$Y$254)+SUMIF(Ent_Dados!$C$9:$C$254,Tabulação_Prod_Municipios!D220,Ent_Dados!$AC$9:$AC$254)</f>
        <v>420</v>
      </c>
      <c r="O216" s="14"/>
      <c r="P216" s="10">
        <v>206</v>
      </c>
      <c r="Q216" s="92" t="s">
        <v>115</v>
      </c>
      <c r="R216" s="13">
        <f>SUMIF(Ent_Dados!$C$269:$C$514,Tabulação_Prod_Municipios!D66,Ent_Dados!$V$269:$V$514)</f>
        <v>0</v>
      </c>
      <c r="S216" s="16">
        <f>SUMIF(Ent_Dados!$C$269:$C$514,Tabulação_Prod_Municipios!D66,Ent_Dados!$W$269:$W$514)</f>
        <v>0</v>
      </c>
      <c r="T216" s="9"/>
      <c r="U216" s="10">
        <v>206</v>
      </c>
      <c r="V216" s="92" t="s">
        <v>115</v>
      </c>
      <c r="W216" s="13">
        <f>SUMIF(Ent_Dados!$C$9:$C$254,Tabulação_Prod_Municipios!D66,Ent_Dados!$V$9:$V$254)</f>
        <v>0</v>
      </c>
      <c r="X216" s="16">
        <f>SUMIF(Ent_Dados!$C$9:$C$254,Tabulação_Prod_Municipios!D66,Ent_Dados!$W$9:$W$254)</f>
        <v>0</v>
      </c>
      <c r="Y216" s="2"/>
      <c r="Z216" s="10">
        <v>206</v>
      </c>
      <c r="AA216" s="92" t="s">
        <v>112</v>
      </c>
      <c r="AB216" s="13">
        <f>SUMIF(Ent_Dados!$C$269:$C$514,Tabulação_Prod_Municipios!D62,Ent_Dados!$T$269:$T$514)</f>
        <v>1600</v>
      </c>
      <c r="AC216" s="16">
        <f>SUMIF(Ent_Dados!$C$269:$C$514,Tabulação_Prod_Municipios!D62,Ent_Dados!$U$269:$U$514)</f>
        <v>300</v>
      </c>
      <c r="AD216" s="9"/>
      <c r="AE216" s="10">
        <v>206</v>
      </c>
      <c r="AF216" s="92" t="s">
        <v>230</v>
      </c>
      <c r="AG216" s="13">
        <f>SUMIF(Ent_Dados!$C$9:$C$254,Tabulação_Prod_Municipios!D194,Ent_Dados!$T$9:$T$254)</f>
        <v>200</v>
      </c>
      <c r="AH216" s="16">
        <f>SUMIF(Ent_Dados!$C$9:$C$254,Tabulação_Prod_Municipios!D194,Ent_Dados!$U$9:$U$254)</f>
        <v>100</v>
      </c>
      <c r="AJ216" s="10">
        <v>206</v>
      </c>
      <c r="AK216" s="92" t="s">
        <v>209</v>
      </c>
      <c r="AL216" s="13">
        <f>SUMIF(Ent_Dados!$C$269:$C$514,Tabulação_Prod_Municipios!D169,Ent_Dados!$X$269:$X$514)</f>
        <v>0</v>
      </c>
      <c r="AM216" s="16">
        <f>SUMIF(Ent_Dados!$C$269:$C$514,Tabulação_Prod_Municipios!D169,Ent_Dados!$Y$269:$Y$514)</f>
        <v>0</v>
      </c>
      <c r="AN216" s="9"/>
      <c r="AO216" s="10">
        <v>206</v>
      </c>
      <c r="AP216" s="92" t="s">
        <v>209</v>
      </c>
      <c r="AQ216" s="13">
        <f>SUMIF(Ent_Dados!$C$9:$C$254,Tabulação_Prod_Municipios!D169,Ent_Dados!$X$9:$X$254)</f>
        <v>0</v>
      </c>
      <c r="AR216" s="16">
        <f>SUMIF(Ent_Dados!$C$9:$C$254,Tabulação_Prod_Municipios!D169,Ent_Dados!$Y$9:$Y$254)</f>
        <v>0</v>
      </c>
      <c r="AT216" s="10">
        <v>206</v>
      </c>
      <c r="AU216" s="92" t="s">
        <v>20</v>
      </c>
      <c r="AV216" s="13">
        <f>SUMIF(Ent_Dados!$C$269:$C$514,Tabulação_Prod_Municipios!D121,Ent_Dados!$J$269:$J$514)</f>
        <v>0</v>
      </c>
      <c r="AW216" s="16">
        <f>SUMIF(Ent_Dados!$C$269:$C$514,Tabulação_Prod_Municipios!D121,Ent_Dados!$K$269:$K$514)</f>
        <v>0</v>
      </c>
      <c r="AX216" s="9"/>
      <c r="AY216" s="10">
        <v>206</v>
      </c>
      <c r="AZ216" s="92" t="s">
        <v>125</v>
      </c>
      <c r="BA216" s="13">
        <f>SUMIF(Ent_Dados!$C$9:$C$254,Tabulação_Prod_Municipios!D78,Ent_Dados!$J$9:$J$254)</f>
        <v>0</v>
      </c>
      <c r="BB216" s="16">
        <f>SUMIF(Ent_Dados!$C$9:$C$254,Tabulação_Prod_Municipios!D78,Ent_Dados!$K$9:$K$254)</f>
        <v>0</v>
      </c>
      <c r="BD216" s="10">
        <v>206</v>
      </c>
      <c r="BE216" s="92" t="s">
        <v>209</v>
      </c>
      <c r="BF216" s="13">
        <f>SUMIF(Ent_Dados!$C$269:$C$514,Tabulação_Prod_Municipios!D169,Ent_Dados!$N$269:$N$514)</f>
        <v>0</v>
      </c>
      <c r="BG216" s="16">
        <f>SUMIF(Ent_Dados!$C$269:$C$514,Tabulação_Prod_Municipios!D169,Ent_Dados!$O$269:$O$514)</f>
        <v>0</v>
      </c>
      <c r="BH216" s="9"/>
      <c r="BI216" s="10">
        <v>206</v>
      </c>
      <c r="BJ216" s="92" t="s">
        <v>209</v>
      </c>
      <c r="BK216" s="13">
        <f>SUMIF(Ent_Dados!$C$9:$C$254,Tabulação_Prod_Municipios!D169,Ent_Dados!$N$9:$N$254)</f>
        <v>0</v>
      </c>
      <c r="BL216" s="16">
        <f>SUMIF(Ent_Dados!$C$9:$C$254,Tabulação_Prod_Municipios!D169,Ent_Dados!$O$9:$O$254)</f>
        <v>0</v>
      </c>
      <c r="BN216" s="10">
        <v>206</v>
      </c>
      <c r="BO216" s="92" t="s">
        <v>244</v>
      </c>
      <c r="BP216" s="13">
        <f>SUMIF(Ent_Dados!$C$269:$C$514,Tabulação_Prod_Municipios!D210,Ent_Dados!$F$269:$F$514)</f>
        <v>0</v>
      </c>
      <c r="BQ216" s="16">
        <f>SUMIF(Ent_Dados!$C$269:$C$514,Tabulação_Prod_Municipios!D210,Ent_Dados!$G$269:$G$514)</f>
        <v>0</v>
      </c>
      <c r="BR216" s="9"/>
      <c r="BS216" s="10">
        <v>206</v>
      </c>
      <c r="BT216" s="92" t="s">
        <v>244</v>
      </c>
      <c r="BU216" s="13">
        <f>SUMIF(Ent_Dados!$C$9:$C$254,Tabulação_Prod_Municipios!D210,Ent_Dados!$F$9:$F$254)</f>
        <v>0</v>
      </c>
      <c r="BV216" s="16">
        <f>SUMIF(Ent_Dados!$C$9:$C$254,Tabulação_Prod_Municipios!D210,Ent_Dados!$G$9:$G$254)</f>
        <v>0</v>
      </c>
      <c r="BX216" s="10">
        <v>206</v>
      </c>
      <c r="BY216" s="92" t="s">
        <v>245</v>
      </c>
      <c r="BZ216" s="13">
        <f>SUMIF(Ent_Dados!$C$269:$C$514,Tabulação_Prod_Municipios!D211,Ent_Dados!$P$269:$P$514)</f>
        <v>0</v>
      </c>
      <c r="CA216" s="16">
        <f>SUMIF(Ent_Dados!$C$269:$C$514,Tabulação_Prod_Municipios!D211,Ent_Dados!$Q$269:$Q$514)</f>
        <v>0</v>
      </c>
      <c r="CB216" s="9"/>
      <c r="CC216" s="10">
        <v>206</v>
      </c>
      <c r="CD216" s="92" t="s">
        <v>245</v>
      </c>
      <c r="CE216" s="13">
        <f>SUMIF(Ent_Dados!$C$9:$C$254,Tabulação_Prod_Municipios!D211,Ent_Dados!$P$9:$P$254)</f>
        <v>0</v>
      </c>
      <c r="CF216" s="16">
        <f>SUMIF(Ent_Dados!$C$9:$C$254,Tabulação_Prod_Municipios!D211,Ent_Dados!$Q$9:$Q$254)</f>
        <v>0</v>
      </c>
      <c r="CH216" s="10">
        <v>206</v>
      </c>
      <c r="CI216" s="92" t="s">
        <v>248</v>
      </c>
      <c r="CJ216" s="13">
        <f>SUMIF(Ent_Dados!$C$269:$C$514,Tabulação_Prod_Municipios!D215,Ent_Dados!$AB$269:$AB$514)</f>
        <v>0</v>
      </c>
      <c r="CK216" s="16">
        <f>SUMIF(Ent_Dados!$C$269:$C$514,Tabulação_Prod_Municipios!D215,Ent_Dados!$AC$269:$AC$514)</f>
        <v>0</v>
      </c>
      <c r="CL216" s="9"/>
      <c r="CM216" s="10">
        <v>206</v>
      </c>
      <c r="CN216" s="92" t="s">
        <v>248</v>
      </c>
      <c r="CO216" s="13">
        <f>SUMIF(Ent_Dados!$C$9:$C$254,Tabulação_Prod_Municipios!D215,Ent_Dados!$AB$9:$AB$254)</f>
        <v>0</v>
      </c>
      <c r="CP216" s="16">
        <f>SUMIF(Ent_Dados!$C$9:$C$254,Tabulação_Prod_Municipios!D215,Ent_Dados!$AC$9:$AC$254)</f>
        <v>0</v>
      </c>
      <c r="CR216" s="10">
        <v>206</v>
      </c>
      <c r="CS216" s="92" t="s">
        <v>89</v>
      </c>
      <c r="CT216" s="13">
        <f>SUMIF(Ent_Dados!$C$269:$C$514,Tabulação_Prod_Municipios!D37,Ent_Dados!$L$269:$L$514)</f>
        <v>0</v>
      </c>
      <c r="CU216" s="16">
        <f>SUMIF(Ent_Dados!$C$269:$C$514,Tabulação_Prod_Municipios!D37,Ent_Dados!$M$269:$M$514)</f>
        <v>0</v>
      </c>
      <c r="CV216" s="9"/>
      <c r="CW216" s="10">
        <v>206</v>
      </c>
      <c r="CX216" s="92" t="s">
        <v>89</v>
      </c>
      <c r="CY216" s="13">
        <f>SUMIF(Ent_Dados!$C$9:$C$254,Tabulação_Prod_Municipios!D37,Ent_Dados!$L$9:$L$254)</f>
        <v>0</v>
      </c>
      <c r="CZ216" s="16">
        <f>SUMIF(Ent_Dados!$C$9:$C$254,Tabulação_Prod_Municipios!D37,Ent_Dados!$M$9:$M$254)</f>
        <v>0</v>
      </c>
      <c r="DB216" s="10">
        <v>206</v>
      </c>
      <c r="DC216" s="92" t="s">
        <v>139</v>
      </c>
      <c r="DD216" s="13">
        <f>SUMIF(Ent_Dados!$C$269:$C$514,Tabulação_Prod_Municipios!D93,Ent_Dados!$R$269:$R$514)</f>
        <v>0</v>
      </c>
      <c r="DE216" s="16">
        <f>SUMIF(Ent_Dados!$C$269:$C$514,Tabulação_Prod_Municipios!D93,Ent_Dados!$S$269:$S$514)</f>
        <v>0</v>
      </c>
      <c r="DF216" s="9"/>
      <c r="DG216" s="10">
        <v>206</v>
      </c>
      <c r="DH216" s="92" t="s">
        <v>158</v>
      </c>
      <c r="DI216" s="13">
        <f>SUMIF(Ent_Dados!$C$9:$C$254,Tabulação_Prod_Municipios!D113,Ent_Dados!$R$9:$R$254)</f>
        <v>0</v>
      </c>
      <c r="DJ216" s="16">
        <f>SUMIF(Ent_Dados!$C$9:$C$254,Tabulação_Prod_Municipios!D113,Ent_Dados!$S$9:$S$254)</f>
        <v>0</v>
      </c>
      <c r="DL216" s="10">
        <v>206</v>
      </c>
      <c r="DM216" s="92" t="s">
        <v>224</v>
      </c>
      <c r="DN216" s="13">
        <f>SUMIF(Ent_Dados!$C$269:$C$514,Tabulação_Prod_Municipios!D185,Ent_Dados!$Z$269:$Z$514)</f>
        <v>0</v>
      </c>
      <c r="DO216" s="16">
        <f>SUMIF(Ent_Dados!$C$269:$C$514,Tabulação_Prod_Municipios!D185,Ent_Dados!$AA$269:$AA$514)</f>
        <v>0</v>
      </c>
      <c r="DP216" s="9"/>
      <c r="DQ216" s="10">
        <v>206</v>
      </c>
      <c r="DR216" s="92" t="s">
        <v>224</v>
      </c>
      <c r="DS216" s="13">
        <f>SUMIF(Ent_Dados!$C$9:$C$254,Tabulação_Prod_Municipios!D185,Ent_Dados!$Z$9:$Z$254)</f>
        <v>0</v>
      </c>
      <c r="DT216" s="16">
        <f>SUMIF(Ent_Dados!$C$9:$C$254,Tabulação_Prod_Municipios!D185,Ent_Dados!$AA$9:$AA$254)</f>
        <v>0</v>
      </c>
      <c r="DV216" s="10">
        <v>206</v>
      </c>
      <c r="DW216" s="92" t="s">
        <v>242</v>
      </c>
      <c r="DX216" s="13">
        <f>SUMIF(Ent_Dados!$C$269:$C$514,Tabulação_Prod_Municipios!D207,Ent_Dados!$D$269:$D$514)</f>
        <v>0</v>
      </c>
      <c r="DY216" s="16">
        <f>SUMIF(Ent_Dados!$C$269:$C$514,Tabulação_Prod_Municipios!D207,Ent_Dados!$E$269:$E$514)</f>
        <v>0</v>
      </c>
      <c r="DZ216" s="9"/>
      <c r="EA216" s="10">
        <v>206</v>
      </c>
      <c r="EB216" s="92" t="s">
        <v>242</v>
      </c>
      <c r="EC216" s="13">
        <f>SUMIF(Ent_Dados!$C$9:$C$254,Tabulação_Prod_Municipios!D207,Ent_Dados!$D$9:$D$254)</f>
        <v>0</v>
      </c>
      <c r="ED216" s="16">
        <f>SUMIF(Ent_Dados!$C$9:$C$254,Tabulação_Prod_Municipios!D207,Ent_Dados!$E$9:$E$254)</f>
        <v>0</v>
      </c>
      <c r="EF216" s="10">
        <v>206</v>
      </c>
      <c r="EG216" s="92" t="s">
        <v>249</v>
      </c>
      <c r="EH216" s="13"/>
      <c r="EI216" s="16"/>
      <c r="EJ216" s="9"/>
      <c r="EK216" s="10">
        <v>206</v>
      </c>
      <c r="EL216" s="92" t="s">
        <v>249</v>
      </c>
      <c r="EM216" s="13"/>
      <c r="EN216" s="16"/>
    </row>
    <row r="217" spans="1:144" ht="13.5" customHeight="1" x14ac:dyDescent="0.2">
      <c r="A217" s="14"/>
      <c r="B217" s="91">
        <v>209</v>
      </c>
      <c r="C217" s="92" t="s">
        <v>250</v>
      </c>
      <c r="D217" s="12" t="s">
        <v>539</v>
      </c>
      <c r="E217" s="14"/>
      <c r="F217" s="10">
        <v>207</v>
      </c>
      <c r="G217" s="92" t="s">
        <v>129</v>
      </c>
      <c r="H217" s="13">
        <f>SUMIF(Ent_Dados!$C$269:$C$514,Tabulação_Prod_Municipios!D83,Ent_Dados!$F$269:$F$514)+SUMIF(Ent_Dados!$C$269:$C$514,Tabulação_Prod_Municipios!D83,Ent_Dados!$H$269:$H$514)+SUMIF(Ent_Dados!$C$269:$C$514,Tabulação_Prod_Municipios!D83,Ent_Dados!$J$269:$J$514)+SUMIF(Ent_Dados!$C$269:$C$514,Tabulação_Prod_Municipios!D83,Ent_Dados!$N$269:$N$514)+SUMIF(Ent_Dados!$C$269:$C$514,Tabulação_Prod_Municipios!D83,Ent_Dados!$P$269:$P$514)+SUMIF(Ent_Dados!$C$269:$C$514,Tabulação_Prod_Municipios!D83,Ent_Dados!$T$269:$T$514)+SUMIF(Ent_Dados!$C$269:$C$514,Tabulação_Prod_Municipios!D83,Ent_Dados!$V$269:$V$514)+SUMIF(Ent_Dados!$C$269:$C$514,Tabulação_Prod_Municipios!D83,Ent_Dados!$X$269:$X$514)+SUMIF(Ent_Dados!$C$269:$C$514,Tabulação_Prod_Municipios!D83,Ent_Dados!$AB$269:$AB$514)</f>
        <v>2140</v>
      </c>
      <c r="I217" s="16">
        <f>SUMIF(Ent_Dados!$C$269:$C$514,Tabulação_Prod_Municipios!D83,Ent_Dados!$G$269:$G$514)+SUMIF(Ent_Dados!$C$269:$C$514,Tabulação_Prod_Municipios!D83,Ent_Dados!$I$269:$I$514)+SUMIF(Ent_Dados!$C$269:$C$514,Tabulação_Prod_Municipios!D83,Ent_Dados!$K$269:$K$514)+SUMIF(Ent_Dados!$C$269:$C$514,Tabulação_Prod_Municipios!D83,Ent_Dados!$O$269:$O$514)+SUMIF(Ent_Dados!$C$269:$C$514,Tabulação_Prod_Municipios!D83,Ent_Dados!$Q$269:$Q$514)+SUMIF(Ent_Dados!$C$269:$C$514,Tabulação_Prod_Municipios!D83,Ent_Dados!$U$269:$U$514)+SUMIF(Ent_Dados!$C$269:$C$514,Tabulação_Prod_Municipios!D83,Ent_Dados!$W$269:$W$514)+SUMIF(Ent_Dados!$C$269:$C$514,Tabulação_Prod_Municipios!D83,Ent_Dados!$Y$269:$Y$514)+SUMIF(Ent_Dados!$C$269:$C$514,Tabulação_Prod_Municipios!D83,Ent_Dados!$AC$269:$AC$514)</f>
        <v>1250</v>
      </c>
      <c r="J217" s="9"/>
      <c r="K217" s="10">
        <v>207</v>
      </c>
      <c r="L217" s="92" t="s">
        <v>114</v>
      </c>
      <c r="M217" s="13">
        <f>SUMIF(Ent_Dados!$C$9:$C$254,Tabulação_Prod_Municipios!D65,Ent_Dados!$F$9:$F$254)+SUMIF(Ent_Dados!$C$9:$C$254,Tabulação_Prod_Municipios!D65,Ent_Dados!$H$9:$H$254)+SUMIF(Ent_Dados!$C$9:$C$254,Tabulação_Prod_Municipios!D65,Ent_Dados!$J$9:$J$254)+SUMIF(Ent_Dados!$C$9:$C$254,Tabulação_Prod_Municipios!D65,Ent_Dados!$N$9:$N$254)+SUMIF(Ent_Dados!$C$9:$C$254,Tabulação_Prod_Municipios!D65,Ent_Dados!$P$9:$P$254)+SUMIF(Ent_Dados!$C$9:$C$254,Tabulação_Prod_Municipios!D65,Ent_Dados!$T$9:$T$254)+SUMIF(Ent_Dados!$C$9:$C$254,Tabulação_Prod_Municipios!D65,Ent_Dados!$V$9:$V$254)+SUMIF(Ent_Dados!$C$9:$C$254,Tabulação_Prod_Municipios!D65,Ent_Dados!$X$9:$X$254)+SUMIF(Ent_Dados!$C$9:$C$254,Tabulação_Prod_Municipios!D65,Ent_Dados!$AB$9:$AB$254)</f>
        <v>314</v>
      </c>
      <c r="N217" s="16">
        <f>SUMIF(Ent_Dados!$C$9:$C$254,Tabulação_Prod_Municipios!D65,Ent_Dados!$G$9:$G$254)+SUMIF(Ent_Dados!$C$9:$C$254,Tabulação_Prod_Municipios!D65,Ent_Dados!$I$9:$I$254)+SUMIF(Ent_Dados!$C$9:$C$254,Tabulação_Prod_Municipios!D65,Ent_Dados!$K$9:$K$254)+SUMIF(Ent_Dados!$C$9:$C$254,Tabulação_Prod_Municipios!D65,Ent_Dados!$O$9:$O$254)+SUMIF(Ent_Dados!$C$9:$C$254,Tabulação_Prod_Municipios!D65,Ent_Dados!$Q$9:$Q$254)+SUMIF(Ent_Dados!$C$9:$C$254,Tabulação_Prod_Municipios!D65,Ent_Dados!$U$9:$U$254)+SUMIF(Ent_Dados!$C$9:$C$254,Tabulação_Prod_Municipios!D65,Ent_Dados!$W$9:$W$254)+SUMIF(Ent_Dados!$C$9:$C$254,Tabulação_Prod_Municipios!D65,Ent_Dados!$Y$9:$Y$254)+SUMIF(Ent_Dados!$C$9:$C$254,Tabulação_Prod_Municipios!D65,Ent_Dados!$AC$9:$AC$254)</f>
        <v>420</v>
      </c>
      <c r="O217" s="14"/>
      <c r="P217" s="10">
        <v>207</v>
      </c>
      <c r="Q217" s="92" t="s">
        <v>146</v>
      </c>
      <c r="R217" s="13">
        <f>SUMIF(Ent_Dados!$C$269:$C$514,Tabulação_Prod_Municipios!D100,Ent_Dados!$V$269:$V$514)</f>
        <v>0</v>
      </c>
      <c r="S217" s="16">
        <f>SUMIF(Ent_Dados!$C$269:$C$514,Tabulação_Prod_Municipios!D100,Ent_Dados!$W$269:$W$514)</f>
        <v>0</v>
      </c>
      <c r="T217" s="9"/>
      <c r="U217" s="10">
        <v>207</v>
      </c>
      <c r="V217" s="92" t="s">
        <v>146</v>
      </c>
      <c r="W217" s="13">
        <f>SUMIF(Ent_Dados!$C$9:$C$254,Tabulação_Prod_Municipios!D100,Ent_Dados!$V$9:$V$254)</f>
        <v>0</v>
      </c>
      <c r="X217" s="16">
        <f>SUMIF(Ent_Dados!$C$9:$C$254,Tabulação_Prod_Municipios!D100,Ent_Dados!$W$9:$W$254)</f>
        <v>0</v>
      </c>
      <c r="Y217" s="2"/>
      <c r="Z217" s="10">
        <v>207</v>
      </c>
      <c r="AA217" s="92" t="s">
        <v>201</v>
      </c>
      <c r="AB217" s="13">
        <f>SUMIF(Ent_Dados!$C$269:$C$514,Tabulação_Prod_Municipios!D161,Ent_Dados!$T$269:$T$514)</f>
        <v>300</v>
      </c>
      <c r="AC217" s="16">
        <f>SUMIF(Ent_Dados!$C$269:$C$514,Tabulação_Prod_Municipios!D161,Ent_Dados!$U$269:$U$514)</f>
        <v>300</v>
      </c>
      <c r="AD217" s="9"/>
      <c r="AE217" s="10">
        <v>207</v>
      </c>
      <c r="AF217" s="92" t="s">
        <v>190</v>
      </c>
      <c r="AG217" s="13">
        <f>SUMIF(Ent_Dados!$C$9:$C$254,Tabulação_Prod_Municipios!D148,Ent_Dados!$T$9:$T$254)</f>
        <v>200</v>
      </c>
      <c r="AH217" s="16">
        <f>SUMIF(Ent_Dados!$C$9:$C$254,Tabulação_Prod_Municipios!D148,Ent_Dados!$U$9:$U$254)</f>
        <v>100</v>
      </c>
      <c r="AJ217" s="10">
        <v>207</v>
      </c>
      <c r="AK217" s="92" t="s">
        <v>210</v>
      </c>
      <c r="AL217" s="13">
        <f>SUMIF(Ent_Dados!$C$269:$C$514,Tabulação_Prod_Municipios!D170,Ent_Dados!$X$269:$X$514)</f>
        <v>0</v>
      </c>
      <c r="AM217" s="16">
        <f>SUMIF(Ent_Dados!$C$269:$C$514,Tabulação_Prod_Municipios!D170,Ent_Dados!$Y$269:$Y$514)</f>
        <v>0</v>
      </c>
      <c r="AN217" s="9"/>
      <c r="AO217" s="10">
        <v>207</v>
      </c>
      <c r="AP217" s="92" t="s">
        <v>210</v>
      </c>
      <c r="AQ217" s="13">
        <f>SUMIF(Ent_Dados!$C$9:$C$254,Tabulação_Prod_Municipios!D170,Ent_Dados!$X$9:$X$254)</f>
        <v>0</v>
      </c>
      <c r="AR217" s="16">
        <f>SUMIF(Ent_Dados!$C$9:$C$254,Tabulação_Prod_Municipios!D170,Ent_Dados!$Y$9:$Y$254)</f>
        <v>0</v>
      </c>
      <c r="AT217" s="10">
        <v>207</v>
      </c>
      <c r="AU217" s="92" t="s">
        <v>125</v>
      </c>
      <c r="AV217" s="13">
        <f>SUMIF(Ent_Dados!$C$269:$C$514,Tabulação_Prod_Municipios!D78,Ent_Dados!$J$269:$J$514)</f>
        <v>0</v>
      </c>
      <c r="AW217" s="16">
        <f>SUMIF(Ent_Dados!$C$269:$C$514,Tabulação_Prod_Municipios!D78,Ent_Dados!$K$269:$K$514)</f>
        <v>0</v>
      </c>
      <c r="AX217" s="9"/>
      <c r="AY217" s="10">
        <v>207</v>
      </c>
      <c r="AZ217" s="92" t="s">
        <v>20</v>
      </c>
      <c r="BA217" s="13">
        <f>SUMIF(Ent_Dados!$C$9:$C$254,Tabulação_Prod_Municipios!D121,Ent_Dados!$J$9:$J$254)</f>
        <v>0</v>
      </c>
      <c r="BB217" s="16">
        <f>SUMIF(Ent_Dados!$C$9:$C$254,Tabulação_Prod_Municipios!D121,Ent_Dados!$K$9:$K$254)</f>
        <v>0</v>
      </c>
      <c r="BD217" s="10">
        <v>207</v>
      </c>
      <c r="BE217" s="92" t="s">
        <v>210</v>
      </c>
      <c r="BF217" s="13">
        <f>SUMIF(Ent_Dados!$C$269:$C$514,Tabulação_Prod_Municipios!D170,Ent_Dados!$N$269:$N$514)</f>
        <v>0</v>
      </c>
      <c r="BG217" s="16">
        <f>SUMIF(Ent_Dados!$C$269:$C$514,Tabulação_Prod_Municipios!D170,Ent_Dados!$O$269:$O$514)</f>
        <v>0</v>
      </c>
      <c r="BH217" s="9"/>
      <c r="BI217" s="10">
        <v>207</v>
      </c>
      <c r="BJ217" s="92" t="s">
        <v>210</v>
      </c>
      <c r="BK217" s="13">
        <f>SUMIF(Ent_Dados!$C$9:$C$254,Tabulação_Prod_Municipios!D170,Ent_Dados!$N$9:$N$254)</f>
        <v>0</v>
      </c>
      <c r="BL217" s="16">
        <f>SUMIF(Ent_Dados!$C$9:$C$254,Tabulação_Prod_Municipios!D170,Ent_Dados!$O$9:$O$254)</f>
        <v>0</v>
      </c>
      <c r="BN217" s="10">
        <v>207</v>
      </c>
      <c r="BO217" s="92" t="s">
        <v>245</v>
      </c>
      <c r="BP217" s="13">
        <f>SUMIF(Ent_Dados!$C$269:$C$514,Tabulação_Prod_Municipios!D211,Ent_Dados!$F$269:$F$514)</f>
        <v>0</v>
      </c>
      <c r="BQ217" s="16">
        <f>SUMIF(Ent_Dados!$C$269:$C$514,Tabulação_Prod_Municipios!D211,Ent_Dados!$G$269:$G$514)</f>
        <v>0</v>
      </c>
      <c r="BR217" s="9"/>
      <c r="BS217" s="10">
        <v>207</v>
      </c>
      <c r="BT217" s="92" t="s">
        <v>245</v>
      </c>
      <c r="BU217" s="13">
        <f>SUMIF(Ent_Dados!$C$9:$C$254,Tabulação_Prod_Municipios!D211,Ent_Dados!$F$9:$F$254)</f>
        <v>0</v>
      </c>
      <c r="BV217" s="16">
        <f>SUMIF(Ent_Dados!$C$9:$C$254,Tabulação_Prod_Municipios!D211,Ent_Dados!$G$9:$G$254)</f>
        <v>0</v>
      </c>
      <c r="BX217" s="10">
        <v>207</v>
      </c>
      <c r="BY217" s="92" t="s">
        <v>246</v>
      </c>
      <c r="BZ217" s="13">
        <f>SUMIF(Ent_Dados!$C$269:$C$514,Tabulação_Prod_Municipios!D212,Ent_Dados!$P$269:$P$514)</f>
        <v>0</v>
      </c>
      <c r="CA217" s="16">
        <f>SUMIF(Ent_Dados!$C$269:$C$514,Tabulação_Prod_Municipios!D212,Ent_Dados!$Q$269:$Q$514)</f>
        <v>0</v>
      </c>
      <c r="CB217" s="9"/>
      <c r="CC217" s="10">
        <v>207</v>
      </c>
      <c r="CD217" s="92" t="s">
        <v>246</v>
      </c>
      <c r="CE217" s="13">
        <f>SUMIF(Ent_Dados!$C$9:$C$254,Tabulação_Prod_Municipios!D212,Ent_Dados!$P$9:$P$254)</f>
        <v>0</v>
      </c>
      <c r="CF217" s="16">
        <f>SUMIF(Ent_Dados!$C$9:$C$254,Tabulação_Prod_Municipios!D212,Ent_Dados!$Q$9:$Q$254)</f>
        <v>0</v>
      </c>
      <c r="CH217" s="10">
        <v>207</v>
      </c>
      <c r="CI217" s="92" t="s">
        <v>249</v>
      </c>
      <c r="CJ217" s="13">
        <f>SUMIF(Ent_Dados!$C$269:$C$514,Tabulação_Prod_Municipios!D216,Ent_Dados!$AB$269:$AB$514)</f>
        <v>0</v>
      </c>
      <c r="CK217" s="16">
        <f>SUMIF(Ent_Dados!$C$269:$C$514,Tabulação_Prod_Municipios!D216,Ent_Dados!$AC$269:$AC$514)</f>
        <v>0</v>
      </c>
      <c r="CL217" s="9"/>
      <c r="CM217" s="10">
        <v>207</v>
      </c>
      <c r="CN217" s="92" t="s">
        <v>249</v>
      </c>
      <c r="CO217" s="13">
        <f>SUMIF(Ent_Dados!$C$9:$C$254,Tabulação_Prod_Municipios!D216,Ent_Dados!$AB$9:$AB$254)</f>
        <v>0</v>
      </c>
      <c r="CP217" s="16">
        <f>SUMIF(Ent_Dados!$C$9:$C$254,Tabulação_Prod_Municipios!D216,Ent_Dados!$AC$9:$AC$254)</f>
        <v>0</v>
      </c>
      <c r="CR217" s="10">
        <v>207</v>
      </c>
      <c r="CS217" s="92" t="s">
        <v>90</v>
      </c>
      <c r="CT217" s="13">
        <f>SUMIF(Ent_Dados!$C$269:$C$514,Tabulação_Prod_Municipios!D38,Ent_Dados!$L$269:$L$514)</f>
        <v>0</v>
      </c>
      <c r="CU217" s="16">
        <f>SUMIF(Ent_Dados!$C$269:$C$514,Tabulação_Prod_Municipios!D38,Ent_Dados!$M$269:$M$514)</f>
        <v>0</v>
      </c>
      <c r="CV217" s="9"/>
      <c r="CW217" s="10">
        <v>207</v>
      </c>
      <c r="CX217" s="92" t="s">
        <v>90</v>
      </c>
      <c r="CY217" s="13">
        <f>SUMIF(Ent_Dados!$C$9:$C$254,Tabulação_Prod_Municipios!D38,Ent_Dados!$L$9:$L$254)</f>
        <v>0</v>
      </c>
      <c r="CZ217" s="16">
        <f>SUMIF(Ent_Dados!$C$9:$C$254,Tabulação_Prod_Municipios!D38,Ent_Dados!$M$9:$M$254)</f>
        <v>0</v>
      </c>
      <c r="DB217" s="10">
        <v>207</v>
      </c>
      <c r="DC217" s="92" t="s">
        <v>245</v>
      </c>
      <c r="DD217" s="13">
        <f>SUMIF(Ent_Dados!$C$269:$C$514,Tabulação_Prod_Municipios!D211,Ent_Dados!$R$269:$R$514)</f>
        <v>0</v>
      </c>
      <c r="DE217" s="16">
        <f>SUMIF(Ent_Dados!$C$269:$C$514,Tabulação_Prod_Municipios!D211,Ent_Dados!$S$269:$S$514)</f>
        <v>0</v>
      </c>
      <c r="DF217" s="9"/>
      <c r="DG217" s="10">
        <v>207</v>
      </c>
      <c r="DH217" s="92" t="s">
        <v>188</v>
      </c>
      <c r="DI217" s="13">
        <f>SUMIF(Ent_Dados!$C$9:$C$254,Tabulação_Prod_Municipios!D146,Ent_Dados!$R$9:$R$254)</f>
        <v>0</v>
      </c>
      <c r="DJ217" s="16">
        <f>SUMIF(Ent_Dados!$C$9:$C$254,Tabulação_Prod_Municipios!D146,Ent_Dados!$S$9:$S$254)</f>
        <v>0</v>
      </c>
      <c r="DL217" s="10">
        <v>207</v>
      </c>
      <c r="DM217" s="92" t="s">
        <v>226</v>
      </c>
      <c r="DN217" s="13">
        <f>SUMIF(Ent_Dados!$C$269:$C$514,Tabulação_Prod_Municipios!D187,Ent_Dados!$Z$269:$Z$514)</f>
        <v>0</v>
      </c>
      <c r="DO217" s="16">
        <f>SUMIF(Ent_Dados!$C$269:$C$514,Tabulação_Prod_Municipios!D187,Ent_Dados!$AA$269:$AA$514)</f>
        <v>0</v>
      </c>
      <c r="DP217" s="9"/>
      <c r="DQ217" s="10">
        <v>207</v>
      </c>
      <c r="DR217" s="92" t="s">
        <v>226</v>
      </c>
      <c r="DS217" s="13">
        <f>SUMIF(Ent_Dados!$C$9:$C$254,Tabulação_Prod_Municipios!D187,Ent_Dados!$Z$9:$Z$254)</f>
        <v>0</v>
      </c>
      <c r="DT217" s="16">
        <f>SUMIF(Ent_Dados!$C$9:$C$254,Tabulação_Prod_Municipios!D187,Ent_Dados!$AA$9:$AA$254)</f>
        <v>0</v>
      </c>
      <c r="DV217" s="10">
        <v>207</v>
      </c>
      <c r="DW217" s="92" t="s">
        <v>2</v>
      </c>
      <c r="DX217" s="13">
        <f>SUMIF(Ent_Dados!$C$269:$C$514,Tabulação_Prod_Municipios!D208,Ent_Dados!$D$269:$D$514)</f>
        <v>0</v>
      </c>
      <c r="DY217" s="16">
        <f>SUMIF(Ent_Dados!$C$269:$C$514,Tabulação_Prod_Municipios!D208,Ent_Dados!$E$269:$E$514)</f>
        <v>0</v>
      </c>
      <c r="DZ217" s="9"/>
      <c r="EA217" s="10">
        <v>207</v>
      </c>
      <c r="EB217" s="92" t="s">
        <v>2</v>
      </c>
      <c r="EC217" s="13">
        <f>SUMIF(Ent_Dados!$C$9:$C$254,Tabulação_Prod_Municipios!D208,Ent_Dados!$D$9:$D$254)</f>
        <v>0</v>
      </c>
      <c r="ED217" s="16">
        <f>SUMIF(Ent_Dados!$C$9:$C$254,Tabulação_Prod_Municipios!D208,Ent_Dados!$E$9:$E$254)</f>
        <v>0</v>
      </c>
      <c r="EF217" s="10">
        <v>207</v>
      </c>
      <c r="EG217" s="92" t="s">
        <v>250</v>
      </c>
      <c r="EH217" s="13"/>
      <c r="EI217" s="16"/>
      <c r="EJ217" s="9"/>
      <c r="EK217" s="10">
        <v>207</v>
      </c>
      <c r="EL217" s="92" t="s">
        <v>250</v>
      </c>
      <c r="EM217" s="13"/>
      <c r="EN217" s="16"/>
    </row>
    <row r="218" spans="1:144" ht="13.5" customHeight="1" x14ac:dyDescent="0.2">
      <c r="A218" s="14"/>
      <c r="B218" s="91">
        <v>210</v>
      </c>
      <c r="C218" s="92" t="s">
        <v>251</v>
      </c>
      <c r="D218" s="12" t="s">
        <v>540</v>
      </c>
      <c r="E218" s="14"/>
      <c r="F218" s="10">
        <v>208</v>
      </c>
      <c r="G218" s="92" t="s">
        <v>253</v>
      </c>
      <c r="H218" s="13">
        <f>SUMIF(Ent_Dados!$C$269:$C$514,Tabulação_Prod_Municipios!D220,Ent_Dados!$F$269:$F$514)+SUMIF(Ent_Dados!$C$269:$C$514,Tabulação_Prod_Municipios!D220,Ent_Dados!$H$269:$H$514)+SUMIF(Ent_Dados!$C$269:$C$514,Tabulação_Prod_Municipios!D220,Ent_Dados!$J$269:$J$514)+SUMIF(Ent_Dados!$C$269:$C$514,Tabulação_Prod_Municipios!D220,Ent_Dados!$N$269:$N$514)+SUMIF(Ent_Dados!$C$269:$C$514,Tabulação_Prod_Municipios!D220,Ent_Dados!$P$269:$P$514)+SUMIF(Ent_Dados!$C$269:$C$514,Tabulação_Prod_Municipios!D220,Ent_Dados!$T$269:$T$514)+SUMIF(Ent_Dados!$C$269:$C$514,Tabulação_Prod_Municipios!D220,Ent_Dados!$V$269:$V$514)+SUMIF(Ent_Dados!$C$269:$C$514,Tabulação_Prod_Municipios!D220,Ent_Dados!$X$269:$X$514)+SUMIF(Ent_Dados!$C$269:$C$514,Tabulação_Prod_Municipios!D220,Ent_Dados!$AB$269:$AB$514)</f>
        <v>1915</v>
      </c>
      <c r="I218" s="16">
        <f>SUMIF(Ent_Dados!$C$269:$C$514,Tabulação_Prod_Municipios!D220,Ent_Dados!$G$269:$G$514)+SUMIF(Ent_Dados!$C$269:$C$514,Tabulação_Prod_Municipios!D220,Ent_Dados!$I$269:$I$514)+SUMIF(Ent_Dados!$C$269:$C$514,Tabulação_Prod_Municipios!D220,Ent_Dados!$K$269:$K$514)+SUMIF(Ent_Dados!$C$269:$C$514,Tabulação_Prod_Municipios!D220,Ent_Dados!$O$269:$O$514)+SUMIF(Ent_Dados!$C$269:$C$514,Tabulação_Prod_Municipios!D220,Ent_Dados!$Q$269:$Q$514)+SUMIF(Ent_Dados!$C$269:$C$514,Tabulação_Prod_Municipios!D220,Ent_Dados!$U$269:$U$514)+SUMIF(Ent_Dados!$C$269:$C$514,Tabulação_Prod_Municipios!D220,Ent_Dados!$W$269:$W$514)+SUMIF(Ent_Dados!$C$269:$C$514,Tabulação_Prod_Municipios!D220,Ent_Dados!$Y$269:$Y$514)+SUMIF(Ent_Dados!$C$269:$C$514,Tabulação_Prod_Municipios!D220,Ent_Dados!$AC$269:$AC$514)</f>
        <v>1198</v>
      </c>
      <c r="J218" s="9"/>
      <c r="K218" s="10">
        <v>208</v>
      </c>
      <c r="L218" s="92" t="s">
        <v>238</v>
      </c>
      <c r="M218" s="13">
        <f>SUMIF(Ent_Dados!$C$9:$C$254,Tabulação_Prod_Municipios!D203,Ent_Dados!$F$9:$F$254)+SUMIF(Ent_Dados!$C$9:$C$254,Tabulação_Prod_Municipios!D203,Ent_Dados!$H$9:$H$254)+SUMIF(Ent_Dados!$C$9:$C$254,Tabulação_Prod_Municipios!D203,Ent_Dados!$J$9:$J$254)+SUMIF(Ent_Dados!$C$9:$C$254,Tabulação_Prod_Municipios!D203,Ent_Dados!$N$9:$N$254)+SUMIF(Ent_Dados!$C$9:$C$254,Tabulação_Prod_Municipios!D203,Ent_Dados!$P$9:$P$254)+SUMIF(Ent_Dados!$C$9:$C$254,Tabulação_Prod_Municipios!D203,Ent_Dados!$T$9:$T$254)+SUMIF(Ent_Dados!$C$9:$C$254,Tabulação_Prod_Municipios!D203,Ent_Dados!$V$9:$V$254)+SUMIF(Ent_Dados!$C$9:$C$254,Tabulação_Prod_Municipios!D203,Ent_Dados!$X$9:$X$254)+SUMIF(Ent_Dados!$C$9:$C$254,Tabulação_Prod_Municipios!D203,Ent_Dados!$AB$9:$AB$254)</f>
        <v>630</v>
      </c>
      <c r="N218" s="16">
        <f>SUMIF(Ent_Dados!$C$9:$C$254,Tabulação_Prod_Municipios!D203,Ent_Dados!$G$9:$G$254)+SUMIF(Ent_Dados!$C$9:$C$254,Tabulação_Prod_Municipios!D203,Ent_Dados!$I$9:$I$254)+SUMIF(Ent_Dados!$C$9:$C$254,Tabulação_Prod_Municipios!D203,Ent_Dados!$K$9:$K$254)+SUMIF(Ent_Dados!$C$9:$C$254,Tabulação_Prod_Municipios!D203,Ent_Dados!$O$9:$O$254)+SUMIF(Ent_Dados!$C$9:$C$254,Tabulação_Prod_Municipios!D203,Ent_Dados!$Q$9:$Q$254)+SUMIF(Ent_Dados!$C$9:$C$254,Tabulação_Prod_Municipios!D203,Ent_Dados!$U$9:$U$254)+SUMIF(Ent_Dados!$C$9:$C$254,Tabulação_Prod_Municipios!D203,Ent_Dados!$W$9:$W$254)+SUMIF(Ent_Dados!$C$9:$C$254,Tabulação_Prod_Municipios!D203,Ent_Dados!$Y$9:$Y$254)+SUMIF(Ent_Dados!$C$9:$C$254,Tabulação_Prod_Municipios!D203,Ent_Dados!$AC$9:$AC$254)</f>
        <v>410</v>
      </c>
      <c r="O218" s="14"/>
      <c r="P218" s="10">
        <v>208</v>
      </c>
      <c r="Q218" s="92" t="s">
        <v>136</v>
      </c>
      <c r="R218" s="13">
        <f>SUMIF(Ent_Dados!$C$269:$C$514,Tabulação_Prod_Municipios!D90,Ent_Dados!$V$269:$V$514)</f>
        <v>0</v>
      </c>
      <c r="S218" s="16">
        <f>SUMIF(Ent_Dados!$C$269:$C$514,Tabulação_Prod_Municipios!D90,Ent_Dados!$W$269:$W$514)</f>
        <v>0</v>
      </c>
      <c r="T218" s="9"/>
      <c r="U218" s="10">
        <v>208</v>
      </c>
      <c r="V218" s="92" t="s">
        <v>136</v>
      </c>
      <c r="W218" s="13">
        <f>SUMIF(Ent_Dados!$C$9:$C$254,Tabulação_Prod_Municipios!D90,Ent_Dados!$V$9:$V$254)</f>
        <v>0</v>
      </c>
      <c r="X218" s="16">
        <f>SUMIF(Ent_Dados!$C$9:$C$254,Tabulação_Prod_Municipios!D90,Ent_Dados!$W$9:$W$254)</f>
        <v>0</v>
      </c>
      <c r="Y218" s="2"/>
      <c r="Z218" s="10">
        <v>208</v>
      </c>
      <c r="AA218" s="92" t="s">
        <v>229</v>
      </c>
      <c r="AB218" s="13">
        <f>SUMIF(Ent_Dados!$C$269:$C$514,Tabulação_Prod_Municipios!D192,Ent_Dados!$T$269:$T$514)</f>
        <v>288</v>
      </c>
      <c r="AC218" s="16">
        <f>SUMIF(Ent_Dados!$C$269:$C$514,Tabulação_Prod_Municipios!D192,Ent_Dados!$U$269:$U$514)</f>
        <v>288</v>
      </c>
      <c r="AD218" s="9"/>
      <c r="AE218" s="10">
        <v>208</v>
      </c>
      <c r="AF218" s="92" t="s">
        <v>279</v>
      </c>
      <c r="AG218" s="13">
        <f>SUMIF(Ent_Dados!$C$9:$C$254,Tabulação_Prod_Municipios!D247,Ent_Dados!$T$9:$T$254)</f>
        <v>150</v>
      </c>
      <c r="AH218" s="16">
        <f>SUMIF(Ent_Dados!$C$9:$C$254,Tabulação_Prod_Municipios!D247,Ent_Dados!$U$9:$U$254)</f>
        <v>100</v>
      </c>
      <c r="AJ218" s="10">
        <v>208</v>
      </c>
      <c r="AK218" s="92" t="s">
        <v>211</v>
      </c>
      <c r="AL218" s="13">
        <f>SUMIF(Ent_Dados!$C$269:$C$514,Tabulação_Prod_Municipios!D171,Ent_Dados!$X$269:$X$514)</f>
        <v>0</v>
      </c>
      <c r="AM218" s="16">
        <f>SUMIF(Ent_Dados!$C$269:$C$514,Tabulação_Prod_Municipios!D171,Ent_Dados!$Y$269:$Y$514)</f>
        <v>0</v>
      </c>
      <c r="AN218" s="9"/>
      <c r="AO218" s="10">
        <v>208</v>
      </c>
      <c r="AP218" s="92" t="s">
        <v>211</v>
      </c>
      <c r="AQ218" s="13">
        <f>SUMIF(Ent_Dados!$C$9:$C$254,Tabulação_Prod_Municipios!D171,Ent_Dados!$X$9:$X$254)</f>
        <v>0</v>
      </c>
      <c r="AR218" s="16">
        <f>SUMIF(Ent_Dados!$C$9:$C$254,Tabulação_Prod_Municipios!D171,Ent_Dados!$Y$9:$Y$254)</f>
        <v>0</v>
      </c>
      <c r="AT218" s="10">
        <v>208</v>
      </c>
      <c r="AU218" s="92" t="s">
        <v>242</v>
      </c>
      <c r="AV218" s="13">
        <f>SUMIF(Ent_Dados!$C$269:$C$514,Tabulação_Prod_Municipios!D207,Ent_Dados!$J$269:$J$514)</f>
        <v>0</v>
      </c>
      <c r="AW218" s="16">
        <f>SUMIF(Ent_Dados!$C$269:$C$514,Tabulação_Prod_Municipios!D207,Ent_Dados!$K$269:$K$514)</f>
        <v>0</v>
      </c>
      <c r="AX218" s="9"/>
      <c r="AY218" s="10">
        <v>208</v>
      </c>
      <c r="AZ218" s="92" t="s">
        <v>242</v>
      </c>
      <c r="BA218" s="13">
        <f>SUMIF(Ent_Dados!$C$9:$C$254,Tabulação_Prod_Municipios!D207,Ent_Dados!$J$9:$J$254)</f>
        <v>0</v>
      </c>
      <c r="BB218" s="16">
        <f>SUMIF(Ent_Dados!$C$9:$C$254,Tabulação_Prod_Municipios!D207,Ent_Dados!$K$9:$K$254)</f>
        <v>0</v>
      </c>
      <c r="BD218" s="10">
        <v>208</v>
      </c>
      <c r="BE218" s="92" t="s">
        <v>211</v>
      </c>
      <c r="BF218" s="13">
        <f>SUMIF(Ent_Dados!$C$269:$C$514,Tabulação_Prod_Municipios!D171,Ent_Dados!$N$269:$N$514)</f>
        <v>0</v>
      </c>
      <c r="BG218" s="16">
        <f>SUMIF(Ent_Dados!$C$269:$C$514,Tabulação_Prod_Municipios!D171,Ent_Dados!$O$269:$O$514)</f>
        <v>0</v>
      </c>
      <c r="BH218" s="9"/>
      <c r="BI218" s="10">
        <v>208</v>
      </c>
      <c r="BJ218" s="92" t="s">
        <v>211</v>
      </c>
      <c r="BK218" s="13">
        <f>SUMIF(Ent_Dados!$C$9:$C$254,Tabulação_Prod_Municipios!D171,Ent_Dados!$N$9:$N$254)</f>
        <v>0</v>
      </c>
      <c r="BL218" s="16">
        <f>SUMIF(Ent_Dados!$C$9:$C$254,Tabulação_Prod_Municipios!D171,Ent_Dados!$O$9:$O$254)</f>
        <v>0</v>
      </c>
      <c r="BN218" s="10">
        <v>208</v>
      </c>
      <c r="BO218" s="92" t="s">
        <v>246</v>
      </c>
      <c r="BP218" s="13">
        <f>SUMIF(Ent_Dados!$C$269:$C$514,Tabulação_Prod_Municipios!D212,Ent_Dados!$F$269:$F$514)</f>
        <v>0</v>
      </c>
      <c r="BQ218" s="16">
        <f>SUMIF(Ent_Dados!$C$269:$C$514,Tabulação_Prod_Municipios!D212,Ent_Dados!$G$269:$G$514)</f>
        <v>0</v>
      </c>
      <c r="BR218" s="9"/>
      <c r="BS218" s="10">
        <v>208</v>
      </c>
      <c r="BT218" s="92" t="s">
        <v>246</v>
      </c>
      <c r="BU218" s="13">
        <f>SUMIF(Ent_Dados!$C$9:$C$254,Tabulação_Prod_Municipios!D212,Ent_Dados!$F$9:$F$254)</f>
        <v>0</v>
      </c>
      <c r="BV218" s="16">
        <f>SUMIF(Ent_Dados!$C$9:$C$254,Tabulação_Prod_Municipios!D212,Ent_Dados!$G$9:$G$254)</f>
        <v>0</v>
      </c>
      <c r="BX218" s="10">
        <v>208</v>
      </c>
      <c r="BY218" s="92" t="s">
        <v>247</v>
      </c>
      <c r="BZ218" s="13">
        <f>SUMIF(Ent_Dados!$C$269:$C$514,Tabulação_Prod_Municipios!D213,Ent_Dados!$P$269:$P$514)</f>
        <v>0</v>
      </c>
      <c r="CA218" s="16">
        <f>SUMIF(Ent_Dados!$C$269:$C$514,Tabulação_Prod_Municipios!D213,Ent_Dados!$Q$269:$Q$514)</f>
        <v>0</v>
      </c>
      <c r="CB218" s="9"/>
      <c r="CC218" s="10">
        <v>208</v>
      </c>
      <c r="CD218" s="92" t="s">
        <v>247</v>
      </c>
      <c r="CE218" s="13">
        <f>SUMIF(Ent_Dados!$C$9:$C$254,Tabulação_Prod_Municipios!D213,Ent_Dados!$P$9:$P$254)</f>
        <v>0</v>
      </c>
      <c r="CF218" s="16">
        <f>SUMIF(Ent_Dados!$C$9:$C$254,Tabulação_Prod_Municipios!D213,Ent_Dados!$Q$9:$Q$254)</f>
        <v>0</v>
      </c>
      <c r="CH218" s="10">
        <v>208</v>
      </c>
      <c r="CI218" s="92" t="s">
        <v>250</v>
      </c>
      <c r="CJ218" s="13">
        <f>SUMIF(Ent_Dados!$C$269:$C$514,Tabulação_Prod_Municipios!D217,Ent_Dados!$AB$269:$AB$514)</f>
        <v>0</v>
      </c>
      <c r="CK218" s="16">
        <f>SUMIF(Ent_Dados!$C$269:$C$514,Tabulação_Prod_Municipios!D217,Ent_Dados!$AC$269:$AC$514)</f>
        <v>0</v>
      </c>
      <c r="CL218" s="9"/>
      <c r="CM218" s="10">
        <v>208</v>
      </c>
      <c r="CN218" s="92" t="s">
        <v>250</v>
      </c>
      <c r="CO218" s="13">
        <f>SUMIF(Ent_Dados!$C$9:$C$254,Tabulação_Prod_Municipios!D217,Ent_Dados!$AB$9:$AB$254)</f>
        <v>0</v>
      </c>
      <c r="CP218" s="16">
        <f>SUMIF(Ent_Dados!$C$9:$C$254,Tabulação_Prod_Municipios!D217,Ent_Dados!$AC$9:$AC$254)</f>
        <v>0</v>
      </c>
      <c r="CR218" s="10">
        <v>208</v>
      </c>
      <c r="CS218" s="92" t="s">
        <v>92</v>
      </c>
      <c r="CT218" s="13">
        <f>SUMIF(Ent_Dados!$C$269:$C$514,Tabulação_Prod_Municipios!D40,Ent_Dados!$L$269:$L$514)</f>
        <v>0</v>
      </c>
      <c r="CU218" s="16">
        <f>SUMIF(Ent_Dados!$C$269:$C$514,Tabulação_Prod_Municipios!D40,Ent_Dados!$M$269:$M$514)</f>
        <v>0</v>
      </c>
      <c r="CV218" s="9"/>
      <c r="CW218" s="10">
        <v>208</v>
      </c>
      <c r="CX218" s="92" t="s">
        <v>92</v>
      </c>
      <c r="CY218" s="13">
        <f>SUMIF(Ent_Dados!$C$9:$C$254,Tabulação_Prod_Municipios!D40,Ent_Dados!$L$9:$L$254)</f>
        <v>0</v>
      </c>
      <c r="CZ218" s="16">
        <f>SUMIF(Ent_Dados!$C$9:$C$254,Tabulação_Prod_Municipios!D40,Ent_Dados!$M$9:$M$254)</f>
        <v>0</v>
      </c>
      <c r="DB218" s="10">
        <v>208</v>
      </c>
      <c r="DC218" s="92" t="s">
        <v>188</v>
      </c>
      <c r="DD218" s="13">
        <f>SUMIF(Ent_Dados!$C$269:$C$514,Tabulação_Prod_Municipios!D146,Ent_Dados!$R$269:$R$514)</f>
        <v>0</v>
      </c>
      <c r="DE218" s="16">
        <f>SUMIF(Ent_Dados!$C$269:$C$514,Tabulação_Prod_Municipios!D146,Ent_Dados!$S$269:$S$514)</f>
        <v>0</v>
      </c>
      <c r="DF218" s="9"/>
      <c r="DG218" s="10">
        <v>208</v>
      </c>
      <c r="DH218" s="92" t="s">
        <v>215</v>
      </c>
      <c r="DI218" s="13">
        <f>SUMIF(Ent_Dados!$C$9:$C$254,Tabulação_Prod_Municipios!D175,Ent_Dados!$R$9:$R$254)</f>
        <v>0</v>
      </c>
      <c r="DJ218" s="16">
        <f>SUMIF(Ent_Dados!$C$9:$C$254,Tabulação_Prod_Municipios!D175,Ent_Dados!$S$9:$S$254)</f>
        <v>0</v>
      </c>
      <c r="DL218" s="10">
        <v>208</v>
      </c>
      <c r="DM218" s="92" t="s">
        <v>227</v>
      </c>
      <c r="DN218" s="13">
        <f>SUMIF(Ent_Dados!$C$269:$C$514,Tabulação_Prod_Municipios!D188,Ent_Dados!$Z$269:$Z$514)</f>
        <v>0</v>
      </c>
      <c r="DO218" s="16">
        <f>SUMIF(Ent_Dados!$C$269:$C$514,Tabulação_Prod_Municipios!D188,Ent_Dados!$AA$269:$AA$514)</f>
        <v>0</v>
      </c>
      <c r="DP218" s="9"/>
      <c r="DQ218" s="10">
        <v>208</v>
      </c>
      <c r="DR218" s="92" t="s">
        <v>227</v>
      </c>
      <c r="DS218" s="13">
        <f>SUMIF(Ent_Dados!$C$9:$C$254,Tabulação_Prod_Municipios!D188,Ent_Dados!$Z$9:$Z$254)</f>
        <v>0</v>
      </c>
      <c r="DT218" s="16">
        <f>SUMIF(Ent_Dados!$C$9:$C$254,Tabulação_Prod_Municipios!D188,Ent_Dados!$AA$9:$AA$254)</f>
        <v>0</v>
      </c>
      <c r="DV218" s="10">
        <v>208</v>
      </c>
      <c r="DW218" s="92" t="s">
        <v>243</v>
      </c>
      <c r="DX218" s="13">
        <f>SUMIF(Ent_Dados!$C$269:$C$514,Tabulação_Prod_Municipios!D209,Ent_Dados!$D$269:$D$514)</f>
        <v>0</v>
      </c>
      <c r="DY218" s="16">
        <f>SUMIF(Ent_Dados!$C$269:$C$514,Tabulação_Prod_Municipios!D209,Ent_Dados!$E$269:$E$514)</f>
        <v>0</v>
      </c>
      <c r="DZ218" s="9"/>
      <c r="EA218" s="10">
        <v>208</v>
      </c>
      <c r="EB218" s="92" t="s">
        <v>243</v>
      </c>
      <c r="EC218" s="13">
        <f>SUMIF(Ent_Dados!$C$9:$C$254,Tabulação_Prod_Municipios!D209,Ent_Dados!$D$9:$D$254)</f>
        <v>0</v>
      </c>
      <c r="ED218" s="16">
        <f>SUMIF(Ent_Dados!$C$9:$C$254,Tabulação_Prod_Municipios!D209,Ent_Dados!$E$9:$E$254)</f>
        <v>0</v>
      </c>
      <c r="EF218" s="10">
        <v>208</v>
      </c>
      <c r="EG218" s="92" t="s">
        <v>251</v>
      </c>
      <c r="EH218" s="13"/>
      <c r="EI218" s="16"/>
      <c r="EJ218" s="9"/>
      <c r="EK218" s="10">
        <v>208</v>
      </c>
      <c r="EL218" s="92" t="s">
        <v>251</v>
      </c>
      <c r="EM218" s="13"/>
      <c r="EN218" s="16"/>
    </row>
    <row r="219" spans="1:144" ht="13.5" customHeight="1" x14ac:dyDescent="0.2">
      <c r="A219" s="14"/>
      <c r="B219" s="91">
        <v>211</v>
      </c>
      <c r="C219" s="92" t="s">
        <v>252</v>
      </c>
      <c r="D219" s="12" t="s">
        <v>541</v>
      </c>
      <c r="E219" s="14"/>
      <c r="F219" s="10">
        <v>209</v>
      </c>
      <c r="G219" s="92" t="s">
        <v>261</v>
      </c>
      <c r="H219" s="13">
        <f>SUMIF(Ent_Dados!$C$269:$C$514,Tabulação_Prod_Municipios!D228,Ent_Dados!$F$269:$F$514)+SUMIF(Ent_Dados!$C$269:$C$514,Tabulação_Prod_Municipios!D228,Ent_Dados!$H$269:$H$514)+SUMIF(Ent_Dados!$C$269:$C$514,Tabulação_Prod_Municipios!D228,Ent_Dados!$J$269:$J$514)+SUMIF(Ent_Dados!$C$269:$C$514,Tabulação_Prod_Municipios!D228,Ent_Dados!$N$269:$N$514)+SUMIF(Ent_Dados!$C$269:$C$514,Tabulação_Prod_Municipios!D228,Ent_Dados!$P$269:$P$514)+SUMIF(Ent_Dados!$C$269:$C$514,Tabulação_Prod_Municipios!D228,Ent_Dados!$T$269:$T$514)+SUMIF(Ent_Dados!$C$269:$C$514,Tabulação_Prod_Municipios!D228,Ent_Dados!$V$269:$V$514)+SUMIF(Ent_Dados!$C$269:$C$514,Tabulação_Prod_Municipios!D228,Ent_Dados!$X$269:$X$514)+SUMIF(Ent_Dados!$C$269:$C$514,Tabulação_Prod_Municipios!D228,Ent_Dados!$AB$269:$AB$514)</f>
        <v>3750</v>
      </c>
      <c r="I219" s="16">
        <f>SUMIF(Ent_Dados!$C$269:$C$514,Tabulação_Prod_Municipios!D228,Ent_Dados!$G$269:$G$514)+SUMIF(Ent_Dados!$C$269:$C$514,Tabulação_Prod_Municipios!D228,Ent_Dados!$I$269:$I$514)+SUMIF(Ent_Dados!$C$269:$C$514,Tabulação_Prod_Municipios!D228,Ent_Dados!$K$269:$K$514)+SUMIF(Ent_Dados!$C$269:$C$514,Tabulação_Prod_Municipios!D228,Ent_Dados!$O$269:$O$514)+SUMIF(Ent_Dados!$C$269:$C$514,Tabulação_Prod_Municipios!D228,Ent_Dados!$Q$269:$Q$514)+SUMIF(Ent_Dados!$C$269:$C$514,Tabulação_Prod_Municipios!D228,Ent_Dados!$U$269:$U$514)+SUMIF(Ent_Dados!$C$269:$C$514,Tabulação_Prod_Municipios!D228,Ent_Dados!$W$269:$W$514)+SUMIF(Ent_Dados!$C$269:$C$514,Tabulação_Prod_Municipios!D228,Ent_Dados!$Y$269:$Y$514)+SUMIF(Ent_Dados!$C$269:$C$514,Tabulação_Prod_Municipios!D228,Ent_Dados!$AC$269:$AC$514)</f>
        <v>1134</v>
      </c>
      <c r="J219" s="9"/>
      <c r="K219" s="10">
        <v>209</v>
      </c>
      <c r="L219" s="92" t="s">
        <v>103</v>
      </c>
      <c r="M219" s="13">
        <f>SUMIF(Ent_Dados!$C$9:$C$254,Tabulação_Prod_Municipios!D51,Ent_Dados!$F$9:$F$254)+SUMIF(Ent_Dados!$C$9:$C$254,Tabulação_Prod_Municipios!D51,Ent_Dados!$H$9:$H$254)+SUMIF(Ent_Dados!$C$9:$C$254,Tabulação_Prod_Municipios!D51,Ent_Dados!$J$9:$J$254)+SUMIF(Ent_Dados!$C$9:$C$254,Tabulação_Prod_Municipios!D51,Ent_Dados!$N$9:$N$254)+SUMIF(Ent_Dados!$C$9:$C$254,Tabulação_Prod_Municipios!D51,Ent_Dados!$P$9:$P$254)+SUMIF(Ent_Dados!$C$9:$C$254,Tabulação_Prod_Municipios!D51,Ent_Dados!$T$9:$T$254)+SUMIF(Ent_Dados!$C$9:$C$254,Tabulação_Prod_Municipios!D51,Ent_Dados!$V$9:$V$254)+SUMIF(Ent_Dados!$C$9:$C$254,Tabulação_Prod_Municipios!D51,Ent_Dados!$X$9:$X$254)+SUMIF(Ent_Dados!$C$9:$C$254,Tabulação_Prod_Municipios!D51,Ent_Dados!$AB$9:$AB$254)</f>
        <v>371</v>
      </c>
      <c r="N219" s="16">
        <f>SUMIF(Ent_Dados!$C$9:$C$254,Tabulação_Prod_Municipios!D51,Ent_Dados!$G$9:$G$254)+SUMIF(Ent_Dados!$C$9:$C$254,Tabulação_Prod_Municipios!D51,Ent_Dados!$I$9:$I$254)+SUMIF(Ent_Dados!$C$9:$C$254,Tabulação_Prod_Municipios!D51,Ent_Dados!$K$9:$K$254)+SUMIF(Ent_Dados!$C$9:$C$254,Tabulação_Prod_Municipios!D51,Ent_Dados!$O$9:$O$254)+SUMIF(Ent_Dados!$C$9:$C$254,Tabulação_Prod_Municipios!D51,Ent_Dados!$Q$9:$Q$254)+SUMIF(Ent_Dados!$C$9:$C$254,Tabulação_Prod_Municipios!D51,Ent_Dados!$U$9:$U$254)+SUMIF(Ent_Dados!$C$9:$C$254,Tabulação_Prod_Municipios!D51,Ent_Dados!$W$9:$W$254)+SUMIF(Ent_Dados!$C$9:$C$254,Tabulação_Prod_Municipios!D51,Ent_Dados!$Y$9:$Y$254)+SUMIF(Ent_Dados!$C$9:$C$254,Tabulação_Prod_Municipios!D51,Ent_Dados!$AC$9:$AC$254)</f>
        <v>400</v>
      </c>
      <c r="O219" s="14"/>
      <c r="P219" s="10">
        <v>209</v>
      </c>
      <c r="Q219" s="92" t="s">
        <v>142</v>
      </c>
      <c r="R219" s="13">
        <f>SUMIF(Ent_Dados!$C$269:$C$514,Tabulação_Prod_Municipios!D96,Ent_Dados!$V$269:$V$514)</f>
        <v>0</v>
      </c>
      <c r="S219" s="16">
        <f>SUMIF(Ent_Dados!$C$269:$C$514,Tabulação_Prod_Municipios!D96,Ent_Dados!$W$269:$W$514)</f>
        <v>0</v>
      </c>
      <c r="T219" s="9"/>
      <c r="U219" s="10">
        <v>209</v>
      </c>
      <c r="V219" s="92" t="s">
        <v>142</v>
      </c>
      <c r="W219" s="13">
        <f>SUMIF(Ent_Dados!$C$9:$C$254,Tabulação_Prod_Municipios!D96,Ent_Dados!$V$9:$V$254)</f>
        <v>0</v>
      </c>
      <c r="X219" s="16">
        <f>SUMIF(Ent_Dados!$C$9:$C$254,Tabulação_Prod_Municipios!D96,Ent_Dados!$W$9:$W$254)</f>
        <v>0</v>
      </c>
      <c r="Y219" s="2"/>
      <c r="Z219" s="10">
        <v>209</v>
      </c>
      <c r="AA219" s="92" t="s">
        <v>161</v>
      </c>
      <c r="AB219" s="13">
        <f>SUMIF(Ent_Dados!$C$269:$C$514,Tabulação_Prod_Municipios!D116,Ent_Dados!$T$269:$T$514)</f>
        <v>1050</v>
      </c>
      <c r="AC219" s="16">
        <f>SUMIF(Ent_Dados!$C$269:$C$514,Tabulação_Prod_Municipios!D116,Ent_Dados!$U$269:$U$514)</f>
        <v>280</v>
      </c>
      <c r="AD219" s="9"/>
      <c r="AE219" s="10">
        <v>209</v>
      </c>
      <c r="AF219" s="92" t="s">
        <v>125</v>
      </c>
      <c r="AG219" s="13">
        <f>SUMIF(Ent_Dados!$C$9:$C$254,Tabulação_Prod_Municipios!D78,Ent_Dados!$T$9:$T$254)</f>
        <v>100</v>
      </c>
      <c r="AH219" s="16">
        <f>SUMIF(Ent_Dados!$C$9:$C$254,Tabulação_Prod_Municipios!D78,Ent_Dados!$U$9:$U$254)</f>
        <v>100</v>
      </c>
      <c r="AJ219" s="10">
        <v>209</v>
      </c>
      <c r="AK219" s="92" t="s">
        <v>212</v>
      </c>
      <c r="AL219" s="13">
        <f>SUMIF(Ent_Dados!$C$269:$C$514,Tabulação_Prod_Municipios!D172,Ent_Dados!$X$269:$X$514)</f>
        <v>0</v>
      </c>
      <c r="AM219" s="16">
        <f>SUMIF(Ent_Dados!$C$269:$C$514,Tabulação_Prod_Municipios!D172,Ent_Dados!$Y$269:$Y$514)</f>
        <v>0</v>
      </c>
      <c r="AN219" s="9"/>
      <c r="AO219" s="10">
        <v>209</v>
      </c>
      <c r="AP219" s="92" t="s">
        <v>212</v>
      </c>
      <c r="AQ219" s="13">
        <f>SUMIF(Ent_Dados!$C$9:$C$254,Tabulação_Prod_Municipios!D172,Ent_Dados!$X$9:$X$254)</f>
        <v>0</v>
      </c>
      <c r="AR219" s="16">
        <f>SUMIF(Ent_Dados!$C$9:$C$254,Tabulação_Prod_Municipios!D172,Ent_Dados!$Y$9:$Y$254)</f>
        <v>0</v>
      </c>
      <c r="AT219" s="10">
        <v>209</v>
      </c>
      <c r="AU219" s="92" t="s">
        <v>274</v>
      </c>
      <c r="AV219" s="13">
        <f>SUMIF(Ent_Dados!$C$269:$C$514,Tabulação_Prod_Municipios!D242,Ent_Dados!$J$269:$J$514)</f>
        <v>0</v>
      </c>
      <c r="AW219" s="16">
        <f>SUMIF(Ent_Dados!$C$269:$C$514,Tabulação_Prod_Municipios!D242,Ent_Dados!$K$269:$K$514)</f>
        <v>0</v>
      </c>
      <c r="AX219" s="9"/>
      <c r="AY219" s="10">
        <v>209</v>
      </c>
      <c r="AZ219" s="92" t="s">
        <v>149</v>
      </c>
      <c r="BA219" s="13">
        <f>SUMIF(Ent_Dados!$C$9:$C$254,Tabulação_Prod_Municipios!D103,Ent_Dados!$J$9:$J$254)</f>
        <v>0</v>
      </c>
      <c r="BB219" s="16">
        <f>SUMIF(Ent_Dados!$C$9:$C$254,Tabulação_Prod_Municipios!D103,Ent_Dados!$K$9:$K$254)</f>
        <v>0</v>
      </c>
      <c r="BD219" s="10">
        <v>209</v>
      </c>
      <c r="BE219" s="92" t="s">
        <v>213</v>
      </c>
      <c r="BF219" s="13">
        <f>SUMIF(Ent_Dados!$C$269:$C$514,Tabulação_Prod_Municipios!D173,Ent_Dados!$N$269:$N$514)</f>
        <v>0</v>
      </c>
      <c r="BG219" s="16">
        <f>SUMIF(Ent_Dados!$C$269:$C$514,Tabulação_Prod_Municipios!D173,Ent_Dados!$O$269:$O$514)</f>
        <v>0</v>
      </c>
      <c r="BH219" s="9"/>
      <c r="BI219" s="10">
        <v>209</v>
      </c>
      <c r="BJ219" s="92" t="s">
        <v>213</v>
      </c>
      <c r="BK219" s="13">
        <f>SUMIF(Ent_Dados!$C$9:$C$254,Tabulação_Prod_Municipios!D173,Ent_Dados!$N$9:$N$254)</f>
        <v>0</v>
      </c>
      <c r="BL219" s="16">
        <f>SUMIF(Ent_Dados!$C$9:$C$254,Tabulação_Prod_Municipios!D173,Ent_Dados!$O$9:$O$254)</f>
        <v>0</v>
      </c>
      <c r="BN219" s="10">
        <v>209</v>
      </c>
      <c r="BO219" s="92" t="s">
        <v>248</v>
      </c>
      <c r="BP219" s="13">
        <f>SUMIF(Ent_Dados!$C$269:$C$514,Tabulação_Prod_Municipios!D215,Ent_Dados!$F$269:$F$514)</f>
        <v>0</v>
      </c>
      <c r="BQ219" s="16">
        <f>SUMIF(Ent_Dados!$C$269:$C$514,Tabulação_Prod_Municipios!D215,Ent_Dados!$G$269:$G$514)</f>
        <v>0</v>
      </c>
      <c r="BR219" s="9"/>
      <c r="BS219" s="10">
        <v>209</v>
      </c>
      <c r="BT219" s="92" t="s">
        <v>248</v>
      </c>
      <c r="BU219" s="13">
        <f>SUMIF(Ent_Dados!$C$9:$C$254,Tabulação_Prod_Municipios!D215,Ent_Dados!$F$9:$F$254)</f>
        <v>0</v>
      </c>
      <c r="BV219" s="16">
        <f>SUMIF(Ent_Dados!$C$9:$C$254,Tabulação_Prod_Municipios!D215,Ent_Dados!$G$9:$G$254)</f>
        <v>0</v>
      </c>
      <c r="BX219" s="10">
        <v>209</v>
      </c>
      <c r="BY219" s="92" t="s">
        <v>248</v>
      </c>
      <c r="BZ219" s="13">
        <f>SUMIF(Ent_Dados!$C$269:$C$514,Tabulação_Prod_Municipios!D215,Ent_Dados!$P$269:$P$514)</f>
        <v>0</v>
      </c>
      <c r="CA219" s="16">
        <f>SUMIF(Ent_Dados!$C$269:$C$514,Tabulação_Prod_Municipios!D215,Ent_Dados!$Q$269:$Q$514)</f>
        <v>0</v>
      </c>
      <c r="CB219" s="9"/>
      <c r="CC219" s="10">
        <v>209</v>
      </c>
      <c r="CD219" s="92" t="s">
        <v>248</v>
      </c>
      <c r="CE219" s="13">
        <f>SUMIF(Ent_Dados!$C$9:$C$254,Tabulação_Prod_Municipios!D215,Ent_Dados!$P$9:$P$254)</f>
        <v>0</v>
      </c>
      <c r="CF219" s="16">
        <f>SUMIF(Ent_Dados!$C$9:$C$254,Tabulação_Prod_Municipios!D215,Ent_Dados!$Q$9:$Q$254)</f>
        <v>0</v>
      </c>
      <c r="CH219" s="10">
        <v>209</v>
      </c>
      <c r="CI219" s="92" t="s">
        <v>251</v>
      </c>
      <c r="CJ219" s="13">
        <f>SUMIF(Ent_Dados!$C$269:$C$514,Tabulação_Prod_Municipios!D218,Ent_Dados!$AB$269:$AB$514)</f>
        <v>0</v>
      </c>
      <c r="CK219" s="16">
        <f>SUMIF(Ent_Dados!$C$269:$C$514,Tabulação_Prod_Municipios!D218,Ent_Dados!$AC$269:$AC$514)</f>
        <v>0</v>
      </c>
      <c r="CL219" s="9"/>
      <c r="CM219" s="10">
        <v>209</v>
      </c>
      <c r="CN219" s="92" t="s">
        <v>251</v>
      </c>
      <c r="CO219" s="13">
        <f>SUMIF(Ent_Dados!$C$9:$C$254,Tabulação_Prod_Municipios!D218,Ent_Dados!$AB$9:$AB$254)</f>
        <v>0</v>
      </c>
      <c r="CP219" s="16">
        <f>SUMIF(Ent_Dados!$C$9:$C$254,Tabulação_Prod_Municipios!D218,Ent_Dados!$AC$9:$AC$254)</f>
        <v>0</v>
      </c>
      <c r="CR219" s="10">
        <v>209</v>
      </c>
      <c r="CS219" s="92" t="s">
        <v>97</v>
      </c>
      <c r="CT219" s="13">
        <f>SUMIF(Ent_Dados!$C$269:$C$514,Tabulação_Prod_Municipios!D45,Ent_Dados!$L$269:$L$514)</f>
        <v>0</v>
      </c>
      <c r="CU219" s="16">
        <f>SUMIF(Ent_Dados!$C$269:$C$514,Tabulação_Prod_Municipios!D45,Ent_Dados!$M$269:$M$514)</f>
        <v>0</v>
      </c>
      <c r="CV219" s="9"/>
      <c r="CW219" s="10">
        <v>209</v>
      </c>
      <c r="CX219" s="92" t="s">
        <v>97</v>
      </c>
      <c r="CY219" s="13">
        <f>SUMIF(Ent_Dados!$C$9:$C$254,Tabulação_Prod_Municipios!D45,Ent_Dados!$L$9:$L$254)</f>
        <v>0</v>
      </c>
      <c r="CZ219" s="16">
        <f>SUMIF(Ent_Dados!$C$9:$C$254,Tabulação_Prod_Municipios!D45,Ent_Dados!$M$9:$M$254)</f>
        <v>0</v>
      </c>
      <c r="DB219" s="10">
        <v>209</v>
      </c>
      <c r="DC219" s="92" t="s">
        <v>215</v>
      </c>
      <c r="DD219" s="13">
        <f>SUMIF(Ent_Dados!$C$269:$C$514,Tabulação_Prod_Municipios!D175,Ent_Dados!$R$269:$R$514)</f>
        <v>0</v>
      </c>
      <c r="DE219" s="16">
        <f>SUMIF(Ent_Dados!$C$269:$C$514,Tabulação_Prod_Municipios!D175,Ent_Dados!$S$269:$S$514)</f>
        <v>0</v>
      </c>
      <c r="DF219" s="9"/>
      <c r="DG219" s="10">
        <v>209</v>
      </c>
      <c r="DH219" s="92" t="s">
        <v>138</v>
      </c>
      <c r="DI219" s="13">
        <f>SUMIF(Ent_Dados!$C$9:$C$254,Tabulação_Prod_Municipios!D92,Ent_Dados!$R$9:$R$254)</f>
        <v>0</v>
      </c>
      <c r="DJ219" s="16">
        <f>SUMIF(Ent_Dados!$C$9:$C$254,Tabulação_Prod_Municipios!D92,Ent_Dados!$S$9:$S$254)</f>
        <v>0</v>
      </c>
      <c r="DL219" s="10">
        <v>209</v>
      </c>
      <c r="DM219" s="92" t="s">
        <v>47</v>
      </c>
      <c r="DN219" s="13">
        <f>SUMIF(Ent_Dados!$C$269:$C$514,Tabulação_Prod_Municipios!D190,Ent_Dados!$Z$269:$Z$514)</f>
        <v>0</v>
      </c>
      <c r="DO219" s="16">
        <f>SUMIF(Ent_Dados!$C$269:$C$514,Tabulação_Prod_Municipios!D190,Ent_Dados!$AA$269:$AA$514)</f>
        <v>0</v>
      </c>
      <c r="DP219" s="9"/>
      <c r="DQ219" s="10">
        <v>209</v>
      </c>
      <c r="DR219" s="92" t="s">
        <v>47</v>
      </c>
      <c r="DS219" s="13">
        <f>SUMIF(Ent_Dados!$C$9:$C$254,Tabulação_Prod_Municipios!D190,Ent_Dados!$Z$9:$Z$254)</f>
        <v>0</v>
      </c>
      <c r="DT219" s="16">
        <f>SUMIF(Ent_Dados!$C$9:$C$254,Tabulação_Prod_Municipios!D190,Ent_Dados!$AA$9:$AA$254)</f>
        <v>0</v>
      </c>
      <c r="DV219" s="10">
        <v>209</v>
      </c>
      <c r="DW219" s="92" t="s">
        <v>244</v>
      </c>
      <c r="DX219" s="13">
        <f>SUMIF(Ent_Dados!$C$269:$C$514,Tabulação_Prod_Municipios!D210,Ent_Dados!$D$269:$D$514)</f>
        <v>0</v>
      </c>
      <c r="DY219" s="16">
        <f>SUMIF(Ent_Dados!$C$269:$C$514,Tabulação_Prod_Municipios!D210,Ent_Dados!$E$269:$E$514)</f>
        <v>0</v>
      </c>
      <c r="DZ219" s="9"/>
      <c r="EA219" s="10">
        <v>209</v>
      </c>
      <c r="EB219" s="92" t="s">
        <v>244</v>
      </c>
      <c r="EC219" s="13">
        <f>SUMIF(Ent_Dados!$C$9:$C$254,Tabulação_Prod_Municipios!D210,Ent_Dados!$D$9:$D$254)</f>
        <v>0</v>
      </c>
      <c r="ED219" s="16">
        <f>SUMIF(Ent_Dados!$C$9:$C$254,Tabulação_Prod_Municipios!D210,Ent_Dados!$E$9:$E$254)</f>
        <v>0</v>
      </c>
      <c r="EF219" s="10">
        <v>209</v>
      </c>
      <c r="EG219" s="92" t="s">
        <v>252</v>
      </c>
      <c r="EH219" s="13"/>
      <c r="EI219" s="16"/>
      <c r="EJ219" s="9"/>
      <c r="EK219" s="10">
        <v>209</v>
      </c>
      <c r="EL219" s="92" t="s">
        <v>252</v>
      </c>
      <c r="EM219" s="13"/>
      <c r="EN219" s="16"/>
    </row>
    <row r="220" spans="1:144" ht="13.5" customHeight="1" x14ac:dyDescent="0.2">
      <c r="A220" s="14"/>
      <c r="B220" s="91">
        <v>212</v>
      </c>
      <c r="C220" s="92" t="s">
        <v>253</v>
      </c>
      <c r="D220" s="12" t="s">
        <v>542</v>
      </c>
      <c r="E220" s="14"/>
      <c r="F220" s="10">
        <v>210</v>
      </c>
      <c r="G220" s="92" t="s">
        <v>157</v>
      </c>
      <c r="H220" s="13">
        <f>SUMIF(Ent_Dados!$C$269:$C$514,Tabulação_Prod_Municipios!D112,Ent_Dados!$F$269:$F$514)+SUMIF(Ent_Dados!$C$269:$C$514,Tabulação_Prod_Municipios!D112,Ent_Dados!$H$269:$H$514)+SUMIF(Ent_Dados!$C$269:$C$514,Tabulação_Prod_Municipios!D112,Ent_Dados!$J$269:$J$514)+SUMIF(Ent_Dados!$C$269:$C$514,Tabulação_Prod_Municipios!D112,Ent_Dados!$N$269:$N$514)+SUMIF(Ent_Dados!$C$269:$C$514,Tabulação_Prod_Municipios!D112,Ent_Dados!$P$269:$P$514)+SUMIF(Ent_Dados!$C$269:$C$514,Tabulação_Prod_Municipios!D112,Ent_Dados!$T$269:$T$514)+SUMIF(Ent_Dados!$C$269:$C$514,Tabulação_Prod_Municipios!D112,Ent_Dados!$V$269:$V$514)+SUMIF(Ent_Dados!$C$269:$C$514,Tabulação_Prod_Municipios!D112,Ent_Dados!$X$269:$X$514)+SUMIF(Ent_Dados!$C$269:$C$514,Tabulação_Prod_Municipios!D112,Ent_Dados!$AB$269:$AB$514)</f>
        <v>313</v>
      </c>
      <c r="I220" s="16">
        <f>SUMIF(Ent_Dados!$C$269:$C$514,Tabulação_Prod_Municipios!D112,Ent_Dados!$G$269:$G$514)+SUMIF(Ent_Dados!$C$269:$C$514,Tabulação_Prod_Municipios!D112,Ent_Dados!$I$269:$I$514)+SUMIF(Ent_Dados!$C$269:$C$514,Tabulação_Prod_Municipios!D112,Ent_Dados!$K$269:$K$514)+SUMIF(Ent_Dados!$C$269:$C$514,Tabulação_Prod_Municipios!D112,Ent_Dados!$O$269:$O$514)+SUMIF(Ent_Dados!$C$269:$C$514,Tabulação_Prod_Municipios!D112,Ent_Dados!$Q$269:$Q$514)+SUMIF(Ent_Dados!$C$269:$C$514,Tabulação_Prod_Municipios!D112,Ent_Dados!$U$269:$U$514)+SUMIF(Ent_Dados!$C$269:$C$514,Tabulação_Prod_Municipios!D112,Ent_Dados!$W$269:$W$514)+SUMIF(Ent_Dados!$C$269:$C$514,Tabulação_Prod_Municipios!D112,Ent_Dados!$Y$269:$Y$514)+SUMIF(Ent_Dados!$C$269:$C$514,Tabulação_Prod_Municipios!D112,Ent_Dados!$AC$269:$AC$514)</f>
        <v>1093</v>
      </c>
      <c r="J220" s="9"/>
      <c r="K220" s="10">
        <v>210</v>
      </c>
      <c r="L220" s="92" t="s">
        <v>157</v>
      </c>
      <c r="M220" s="13">
        <f>SUMIF(Ent_Dados!$C$9:$C$254,Tabulação_Prod_Municipios!D112,Ent_Dados!$F$9:$F$254)+SUMIF(Ent_Dados!$C$9:$C$254,Tabulação_Prod_Municipios!D112,Ent_Dados!$H$9:$H$254)+SUMIF(Ent_Dados!$C$9:$C$254,Tabulação_Prod_Municipios!D112,Ent_Dados!$J$9:$J$254)+SUMIF(Ent_Dados!$C$9:$C$254,Tabulação_Prod_Municipios!D112,Ent_Dados!$N$9:$N$254)+SUMIF(Ent_Dados!$C$9:$C$254,Tabulação_Prod_Municipios!D112,Ent_Dados!$P$9:$P$254)+SUMIF(Ent_Dados!$C$9:$C$254,Tabulação_Prod_Municipios!D112,Ent_Dados!$T$9:$T$254)+SUMIF(Ent_Dados!$C$9:$C$254,Tabulação_Prod_Municipios!D112,Ent_Dados!$V$9:$V$254)+SUMIF(Ent_Dados!$C$9:$C$254,Tabulação_Prod_Municipios!D112,Ent_Dados!$X$9:$X$254)+SUMIF(Ent_Dados!$C$9:$C$254,Tabulação_Prod_Municipios!D112,Ent_Dados!$AB$9:$AB$254)</f>
        <v>208</v>
      </c>
      <c r="N220" s="16">
        <f>SUMIF(Ent_Dados!$C$9:$C$254,Tabulação_Prod_Municipios!D112,Ent_Dados!$G$9:$G$254)+SUMIF(Ent_Dados!$C$9:$C$254,Tabulação_Prod_Municipios!D112,Ent_Dados!$I$9:$I$254)+SUMIF(Ent_Dados!$C$9:$C$254,Tabulação_Prod_Municipios!D112,Ent_Dados!$K$9:$K$254)+SUMIF(Ent_Dados!$C$9:$C$254,Tabulação_Prod_Municipios!D112,Ent_Dados!$O$9:$O$254)+SUMIF(Ent_Dados!$C$9:$C$254,Tabulação_Prod_Municipios!D112,Ent_Dados!$Q$9:$Q$254)+SUMIF(Ent_Dados!$C$9:$C$254,Tabulação_Prod_Municipios!D112,Ent_Dados!$U$9:$U$254)+SUMIF(Ent_Dados!$C$9:$C$254,Tabulação_Prod_Municipios!D112,Ent_Dados!$W$9:$W$254)+SUMIF(Ent_Dados!$C$9:$C$254,Tabulação_Prod_Municipios!D112,Ent_Dados!$Y$9:$Y$254)+SUMIF(Ent_Dados!$C$9:$C$254,Tabulação_Prod_Municipios!D112,Ent_Dados!$AC$9:$AC$254)</f>
        <v>395</v>
      </c>
      <c r="O220" s="14"/>
      <c r="P220" s="10">
        <v>210</v>
      </c>
      <c r="Q220" s="92" t="s">
        <v>172</v>
      </c>
      <c r="R220" s="13">
        <f>SUMIF(Ent_Dados!$C$269:$C$514,Tabulação_Prod_Municipios!D128,Ent_Dados!$V$269:$V$514)</f>
        <v>0</v>
      </c>
      <c r="S220" s="16">
        <f>SUMIF(Ent_Dados!$C$269:$C$514,Tabulação_Prod_Municipios!D128,Ent_Dados!$W$269:$W$514)</f>
        <v>0</v>
      </c>
      <c r="T220" s="9"/>
      <c r="U220" s="10">
        <v>210</v>
      </c>
      <c r="V220" s="92" t="s">
        <v>172</v>
      </c>
      <c r="W220" s="13">
        <f>SUMIF(Ent_Dados!$C$9:$C$254,Tabulação_Prod_Municipios!D128,Ent_Dados!$V$9:$V$254)</f>
        <v>0</v>
      </c>
      <c r="X220" s="16">
        <f>SUMIF(Ent_Dados!$C$9:$C$254,Tabulação_Prod_Municipios!D128,Ent_Dados!$W$9:$W$254)</f>
        <v>0</v>
      </c>
      <c r="Y220" s="2"/>
      <c r="Z220" s="10">
        <v>210</v>
      </c>
      <c r="AA220" s="92" t="s">
        <v>124</v>
      </c>
      <c r="AB220" s="13">
        <f>SUMIF(Ent_Dados!$C$269:$C$514,Tabulação_Prod_Municipios!D77,Ent_Dados!$T$269:$T$514)</f>
        <v>1050</v>
      </c>
      <c r="AC220" s="16">
        <f>SUMIF(Ent_Dados!$C$269:$C$514,Tabulação_Prod_Municipios!D77,Ent_Dados!$U$269:$U$514)</f>
        <v>280</v>
      </c>
      <c r="AD220" s="9"/>
      <c r="AE220" s="10">
        <v>210</v>
      </c>
      <c r="AF220" s="92" t="s">
        <v>202</v>
      </c>
      <c r="AG220" s="13">
        <f>SUMIF(Ent_Dados!$C$9:$C$254,Tabulação_Prod_Municipios!D162,Ent_Dados!$T$9:$T$254)</f>
        <v>100</v>
      </c>
      <c r="AH220" s="16">
        <f>SUMIF(Ent_Dados!$C$9:$C$254,Tabulação_Prod_Municipios!D162,Ent_Dados!$U$9:$U$254)</f>
        <v>100</v>
      </c>
      <c r="AJ220" s="10">
        <v>210</v>
      </c>
      <c r="AK220" s="92" t="s">
        <v>213</v>
      </c>
      <c r="AL220" s="13">
        <f>SUMIF(Ent_Dados!$C$269:$C$514,Tabulação_Prod_Municipios!D173,Ent_Dados!$X$269:$X$514)</f>
        <v>0</v>
      </c>
      <c r="AM220" s="16">
        <f>SUMIF(Ent_Dados!$C$269:$C$514,Tabulação_Prod_Municipios!D173,Ent_Dados!$Y$269:$Y$514)</f>
        <v>0</v>
      </c>
      <c r="AN220" s="9"/>
      <c r="AO220" s="10">
        <v>210</v>
      </c>
      <c r="AP220" s="92" t="s">
        <v>213</v>
      </c>
      <c r="AQ220" s="13">
        <f>SUMIF(Ent_Dados!$C$9:$C$254,Tabulação_Prod_Municipios!D173,Ent_Dados!$X$9:$X$254)</f>
        <v>0</v>
      </c>
      <c r="AR220" s="16">
        <f>SUMIF(Ent_Dados!$C$9:$C$254,Tabulação_Prod_Municipios!D173,Ent_Dados!$Y$9:$Y$254)</f>
        <v>0</v>
      </c>
      <c r="AT220" s="10">
        <v>210</v>
      </c>
      <c r="AU220" s="92" t="s">
        <v>149</v>
      </c>
      <c r="AV220" s="13">
        <f>SUMIF(Ent_Dados!$C$269:$C$514,Tabulação_Prod_Municipios!D103,Ent_Dados!$J$269:$J$514)</f>
        <v>0</v>
      </c>
      <c r="AW220" s="16">
        <f>SUMIF(Ent_Dados!$C$269:$C$514,Tabulação_Prod_Municipios!D103,Ent_Dados!$K$269:$K$514)</f>
        <v>0</v>
      </c>
      <c r="AX220" s="9"/>
      <c r="AY220" s="10">
        <v>210</v>
      </c>
      <c r="AZ220" s="92" t="s">
        <v>274</v>
      </c>
      <c r="BA220" s="13">
        <f>SUMIF(Ent_Dados!$C$9:$C$254,Tabulação_Prod_Municipios!D242,Ent_Dados!$J$9:$J$254)</f>
        <v>0</v>
      </c>
      <c r="BB220" s="16">
        <f>SUMIF(Ent_Dados!$C$9:$C$254,Tabulação_Prod_Municipios!D242,Ent_Dados!$K$9:$K$254)</f>
        <v>0</v>
      </c>
      <c r="BD220" s="10">
        <v>210</v>
      </c>
      <c r="BE220" s="92" t="s">
        <v>216</v>
      </c>
      <c r="BF220" s="13">
        <f>SUMIF(Ent_Dados!$C$269:$C$514,Tabulação_Prod_Municipios!D176,Ent_Dados!$N$269:$N$514)</f>
        <v>0</v>
      </c>
      <c r="BG220" s="16">
        <f>SUMIF(Ent_Dados!$C$269:$C$514,Tabulação_Prod_Municipios!D176,Ent_Dados!$O$269:$O$514)</f>
        <v>0</v>
      </c>
      <c r="BH220" s="9"/>
      <c r="BI220" s="10">
        <v>210</v>
      </c>
      <c r="BJ220" s="92" t="s">
        <v>216</v>
      </c>
      <c r="BK220" s="13">
        <f>SUMIF(Ent_Dados!$C$9:$C$254,Tabulação_Prod_Municipios!D176,Ent_Dados!$N$9:$N$254)</f>
        <v>0</v>
      </c>
      <c r="BL220" s="16">
        <f>SUMIF(Ent_Dados!$C$9:$C$254,Tabulação_Prod_Municipios!D176,Ent_Dados!$O$9:$O$254)</f>
        <v>0</v>
      </c>
      <c r="BN220" s="10">
        <v>210</v>
      </c>
      <c r="BO220" s="92" t="s">
        <v>249</v>
      </c>
      <c r="BP220" s="13">
        <f>SUMIF(Ent_Dados!$C$269:$C$514,Tabulação_Prod_Municipios!D216,Ent_Dados!$F$269:$F$514)</f>
        <v>0</v>
      </c>
      <c r="BQ220" s="16">
        <f>SUMIF(Ent_Dados!$C$269:$C$514,Tabulação_Prod_Municipios!D216,Ent_Dados!$G$269:$G$514)</f>
        <v>0</v>
      </c>
      <c r="BR220" s="9"/>
      <c r="BS220" s="10">
        <v>210</v>
      </c>
      <c r="BT220" s="92" t="s">
        <v>249</v>
      </c>
      <c r="BU220" s="13">
        <f>SUMIF(Ent_Dados!$C$9:$C$254,Tabulação_Prod_Municipios!D216,Ent_Dados!$F$9:$F$254)</f>
        <v>0</v>
      </c>
      <c r="BV220" s="16">
        <f>SUMIF(Ent_Dados!$C$9:$C$254,Tabulação_Prod_Municipios!D216,Ent_Dados!$G$9:$G$254)</f>
        <v>0</v>
      </c>
      <c r="BX220" s="10">
        <v>210</v>
      </c>
      <c r="BY220" s="92" t="s">
        <v>249</v>
      </c>
      <c r="BZ220" s="13">
        <f>SUMIF(Ent_Dados!$C$269:$C$514,Tabulação_Prod_Municipios!D216,Ent_Dados!$P$269:$P$514)</f>
        <v>0</v>
      </c>
      <c r="CA220" s="16">
        <f>SUMIF(Ent_Dados!$C$269:$C$514,Tabulação_Prod_Municipios!D216,Ent_Dados!$Q$269:$Q$514)</f>
        <v>0</v>
      </c>
      <c r="CB220" s="9"/>
      <c r="CC220" s="10">
        <v>210</v>
      </c>
      <c r="CD220" s="92" t="s">
        <v>249</v>
      </c>
      <c r="CE220" s="13">
        <f>SUMIF(Ent_Dados!$C$9:$C$254,Tabulação_Prod_Municipios!D216,Ent_Dados!$P$9:$P$254)</f>
        <v>0</v>
      </c>
      <c r="CF220" s="16">
        <f>SUMIF(Ent_Dados!$C$9:$C$254,Tabulação_Prod_Municipios!D216,Ent_Dados!$Q$9:$Q$254)</f>
        <v>0</v>
      </c>
      <c r="CH220" s="10">
        <v>210</v>
      </c>
      <c r="CI220" s="92" t="s">
        <v>252</v>
      </c>
      <c r="CJ220" s="13">
        <f>SUMIF(Ent_Dados!$C$269:$C$514,Tabulação_Prod_Municipios!D219,Ent_Dados!$AB$269:$AB$514)</f>
        <v>0</v>
      </c>
      <c r="CK220" s="16">
        <f>SUMIF(Ent_Dados!$C$269:$C$514,Tabulação_Prod_Municipios!D219,Ent_Dados!$AC$269:$AC$514)</f>
        <v>0</v>
      </c>
      <c r="CL220" s="9"/>
      <c r="CM220" s="10">
        <v>210</v>
      </c>
      <c r="CN220" s="92" t="s">
        <v>252</v>
      </c>
      <c r="CO220" s="13">
        <f>SUMIF(Ent_Dados!$C$9:$C$254,Tabulação_Prod_Municipios!D219,Ent_Dados!$AB$9:$AB$254)</f>
        <v>0</v>
      </c>
      <c r="CP220" s="16">
        <f>SUMIF(Ent_Dados!$C$9:$C$254,Tabulação_Prod_Municipios!D219,Ent_Dados!$AC$9:$AC$254)</f>
        <v>0</v>
      </c>
      <c r="CR220" s="10">
        <v>210</v>
      </c>
      <c r="CS220" s="92" t="s">
        <v>100</v>
      </c>
      <c r="CT220" s="13">
        <f>SUMIF(Ent_Dados!$C$269:$C$514,Tabulação_Prod_Municipios!D48,Ent_Dados!$L$269:$L$514)</f>
        <v>0</v>
      </c>
      <c r="CU220" s="16">
        <f>SUMIF(Ent_Dados!$C$269:$C$514,Tabulação_Prod_Municipios!D48,Ent_Dados!$M$269:$M$514)</f>
        <v>0</v>
      </c>
      <c r="CV220" s="9"/>
      <c r="CW220" s="10">
        <v>210</v>
      </c>
      <c r="CX220" s="92" t="s">
        <v>100</v>
      </c>
      <c r="CY220" s="13">
        <f>SUMIF(Ent_Dados!$C$9:$C$254,Tabulação_Prod_Municipios!D48,Ent_Dados!$L$9:$L$254)</f>
        <v>0</v>
      </c>
      <c r="CZ220" s="16">
        <f>SUMIF(Ent_Dados!$C$9:$C$254,Tabulação_Prod_Municipios!D48,Ent_Dados!$M$9:$M$254)</f>
        <v>0</v>
      </c>
      <c r="DB220" s="10">
        <v>210</v>
      </c>
      <c r="DC220" s="92" t="s">
        <v>99</v>
      </c>
      <c r="DD220" s="13">
        <f>SUMIF(Ent_Dados!$C$269:$C$514,Tabulação_Prod_Municipios!D47,Ent_Dados!$R$269:$R$514)</f>
        <v>0</v>
      </c>
      <c r="DE220" s="16">
        <f>SUMIF(Ent_Dados!$C$269:$C$514,Tabulação_Prod_Municipios!D47,Ent_Dados!$S$269:$S$514)</f>
        <v>0</v>
      </c>
      <c r="DF220" s="9"/>
      <c r="DG220" s="10">
        <v>210</v>
      </c>
      <c r="DH220" s="92" t="s">
        <v>99</v>
      </c>
      <c r="DI220" s="13">
        <f>SUMIF(Ent_Dados!$C$9:$C$254,Tabulação_Prod_Municipios!D47,Ent_Dados!$R$9:$R$254)</f>
        <v>0</v>
      </c>
      <c r="DJ220" s="16">
        <f>SUMIF(Ent_Dados!$C$9:$C$254,Tabulação_Prod_Municipios!D47,Ent_Dados!$S$9:$S$254)</f>
        <v>0</v>
      </c>
      <c r="DL220" s="10">
        <v>210</v>
      </c>
      <c r="DM220" s="92" t="s">
        <v>229</v>
      </c>
      <c r="DN220" s="13">
        <f>SUMIF(Ent_Dados!$C$269:$C$514,Tabulação_Prod_Municipios!D192,Ent_Dados!$Z$269:$Z$514)</f>
        <v>0</v>
      </c>
      <c r="DO220" s="16">
        <f>SUMIF(Ent_Dados!$C$269:$C$514,Tabulação_Prod_Municipios!D192,Ent_Dados!$AA$269:$AA$514)</f>
        <v>0</v>
      </c>
      <c r="DP220" s="9"/>
      <c r="DQ220" s="10">
        <v>210</v>
      </c>
      <c r="DR220" s="92" t="s">
        <v>229</v>
      </c>
      <c r="DS220" s="13">
        <f>SUMIF(Ent_Dados!$C$9:$C$254,Tabulação_Prod_Municipios!D192,Ent_Dados!$Z$9:$Z$254)</f>
        <v>0</v>
      </c>
      <c r="DT220" s="16">
        <f>SUMIF(Ent_Dados!$C$9:$C$254,Tabulação_Prod_Municipios!D192,Ent_Dados!$AA$9:$AA$254)</f>
        <v>0</v>
      </c>
      <c r="DV220" s="10">
        <v>210</v>
      </c>
      <c r="DW220" s="92" t="s">
        <v>245</v>
      </c>
      <c r="DX220" s="13">
        <f>SUMIF(Ent_Dados!$C$269:$C$514,Tabulação_Prod_Municipios!D211,Ent_Dados!$D$269:$D$514)</f>
        <v>0</v>
      </c>
      <c r="DY220" s="16">
        <f>SUMIF(Ent_Dados!$C$269:$C$514,Tabulação_Prod_Municipios!D211,Ent_Dados!$E$269:$E$514)</f>
        <v>0</v>
      </c>
      <c r="DZ220" s="9"/>
      <c r="EA220" s="10">
        <v>210</v>
      </c>
      <c r="EB220" s="92" t="s">
        <v>245</v>
      </c>
      <c r="EC220" s="13">
        <f>SUMIF(Ent_Dados!$C$9:$C$254,Tabulação_Prod_Municipios!D211,Ent_Dados!$D$9:$D$254)</f>
        <v>0</v>
      </c>
      <c r="ED220" s="16">
        <f>SUMIF(Ent_Dados!$C$9:$C$254,Tabulação_Prod_Municipios!D211,Ent_Dados!$E$9:$E$254)</f>
        <v>0</v>
      </c>
      <c r="EF220" s="10">
        <v>210</v>
      </c>
      <c r="EG220" s="92" t="s">
        <v>253</v>
      </c>
      <c r="EH220" s="13"/>
      <c r="EI220" s="16"/>
      <c r="EJ220" s="9"/>
      <c r="EK220" s="10">
        <v>210</v>
      </c>
      <c r="EL220" s="92" t="s">
        <v>253</v>
      </c>
      <c r="EM220" s="13"/>
      <c r="EN220" s="16"/>
    </row>
    <row r="221" spans="1:144" ht="13.5" customHeight="1" x14ac:dyDescent="0.2">
      <c r="A221" s="14"/>
      <c r="B221" s="91">
        <v>213</v>
      </c>
      <c r="C221" s="92" t="s">
        <v>254</v>
      </c>
      <c r="D221" s="12" t="s">
        <v>543</v>
      </c>
      <c r="E221" s="14"/>
      <c r="F221" s="10">
        <v>211</v>
      </c>
      <c r="G221" s="92" t="s">
        <v>266</v>
      </c>
      <c r="H221" s="13">
        <f>SUMIF(Ent_Dados!$C$269:$C$514,Tabulação_Prod_Municipios!D233,Ent_Dados!$F$269:$F$514)+SUMIF(Ent_Dados!$C$269:$C$514,Tabulação_Prod_Municipios!D233,Ent_Dados!$H$269:$H$514)+SUMIF(Ent_Dados!$C$269:$C$514,Tabulação_Prod_Municipios!D233,Ent_Dados!$J$269:$J$514)+SUMIF(Ent_Dados!$C$269:$C$514,Tabulação_Prod_Municipios!D233,Ent_Dados!$N$269:$N$514)+SUMIF(Ent_Dados!$C$269:$C$514,Tabulação_Prod_Municipios!D233,Ent_Dados!$P$269:$P$514)+SUMIF(Ent_Dados!$C$269:$C$514,Tabulação_Prod_Municipios!D233,Ent_Dados!$T$269:$T$514)+SUMIF(Ent_Dados!$C$269:$C$514,Tabulação_Prod_Municipios!D233,Ent_Dados!$V$269:$V$514)+SUMIF(Ent_Dados!$C$269:$C$514,Tabulação_Prod_Municipios!D233,Ent_Dados!$X$269:$X$514)+SUMIF(Ent_Dados!$C$269:$C$514,Tabulação_Prod_Municipios!D233,Ent_Dados!$AB$269:$AB$514)</f>
        <v>1080</v>
      </c>
      <c r="I221" s="16">
        <f>SUMIF(Ent_Dados!$C$269:$C$514,Tabulação_Prod_Municipios!D233,Ent_Dados!$G$269:$G$514)+SUMIF(Ent_Dados!$C$269:$C$514,Tabulação_Prod_Municipios!D233,Ent_Dados!$I$269:$I$514)+SUMIF(Ent_Dados!$C$269:$C$514,Tabulação_Prod_Municipios!D233,Ent_Dados!$K$269:$K$514)+SUMIF(Ent_Dados!$C$269:$C$514,Tabulação_Prod_Municipios!D233,Ent_Dados!$O$269:$O$514)+SUMIF(Ent_Dados!$C$269:$C$514,Tabulação_Prod_Municipios!D233,Ent_Dados!$Q$269:$Q$514)+SUMIF(Ent_Dados!$C$269:$C$514,Tabulação_Prod_Municipios!D233,Ent_Dados!$U$269:$U$514)+SUMIF(Ent_Dados!$C$269:$C$514,Tabulação_Prod_Municipios!D233,Ent_Dados!$W$269:$W$514)+SUMIF(Ent_Dados!$C$269:$C$514,Tabulação_Prod_Municipios!D233,Ent_Dados!$Y$269:$Y$514)+SUMIF(Ent_Dados!$C$269:$C$514,Tabulação_Prod_Municipios!D233,Ent_Dados!$AC$269:$AC$514)</f>
        <v>1080</v>
      </c>
      <c r="J221" s="9"/>
      <c r="K221" s="10">
        <v>211</v>
      </c>
      <c r="L221" s="92" t="s">
        <v>136</v>
      </c>
      <c r="M221" s="13">
        <f>SUMIF(Ent_Dados!$C$9:$C$254,Tabulação_Prod_Municipios!D90,Ent_Dados!$F$9:$F$254)+SUMIF(Ent_Dados!$C$9:$C$254,Tabulação_Prod_Municipios!D90,Ent_Dados!$H$9:$H$254)+SUMIF(Ent_Dados!$C$9:$C$254,Tabulação_Prod_Municipios!D90,Ent_Dados!$J$9:$J$254)+SUMIF(Ent_Dados!$C$9:$C$254,Tabulação_Prod_Municipios!D90,Ent_Dados!$N$9:$N$254)+SUMIF(Ent_Dados!$C$9:$C$254,Tabulação_Prod_Municipios!D90,Ent_Dados!$P$9:$P$254)+SUMIF(Ent_Dados!$C$9:$C$254,Tabulação_Prod_Municipios!D90,Ent_Dados!$T$9:$T$254)+SUMIF(Ent_Dados!$C$9:$C$254,Tabulação_Prod_Municipios!D90,Ent_Dados!$V$9:$V$254)+SUMIF(Ent_Dados!$C$9:$C$254,Tabulação_Prod_Municipios!D90,Ent_Dados!$X$9:$X$254)+SUMIF(Ent_Dados!$C$9:$C$254,Tabulação_Prod_Municipios!D90,Ent_Dados!$AB$9:$AB$254)</f>
        <v>210</v>
      </c>
      <c r="N221" s="16">
        <f>SUMIF(Ent_Dados!$C$9:$C$254,Tabulação_Prod_Municipios!D90,Ent_Dados!$G$9:$G$254)+SUMIF(Ent_Dados!$C$9:$C$254,Tabulação_Prod_Municipios!D90,Ent_Dados!$I$9:$I$254)+SUMIF(Ent_Dados!$C$9:$C$254,Tabulação_Prod_Municipios!D90,Ent_Dados!$K$9:$K$254)+SUMIF(Ent_Dados!$C$9:$C$254,Tabulação_Prod_Municipios!D90,Ent_Dados!$O$9:$O$254)+SUMIF(Ent_Dados!$C$9:$C$254,Tabulação_Prod_Municipios!D90,Ent_Dados!$Q$9:$Q$254)+SUMIF(Ent_Dados!$C$9:$C$254,Tabulação_Prod_Municipios!D90,Ent_Dados!$U$9:$U$254)+SUMIF(Ent_Dados!$C$9:$C$254,Tabulação_Prod_Municipios!D90,Ent_Dados!$W$9:$W$254)+SUMIF(Ent_Dados!$C$9:$C$254,Tabulação_Prod_Municipios!D90,Ent_Dados!$Y$9:$Y$254)+SUMIF(Ent_Dados!$C$9:$C$254,Tabulação_Prod_Municipios!D90,Ent_Dados!$AC$9:$AC$254)</f>
        <v>320</v>
      </c>
      <c r="O221" s="14"/>
      <c r="P221" s="10">
        <v>211</v>
      </c>
      <c r="Q221" s="92" t="s">
        <v>79</v>
      </c>
      <c r="R221" s="13">
        <f>SUMIF(Ent_Dados!$C$269:$C$514,Tabulação_Prod_Municipios!D27,Ent_Dados!$V$269:$V$514)</f>
        <v>0</v>
      </c>
      <c r="S221" s="16">
        <f>SUMIF(Ent_Dados!$C$269:$C$514,Tabulação_Prod_Municipios!D27,Ent_Dados!$W$269:$W$514)</f>
        <v>0</v>
      </c>
      <c r="T221" s="9"/>
      <c r="U221" s="10">
        <v>211</v>
      </c>
      <c r="V221" s="92" t="s">
        <v>79</v>
      </c>
      <c r="W221" s="13">
        <f>SUMIF(Ent_Dados!$C$9:$C$254,Tabulação_Prod_Municipios!D27,Ent_Dados!$V$9:$V$254)</f>
        <v>0</v>
      </c>
      <c r="X221" s="16">
        <f>SUMIF(Ent_Dados!$C$9:$C$254,Tabulação_Prod_Municipios!D27,Ent_Dados!$W$9:$W$254)</f>
        <v>0</v>
      </c>
      <c r="Y221" s="2"/>
      <c r="Z221" s="10">
        <v>211</v>
      </c>
      <c r="AA221" s="92" t="s">
        <v>190</v>
      </c>
      <c r="AB221" s="13">
        <f>SUMIF(Ent_Dados!$C$269:$C$514,Tabulação_Prod_Municipios!D148,Ent_Dados!$T$269:$T$514)</f>
        <v>800</v>
      </c>
      <c r="AC221" s="16">
        <f>SUMIF(Ent_Dados!$C$269:$C$514,Tabulação_Prod_Municipios!D148,Ent_Dados!$U$269:$U$514)</f>
        <v>280</v>
      </c>
      <c r="AD221" s="9"/>
      <c r="AE221" s="10">
        <v>211</v>
      </c>
      <c r="AF221" s="92" t="s">
        <v>251</v>
      </c>
      <c r="AG221" s="13">
        <f>SUMIF(Ent_Dados!$C$9:$C$254,Tabulação_Prod_Municipios!D218,Ent_Dados!$T$9:$T$254)</f>
        <v>100</v>
      </c>
      <c r="AH221" s="16">
        <f>SUMIF(Ent_Dados!$C$9:$C$254,Tabulação_Prod_Municipios!D218,Ent_Dados!$U$9:$U$254)</f>
        <v>100</v>
      </c>
      <c r="AJ221" s="10">
        <v>211</v>
      </c>
      <c r="AK221" s="92" t="s">
        <v>214</v>
      </c>
      <c r="AL221" s="13">
        <f>SUMIF(Ent_Dados!$C$269:$C$514,Tabulação_Prod_Municipios!D174,Ent_Dados!$X$269:$X$514)</f>
        <v>0</v>
      </c>
      <c r="AM221" s="16">
        <f>SUMIF(Ent_Dados!$C$269:$C$514,Tabulação_Prod_Municipios!D174,Ent_Dados!$Y$269:$Y$514)</f>
        <v>0</v>
      </c>
      <c r="AN221" s="9"/>
      <c r="AO221" s="10">
        <v>211</v>
      </c>
      <c r="AP221" s="92" t="s">
        <v>214</v>
      </c>
      <c r="AQ221" s="13">
        <f>SUMIF(Ent_Dados!$C$9:$C$254,Tabulação_Prod_Municipios!D174,Ent_Dados!$X$9:$X$254)</f>
        <v>0</v>
      </c>
      <c r="AR221" s="16">
        <f>SUMIF(Ent_Dados!$C$9:$C$254,Tabulação_Prod_Municipios!D174,Ent_Dados!$Y$9:$Y$254)</f>
        <v>0</v>
      </c>
      <c r="AT221" s="10">
        <v>211</v>
      </c>
      <c r="AU221" s="92" t="s">
        <v>18</v>
      </c>
      <c r="AV221" s="13">
        <f>SUMIF(Ent_Dados!$C$269:$C$514,Tabulação_Prod_Municipios!D107,Ent_Dados!$J$269:$J$514)</f>
        <v>0</v>
      </c>
      <c r="AW221" s="16">
        <f>SUMIF(Ent_Dados!$C$269:$C$514,Tabulação_Prod_Municipios!D107,Ent_Dados!$K$269:$K$514)</f>
        <v>0</v>
      </c>
      <c r="AX221" s="9"/>
      <c r="AY221" s="10">
        <v>211</v>
      </c>
      <c r="AZ221" s="92" t="s">
        <v>65</v>
      </c>
      <c r="BA221" s="13">
        <f>SUMIF(Ent_Dados!$C$9:$C$254,Tabulação_Prod_Municipios!D12,Ent_Dados!$J$9:$J$254)</f>
        <v>0</v>
      </c>
      <c r="BB221" s="16">
        <f>SUMIF(Ent_Dados!$C$9:$C$254,Tabulação_Prod_Municipios!D12,Ent_Dados!$K$9:$K$254)</f>
        <v>0</v>
      </c>
      <c r="BD221" s="10">
        <v>211</v>
      </c>
      <c r="BE221" s="92" t="s">
        <v>218</v>
      </c>
      <c r="BF221" s="13">
        <f>SUMIF(Ent_Dados!$C$269:$C$514,Tabulação_Prod_Municipios!D178,Ent_Dados!$N$269:$N$514)</f>
        <v>0</v>
      </c>
      <c r="BG221" s="16">
        <f>SUMIF(Ent_Dados!$C$269:$C$514,Tabulação_Prod_Municipios!D178,Ent_Dados!$O$269:$O$514)</f>
        <v>0</v>
      </c>
      <c r="BH221" s="9"/>
      <c r="BI221" s="10">
        <v>211</v>
      </c>
      <c r="BJ221" s="92" t="s">
        <v>218</v>
      </c>
      <c r="BK221" s="13">
        <f>SUMIF(Ent_Dados!$C$9:$C$254,Tabulação_Prod_Municipios!D178,Ent_Dados!$N$9:$N$254)</f>
        <v>0</v>
      </c>
      <c r="BL221" s="16">
        <f>SUMIF(Ent_Dados!$C$9:$C$254,Tabulação_Prod_Municipios!D178,Ent_Dados!$O$9:$O$254)</f>
        <v>0</v>
      </c>
      <c r="BN221" s="10">
        <v>211</v>
      </c>
      <c r="BO221" s="92" t="s">
        <v>250</v>
      </c>
      <c r="BP221" s="13">
        <f>SUMIF(Ent_Dados!$C$269:$C$514,Tabulação_Prod_Municipios!D217,Ent_Dados!$F$269:$F$514)</f>
        <v>0</v>
      </c>
      <c r="BQ221" s="16">
        <f>SUMIF(Ent_Dados!$C$269:$C$514,Tabulação_Prod_Municipios!D217,Ent_Dados!$G$269:$G$514)</f>
        <v>0</v>
      </c>
      <c r="BR221" s="9"/>
      <c r="BS221" s="10">
        <v>211</v>
      </c>
      <c r="BT221" s="92" t="s">
        <v>250</v>
      </c>
      <c r="BU221" s="13">
        <f>SUMIF(Ent_Dados!$C$9:$C$254,Tabulação_Prod_Municipios!D217,Ent_Dados!$F$9:$F$254)</f>
        <v>0</v>
      </c>
      <c r="BV221" s="16">
        <f>SUMIF(Ent_Dados!$C$9:$C$254,Tabulação_Prod_Municipios!D217,Ent_Dados!$G$9:$G$254)</f>
        <v>0</v>
      </c>
      <c r="BX221" s="10">
        <v>211</v>
      </c>
      <c r="BY221" s="92" t="s">
        <v>250</v>
      </c>
      <c r="BZ221" s="13">
        <f>SUMIF(Ent_Dados!$C$269:$C$514,Tabulação_Prod_Municipios!D217,Ent_Dados!$P$269:$P$514)</f>
        <v>0</v>
      </c>
      <c r="CA221" s="16">
        <f>SUMIF(Ent_Dados!$C$269:$C$514,Tabulação_Prod_Municipios!D217,Ent_Dados!$Q$269:$Q$514)</f>
        <v>0</v>
      </c>
      <c r="CB221" s="9"/>
      <c r="CC221" s="10">
        <v>211</v>
      </c>
      <c r="CD221" s="92" t="s">
        <v>250</v>
      </c>
      <c r="CE221" s="13">
        <f>SUMIF(Ent_Dados!$C$9:$C$254,Tabulação_Prod_Municipios!D217,Ent_Dados!$P$9:$P$254)</f>
        <v>0</v>
      </c>
      <c r="CF221" s="16">
        <f>SUMIF(Ent_Dados!$C$9:$C$254,Tabulação_Prod_Municipios!D217,Ent_Dados!$Q$9:$Q$254)</f>
        <v>0</v>
      </c>
      <c r="CH221" s="10">
        <v>211</v>
      </c>
      <c r="CI221" s="92" t="s">
        <v>253</v>
      </c>
      <c r="CJ221" s="13">
        <f>SUMIF(Ent_Dados!$C$269:$C$514,Tabulação_Prod_Municipios!D220,Ent_Dados!$AB$269:$AB$514)</f>
        <v>0</v>
      </c>
      <c r="CK221" s="16">
        <f>SUMIF(Ent_Dados!$C$269:$C$514,Tabulação_Prod_Municipios!D220,Ent_Dados!$AC$269:$AC$514)</f>
        <v>0</v>
      </c>
      <c r="CL221" s="9"/>
      <c r="CM221" s="10">
        <v>211</v>
      </c>
      <c r="CN221" s="92" t="s">
        <v>253</v>
      </c>
      <c r="CO221" s="13">
        <f>SUMIF(Ent_Dados!$C$9:$C$254,Tabulação_Prod_Municipios!D220,Ent_Dados!$AB$9:$AB$254)</f>
        <v>0</v>
      </c>
      <c r="CP221" s="16">
        <f>SUMIF(Ent_Dados!$C$9:$C$254,Tabulação_Prod_Municipios!D220,Ent_Dados!$AC$9:$AC$254)</f>
        <v>0</v>
      </c>
      <c r="CR221" s="10">
        <v>211</v>
      </c>
      <c r="CS221" s="92" t="s">
        <v>105</v>
      </c>
      <c r="CT221" s="13">
        <f>SUMIF(Ent_Dados!$C$269:$C$514,Tabulação_Prod_Municipios!D54,Ent_Dados!$L$269:$L$514)</f>
        <v>0</v>
      </c>
      <c r="CU221" s="16">
        <f>SUMIF(Ent_Dados!$C$269:$C$514,Tabulação_Prod_Municipios!D54,Ent_Dados!$M$269:$M$514)</f>
        <v>0</v>
      </c>
      <c r="CV221" s="9"/>
      <c r="CW221" s="10">
        <v>211</v>
      </c>
      <c r="CX221" s="92" t="s">
        <v>105</v>
      </c>
      <c r="CY221" s="13">
        <f>SUMIF(Ent_Dados!$C$9:$C$254,Tabulação_Prod_Municipios!D54,Ent_Dados!$L$9:$L$254)</f>
        <v>0</v>
      </c>
      <c r="CZ221" s="16">
        <f>SUMIF(Ent_Dados!$C$9:$C$254,Tabulação_Prod_Municipios!D54,Ent_Dados!$M$9:$M$254)</f>
        <v>0</v>
      </c>
      <c r="DB221" s="10">
        <v>211</v>
      </c>
      <c r="DC221" s="92" t="s">
        <v>206</v>
      </c>
      <c r="DD221" s="13">
        <f>SUMIF(Ent_Dados!$C$269:$C$514,Tabulação_Prod_Municipios!D166,Ent_Dados!$R$269:$R$514)</f>
        <v>0</v>
      </c>
      <c r="DE221" s="16">
        <f>SUMIF(Ent_Dados!$C$269:$C$514,Tabulação_Prod_Municipios!D166,Ent_Dados!$S$269:$S$514)</f>
        <v>0</v>
      </c>
      <c r="DF221" s="9"/>
      <c r="DG221" s="10">
        <v>211</v>
      </c>
      <c r="DH221" s="92" t="s">
        <v>206</v>
      </c>
      <c r="DI221" s="13">
        <f>SUMIF(Ent_Dados!$C$9:$C$254,Tabulação_Prod_Municipios!D166,Ent_Dados!$R$9:$R$254)</f>
        <v>0</v>
      </c>
      <c r="DJ221" s="16">
        <f>SUMIF(Ent_Dados!$C$9:$C$254,Tabulação_Prod_Municipios!D166,Ent_Dados!$S$9:$S$254)</f>
        <v>0</v>
      </c>
      <c r="DL221" s="10">
        <v>211</v>
      </c>
      <c r="DM221" s="92" t="s">
        <v>230</v>
      </c>
      <c r="DN221" s="13">
        <f>SUMIF(Ent_Dados!$C$269:$C$514,Tabulação_Prod_Municipios!D194,Ent_Dados!$Z$269:$Z$514)</f>
        <v>0</v>
      </c>
      <c r="DO221" s="16">
        <f>SUMIF(Ent_Dados!$C$269:$C$514,Tabulação_Prod_Municipios!D194,Ent_Dados!$AA$269:$AA$514)</f>
        <v>0</v>
      </c>
      <c r="DP221" s="9"/>
      <c r="DQ221" s="10">
        <v>211</v>
      </c>
      <c r="DR221" s="92" t="s">
        <v>230</v>
      </c>
      <c r="DS221" s="13">
        <f>SUMIF(Ent_Dados!$C$9:$C$254,Tabulação_Prod_Municipios!D194,Ent_Dados!$Z$9:$Z$254)</f>
        <v>0</v>
      </c>
      <c r="DT221" s="16">
        <f>SUMIF(Ent_Dados!$C$9:$C$254,Tabulação_Prod_Municipios!D194,Ent_Dados!$AA$9:$AA$254)</f>
        <v>0</v>
      </c>
      <c r="DV221" s="10">
        <v>211</v>
      </c>
      <c r="DW221" s="92" t="s">
        <v>246</v>
      </c>
      <c r="DX221" s="13">
        <f>SUMIF(Ent_Dados!$C$269:$C$514,Tabulação_Prod_Municipios!D212,Ent_Dados!$D$269:$D$514)</f>
        <v>0</v>
      </c>
      <c r="DY221" s="16">
        <f>SUMIF(Ent_Dados!$C$269:$C$514,Tabulação_Prod_Municipios!D212,Ent_Dados!$E$269:$E$514)</f>
        <v>0</v>
      </c>
      <c r="DZ221" s="9"/>
      <c r="EA221" s="10">
        <v>211</v>
      </c>
      <c r="EB221" s="92" t="s">
        <v>246</v>
      </c>
      <c r="EC221" s="13">
        <f>SUMIF(Ent_Dados!$C$9:$C$254,Tabulação_Prod_Municipios!D212,Ent_Dados!$D$9:$D$254)</f>
        <v>0</v>
      </c>
      <c r="ED221" s="16">
        <f>SUMIF(Ent_Dados!$C$9:$C$254,Tabulação_Prod_Municipios!D212,Ent_Dados!$E$9:$E$254)</f>
        <v>0</v>
      </c>
      <c r="EF221" s="10">
        <v>211</v>
      </c>
      <c r="EG221" s="92" t="s">
        <v>254</v>
      </c>
      <c r="EH221" s="13"/>
      <c r="EI221" s="16"/>
      <c r="EJ221" s="9"/>
      <c r="EK221" s="10">
        <v>211</v>
      </c>
      <c r="EL221" s="92" t="s">
        <v>254</v>
      </c>
      <c r="EM221" s="13"/>
      <c r="EN221" s="16"/>
    </row>
    <row r="222" spans="1:144" ht="13.5" customHeight="1" x14ac:dyDescent="0.2">
      <c r="A222" s="14"/>
      <c r="B222" s="91">
        <v>214</v>
      </c>
      <c r="C222" s="92" t="s">
        <v>255</v>
      </c>
      <c r="D222" s="12" t="s">
        <v>544</v>
      </c>
      <c r="E222" s="14"/>
      <c r="F222" s="10">
        <v>212</v>
      </c>
      <c r="G222" s="92" t="s">
        <v>103</v>
      </c>
      <c r="H222" s="13">
        <f>SUMIF(Ent_Dados!$C$269:$C$514,Tabulação_Prod_Municipios!D51,Ent_Dados!$F$269:$F$514)+SUMIF(Ent_Dados!$C$269:$C$514,Tabulação_Prod_Municipios!D51,Ent_Dados!$H$269:$H$514)+SUMIF(Ent_Dados!$C$269:$C$514,Tabulação_Prod_Municipios!D51,Ent_Dados!$J$269:$J$514)+SUMIF(Ent_Dados!$C$269:$C$514,Tabulação_Prod_Municipios!D51,Ent_Dados!$N$269:$N$514)+SUMIF(Ent_Dados!$C$269:$C$514,Tabulação_Prod_Municipios!D51,Ent_Dados!$P$269:$P$514)+SUMIF(Ent_Dados!$C$269:$C$514,Tabulação_Prod_Municipios!D51,Ent_Dados!$T$269:$T$514)+SUMIF(Ent_Dados!$C$269:$C$514,Tabulação_Prod_Municipios!D51,Ent_Dados!$V$269:$V$514)+SUMIF(Ent_Dados!$C$269:$C$514,Tabulação_Prod_Municipios!D51,Ent_Dados!$X$269:$X$514)+SUMIF(Ent_Dados!$C$269:$C$514,Tabulação_Prod_Municipios!D51,Ent_Dados!$AB$269:$AB$514)</f>
        <v>954</v>
      </c>
      <c r="I222" s="16">
        <f>SUMIF(Ent_Dados!$C$269:$C$514,Tabulação_Prod_Municipios!D51,Ent_Dados!$G$269:$G$514)+SUMIF(Ent_Dados!$C$269:$C$514,Tabulação_Prod_Municipios!D51,Ent_Dados!$I$269:$I$514)+SUMIF(Ent_Dados!$C$269:$C$514,Tabulação_Prod_Municipios!D51,Ent_Dados!$K$269:$K$514)+SUMIF(Ent_Dados!$C$269:$C$514,Tabulação_Prod_Municipios!D51,Ent_Dados!$O$269:$O$514)+SUMIF(Ent_Dados!$C$269:$C$514,Tabulação_Prod_Municipios!D51,Ent_Dados!$Q$269:$Q$514)+SUMIF(Ent_Dados!$C$269:$C$514,Tabulação_Prod_Municipios!D51,Ent_Dados!$U$269:$U$514)+SUMIF(Ent_Dados!$C$269:$C$514,Tabulação_Prod_Municipios!D51,Ent_Dados!$W$269:$W$514)+SUMIF(Ent_Dados!$C$269:$C$514,Tabulação_Prod_Municipios!D51,Ent_Dados!$Y$269:$Y$514)+SUMIF(Ent_Dados!$C$269:$C$514,Tabulação_Prod_Municipios!D51,Ent_Dados!$AC$269:$AC$514)</f>
        <v>1050</v>
      </c>
      <c r="J222" s="9"/>
      <c r="K222" s="10">
        <v>212</v>
      </c>
      <c r="L222" s="92" t="s">
        <v>266</v>
      </c>
      <c r="M222" s="13">
        <f>SUMIF(Ent_Dados!$C$9:$C$254,Tabulação_Prod_Municipios!D233,Ent_Dados!$F$9:$F$254)+SUMIF(Ent_Dados!$C$9:$C$254,Tabulação_Prod_Municipios!D233,Ent_Dados!$H$9:$H$254)+SUMIF(Ent_Dados!$C$9:$C$254,Tabulação_Prod_Municipios!D233,Ent_Dados!$J$9:$J$254)+SUMIF(Ent_Dados!$C$9:$C$254,Tabulação_Prod_Municipios!D233,Ent_Dados!$N$9:$N$254)+SUMIF(Ent_Dados!$C$9:$C$254,Tabulação_Prod_Municipios!D233,Ent_Dados!$P$9:$P$254)+SUMIF(Ent_Dados!$C$9:$C$254,Tabulação_Prod_Municipios!D233,Ent_Dados!$T$9:$T$254)+SUMIF(Ent_Dados!$C$9:$C$254,Tabulação_Prod_Municipios!D233,Ent_Dados!$V$9:$V$254)+SUMIF(Ent_Dados!$C$9:$C$254,Tabulação_Prod_Municipios!D233,Ent_Dados!$X$9:$X$254)+SUMIF(Ent_Dados!$C$9:$C$254,Tabulação_Prod_Municipios!D233,Ent_Dados!$AB$9:$AB$254)</f>
        <v>300</v>
      </c>
      <c r="N222" s="16">
        <f>SUMIF(Ent_Dados!$C$9:$C$254,Tabulação_Prod_Municipios!D233,Ent_Dados!$G$9:$G$254)+SUMIF(Ent_Dados!$C$9:$C$254,Tabulação_Prod_Municipios!D233,Ent_Dados!$I$9:$I$254)+SUMIF(Ent_Dados!$C$9:$C$254,Tabulação_Prod_Municipios!D233,Ent_Dados!$K$9:$K$254)+SUMIF(Ent_Dados!$C$9:$C$254,Tabulação_Prod_Municipios!D233,Ent_Dados!$O$9:$O$254)+SUMIF(Ent_Dados!$C$9:$C$254,Tabulação_Prod_Municipios!D233,Ent_Dados!$Q$9:$Q$254)+SUMIF(Ent_Dados!$C$9:$C$254,Tabulação_Prod_Municipios!D233,Ent_Dados!$U$9:$U$254)+SUMIF(Ent_Dados!$C$9:$C$254,Tabulação_Prod_Municipios!D233,Ent_Dados!$W$9:$W$254)+SUMIF(Ent_Dados!$C$9:$C$254,Tabulação_Prod_Municipios!D233,Ent_Dados!$Y$9:$Y$254)+SUMIF(Ent_Dados!$C$9:$C$254,Tabulação_Prod_Municipios!D233,Ent_Dados!$AC$9:$AC$254)</f>
        <v>300</v>
      </c>
      <c r="O222" s="14"/>
      <c r="P222" s="10">
        <v>212</v>
      </c>
      <c r="Q222" s="92" t="s">
        <v>81</v>
      </c>
      <c r="R222" s="13">
        <f>SUMIF(Ent_Dados!$C$269:$C$514,Tabulação_Prod_Municipios!D29,Ent_Dados!$V$269:$V$514)</f>
        <v>0</v>
      </c>
      <c r="S222" s="16">
        <f>SUMIF(Ent_Dados!$C$269:$C$514,Tabulação_Prod_Municipios!D29,Ent_Dados!$W$269:$W$514)</f>
        <v>0</v>
      </c>
      <c r="T222" s="9"/>
      <c r="U222" s="10">
        <v>212</v>
      </c>
      <c r="V222" s="92" t="s">
        <v>81</v>
      </c>
      <c r="W222" s="13">
        <f>SUMIF(Ent_Dados!$C$9:$C$254,Tabulação_Prod_Municipios!D29,Ent_Dados!$V$9:$V$254)</f>
        <v>0</v>
      </c>
      <c r="X222" s="16">
        <f>SUMIF(Ent_Dados!$C$9:$C$254,Tabulação_Prod_Municipios!D29,Ent_Dados!$W$9:$W$254)</f>
        <v>0</v>
      </c>
      <c r="Y222" s="2"/>
      <c r="Z222" s="10">
        <v>212</v>
      </c>
      <c r="AA222" s="92" t="s">
        <v>75</v>
      </c>
      <c r="AB222" s="13">
        <f>SUMIF(Ent_Dados!$C$269:$C$514,Tabulação_Prod_Municipios!D23,Ent_Dados!$T$269:$T$514)</f>
        <v>950</v>
      </c>
      <c r="AC222" s="16">
        <f>SUMIF(Ent_Dados!$C$269:$C$514,Tabulação_Prod_Municipios!D23,Ent_Dados!$U$269:$U$514)</f>
        <v>250</v>
      </c>
      <c r="AD222" s="9"/>
      <c r="AE222" s="10">
        <v>212</v>
      </c>
      <c r="AF222" s="92" t="s">
        <v>81</v>
      </c>
      <c r="AG222" s="13">
        <f>SUMIF(Ent_Dados!$C$9:$C$254,Tabulação_Prod_Municipios!D29,Ent_Dados!$T$9:$T$254)</f>
        <v>70</v>
      </c>
      <c r="AH222" s="16">
        <f>SUMIF(Ent_Dados!$C$9:$C$254,Tabulação_Prod_Municipios!D29,Ent_Dados!$U$9:$U$254)</f>
        <v>85</v>
      </c>
      <c r="AJ222" s="10">
        <v>212</v>
      </c>
      <c r="AK222" s="92" t="s">
        <v>216</v>
      </c>
      <c r="AL222" s="13">
        <f>SUMIF(Ent_Dados!$C$269:$C$514,Tabulação_Prod_Municipios!D176,Ent_Dados!$X$269:$X$514)</f>
        <v>0</v>
      </c>
      <c r="AM222" s="16">
        <f>SUMIF(Ent_Dados!$C$269:$C$514,Tabulação_Prod_Municipios!D176,Ent_Dados!$Y$269:$Y$514)</f>
        <v>0</v>
      </c>
      <c r="AN222" s="9"/>
      <c r="AO222" s="10">
        <v>212</v>
      </c>
      <c r="AP222" s="92" t="s">
        <v>216</v>
      </c>
      <c r="AQ222" s="13">
        <f>SUMIF(Ent_Dados!$C$9:$C$254,Tabulação_Prod_Municipios!D176,Ent_Dados!$X$9:$X$254)</f>
        <v>0</v>
      </c>
      <c r="AR222" s="16">
        <f>SUMIF(Ent_Dados!$C$9:$C$254,Tabulação_Prod_Municipios!D176,Ent_Dados!$Y$9:$Y$254)</f>
        <v>0</v>
      </c>
      <c r="AT222" s="10">
        <v>212</v>
      </c>
      <c r="AU222" s="92" t="s">
        <v>185</v>
      </c>
      <c r="AV222" s="13">
        <f>SUMIF(Ent_Dados!$C$269:$C$514,Tabulação_Prod_Municipios!D142,Ent_Dados!$J$269:$J$514)</f>
        <v>0</v>
      </c>
      <c r="AW222" s="16">
        <f>SUMIF(Ent_Dados!$C$269:$C$514,Tabulação_Prod_Municipios!D142,Ent_Dados!$K$269:$K$514)</f>
        <v>0</v>
      </c>
      <c r="AX222" s="9"/>
      <c r="AY222" s="10">
        <v>212</v>
      </c>
      <c r="AZ222" s="92" t="s">
        <v>66</v>
      </c>
      <c r="BA222" s="13">
        <f>SUMIF(Ent_Dados!$C$9:$C$254,Tabulação_Prod_Municipios!D13,Ent_Dados!$J$9:$J$254)</f>
        <v>0</v>
      </c>
      <c r="BB222" s="16">
        <f>SUMIF(Ent_Dados!$C$9:$C$254,Tabulação_Prod_Municipios!D13,Ent_Dados!$K$9:$K$254)</f>
        <v>0</v>
      </c>
      <c r="BD222" s="10">
        <v>212</v>
      </c>
      <c r="BE222" s="92" t="s">
        <v>220</v>
      </c>
      <c r="BF222" s="13">
        <f>SUMIF(Ent_Dados!$C$269:$C$514,Tabulação_Prod_Municipios!D180,Ent_Dados!$N$269:$N$514)</f>
        <v>0</v>
      </c>
      <c r="BG222" s="16">
        <f>SUMIF(Ent_Dados!$C$269:$C$514,Tabulação_Prod_Municipios!D180,Ent_Dados!$O$269:$O$514)</f>
        <v>0</v>
      </c>
      <c r="BH222" s="9"/>
      <c r="BI222" s="10">
        <v>212</v>
      </c>
      <c r="BJ222" s="92" t="s">
        <v>220</v>
      </c>
      <c r="BK222" s="13">
        <f>SUMIF(Ent_Dados!$C$9:$C$254,Tabulação_Prod_Municipios!D180,Ent_Dados!$N$9:$N$254)</f>
        <v>0</v>
      </c>
      <c r="BL222" s="16">
        <f>SUMIF(Ent_Dados!$C$9:$C$254,Tabulação_Prod_Municipios!D180,Ent_Dados!$O$9:$O$254)</f>
        <v>0</v>
      </c>
      <c r="BN222" s="10">
        <v>212</v>
      </c>
      <c r="BO222" s="92" t="s">
        <v>251</v>
      </c>
      <c r="BP222" s="13">
        <f>SUMIF(Ent_Dados!$C$269:$C$514,Tabulação_Prod_Municipios!D218,Ent_Dados!$F$269:$F$514)</f>
        <v>0</v>
      </c>
      <c r="BQ222" s="16">
        <f>SUMIF(Ent_Dados!$C$269:$C$514,Tabulação_Prod_Municipios!D218,Ent_Dados!$G$269:$G$514)</f>
        <v>0</v>
      </c>
      <c r="BR222" s="9"/>
      <c r="BS222" s="10">
        <v>212</v>
      </c>
      <c r="BT222" s="92" t="s">
        <v>251</v>
      </c>
      <c r="BU222" s="13">
        <f>SUMIF(Ent_Dados!$C$9:$C$254,Tabulação_Prod_Municipios!D218,Ent_Dados!$F$9:$F$254)</f>
        <v>0</v>
      </c>
      <c r="BV222" s="16">
        <f>SUMIF(Ent_Dados!$C$9:$C$254,Tabulação_Prod_Municipios!D218,Ent_Dados!$G$9:$G$254)</f>
        <v>0</v>
      </c>
      <c r="BX222" s="10">
        <v>212</v>
      </c>
      <c r="BY222" s="92" t="s">
        <v>251</v>
      </c>
      <c r="BZ222" s="13">
        <f>SUMIF(Ent_Dados!$C$269:$C$514,Tabulação_Prod_Municipios!D218,Ent_Dados!$P$269:$P$514)</f>
        <v>0</v>
      </c>
      <c r="CA222" s="16">
        <f>SUMIF(Ent_Dados!$C$269:$C$514,Tabulação_Prod_Municipios!D218,Ent_Dados!$Q$269:$Q$514)</f>
        <v>0</v>
      </c>
      <c r="CB222" s="9"/>
      <c r="CC222" s="10">
        <v>212</v>
      </c>
      <c r="CD222" s="92" t="s">
        <v>251</v>
      </c>
      <c r="CE222" s="13">
        <f>SUMIF(Ent_Dados!$C$9:$C$254,Tabulação_Prod_Municipios!D218,Ent_Dados!$P$9:$P$254)</f>
        <v>0</v>
      </c>
      <c r="CF222" s="16">
        <f>SUMIF(Ent_Dados!$C$9:$C$254,Tabulação_Prod_Municipios!D218,Ent_Dados!$Q$9:$Q$254)</f>
        <v>0</v>
      </c>
      <c r="CH222" s="10">
        <v>212</v>
      </c>
      <c r="CI222" s="92" t="s">
        <v>254</v>
      </c>
      <c r="CJ222" s="13">
        <f>SUMIF(Ent_Dados!$C$269:$C$514,Tabulação_Prod_Municipios!D221,Ent_Dados!$AB$269:$AB$514)</f>
        <v>0</v>
      </c>
      <c r="CK222" s="16">
        <f>SUMIF(Ent_Dados!$C$269:$C$514,Tabulação_Prod_Municipios!D221,Ent_Dados!$AC$269:$AC$514)</f>
        <v>0</v>
      </c>
      <c r="CL222" s="9"/>
      <c r="CM222" s="10">
        <v>212</v>
      </c>
      <c r="CN222" s="92" t="s">
        <v>254</v>
      </c>
      <c r="CO222" s="13">
        <f>SUMIF(Ent_Dados!$C$9:$C$254,Tabulação_Prod_Municipios!D221,Ent_Dados!$AB$9:$AB$254)</f>
        <v>0</v>
      </c>
      <c r="CP222" s="16">
        <f>SUMIF(Ent_Dados!$C$9:$C$254,Tabulação_Prod_Municipios!D221,Ent_Dados!$AC$9:$AC$254)</f>
        <v>0</v>
      </c>
      <c r="CR222" s="10">
        <v>212</v>
      </c>
      <c r="CS222" s="92" t="s">
        <v>108</v>
      </c>
      <c r="CT222" s="13">
        <f>SUMIF(Ent_Dados!$C$269:$C$514,Tabulação_Prod_Municipios!D58,Ent_Dados!$L$269:$L$514)</f>
        <v>0</v>
      </c>
      <c r="CU222" s="16">
        <f>SUMIF(Ent_Dados!$C$269:$C$514,Tabulação_Prod_Municipios!D58,Ent_Dados!$M$269:$M$514)</f>
        <v>0</v>
      </c>
      <c r="CV222" s="9"/>
      <c r="CW222" s="10">
        <v>212</v>
      </c>
      <c r="CX222" s="92" t="s">
        <v>108</v>
      </c>
      <c r="CY222" s="13">
        <f>SUMIF(Ent_Dados!$C$9:$C$254,Tabulação_Prod_Municipios!D58,Ent_Dados!$L$9:$L$254)</f>
        <v>0</v>
      </c>
      <c r="CZ222" s="16">
        <f>SUMIF(Ent_Dados!$C$9:$C$254,Tabulação_Prod_Municipios!D58,Ent_Dados!$M$9:$M$254)</f>
        <v>0</v>
      </c>
      <c r="DB222" s="10">
        <v>212</v>
      </c>
      <c r="DC222" s="92" t="s">
        <v>137</v>
      </c>
      <c r="DD222" s="13">
        <f>SUMIF(Ent_Dados!$C$269:$C$514,Tabulação_Prod_Municipios!D91,Ent_Dados!$R$269:$R$514)</f>
        <v>0</v>
      </c>
      <c r="DE222" s="16">
        <f>SUMIF(Ent_Dados!$C$269:$C$514,Tabulação_Prod_Municipios!D91,Ent_Dados!$S$269:$S$514)</f>
        <v>0</v>
      </c>
      <c r="DF222" s="9"/>
      <c r="DG222" s="10">
        <v>212</v>
      </c>
      <c r="DH222" s="92" t="s">
        <v>245</v>
      </c>
      <c r="DI222" s="13">
        <f>SUMIF(Ent_Dados!$C$9:$C$254,Tabulação_Prod_Municipios!D211,Ent_Dados!$R$9:$R$254)</f>
        <v>0</v>
      </c>
      <c r="DJ222" s="16">
        <f>SUMIF(Ent_Dados!$C$9:$C$254,Tabulação_Prod_Municipios!D211,Ent_Dados!$S$9:$S$254)</f>
        <v>0</v>
      </c>
      <c r="DL222" s="10">
        <v>212</v>
      </c>
      <c r="DM222" s="92" t="s">
        <v>233</v>
      </c>
      <c r="DN222" s="13">
        <f>SUMIF(Ent_Dados!$C$269:$C$514,Tabulação_Prod_Municipios!D197,Ent_Dados!$Z$269:$Z$514)</f>
        <v>0</v>
      </c>
      <c r="DO222" s="16">
        <f>SUMIF(Ent_Dados!$C$269:$C$514,Tabulação_Prod_Municipios!D197,Ent_Dados!$AA$269:$AA$514)</f>
        <v>0</v>
      </c>
      <c r="DP222" s="9"/>
      <c r="DQ222" s="10">
        <v>212</v>
      </c>
      <c r="DR222" s="92" t="s">
        <v>233</v>
      </c>
      <c r="DS222" s="13">
        <f>SUMIF(Ent_Dados!$C$9:$C$254,Tabulação_Prod_Municipios!D197,Ent_Dados!$Z$9:$Z$254)</f>
        <v>0</v>
      </c>
      <c r="DT222" s="16">
        <f>SUMIF(Ent_Dados!$C$9:$C$254,Tabulação_Prod_Municipios!D197,Ent_Dados!$AA$9:$AA$254)</f>
        <v>0</v>
      </c>
      <c r="DV222" s="10">
        <v>212</v>
      </c>
      <c r="DW222" s="92" t="s">
        <v>247</v>
      </c>
      <c r="DX222" s="13">
        <f>SUMIF(Ent_Dados!$C$269:$C$514,Tabulação_Prod_Municipios!D213,Ent_Dados!$D$269:$D$514)</f>
        <v>0</v>
      </c>
      <c r="DY222" s="16">
        <f>SUMIF(Ent_Dados!$C$269:$C$514,Tabulação_Prod_Municipios!D213,Ent_Dados!$E$269:$E$514)</f>
        <v>0</v>
      </c>
      <c r="DZ222" s="9"/>
      <c r="EA222" s="10">
        <v>212</v>
      </c>
      <c r="EB222" s="92" t="s">
        <v>247</v>
      </c>
      <c r="EC222" s="13">
        <f>SUMIF(Ent_Dados!$C$9:$C$254,Tabulação_Prod_Municipios!D213,Ent_Dados!$D$9:$D$254)</f>
        <v>0</v>
      </c>
      <c r="ED222" s="16">
        <f>SUMIF(Ent_Dados!$C$9:$C$254,Tabulação_Prod_Municipios!D213,Ent_Dados!$E$9:$E$254)</f>
        <v>0</v>
      </c>
      <c r="EF222" s="10">
        <v>212</v>
      </c>
      <c r="EG222" s="92" t="s">
        <v>255</v>
      </c>
      <c r="EH222" s="13"/>
      <c r="EI222" s="16"/>
      <c r="EJ222" s="9"/>
      <c r="EK222" s="10">
        <v>212</v>
      </c>
      <c r="EL222" s="92" t="s">
        <v>255</v>
      </c>
      <c r="EM222" s="13"/>
      <c r="EN222" s="16"/>
    </row>
    <row r="223" spans="1:144" ht="13.5" customHeight="1" x14ac:dyDescent="0.2">
      <c r="A223" s="14"/>
      <c r="B223" s="91">
        <v>215</v>
      </c>
      <c r="C223" s="92" t="s">
        <v>256</v>
      </c>
      <c r="D223" s="12" t="s">
        <v>545</v>
      </c>
      <c r="E223" s="14"/>
      <c r="F223" s="10">
        <v>213</v>
      </c>
      <c r="G223" s="92" t="s">
        <v>243</v>
      </c>
      <c r="H223" s="13">
        <f>SUMIF(Ent_Dados!$C$269:$C$514,Tabulação_Prod_Municipios!D209,Ent_Dados!$F$269:$F$514)+SUMIF(Ent_Dados!$C$269:$C$514,Tabulação_Prod_Municipios!D209,Ent_Dados!$H$269:$H$514)+SUMIF(Ent_Dados!$C$269:$C$514,Tabulação_Prod_Municipios!D209,Ent_Dados!$J$269:$J$514)+SUMIF(Ent_Dados!$C$269:$C$514,Tabulação_Prod_Municipios!D209,Ent_Dados!$N$269:$N$514)+SUMIF(Ent_Dados!$C$269:$C$514,Tabulação_Prod_Municipios!D209,Ent_Dados!$P$269:$P$514)+SUMIF(Ent_Dados!$C$269:$C$514,Tabulação_Prod_Municipios!D209,Ent_Dados!$T$269:$T$514)+SUMIF(Ent_Dados!$C$269:$C$514,Tabulação_Prod_Municipios!D209,Ent_Dados!$V$269:$V$514)+SUMIF(Ent_Dados!$C$269:$C$514,Tabulação_Prod_Municipios!D209,Ent_Dados!$X$269:$X$514)+SUMIF(Ent_Dados!$C$269:$C$514,Tabulação_Prod_Municipios!D209,Ent_Dados!$AB$269:$AB$514)</f>
        <v>1295</v>
      </c>
      <c r="I223" s="16">
        <f>SUMIF(Ent_Dados!$C$269:$C$514,Tabulação_Prod_Municipios!D209,Ent_Dados!$G$269:$G$514)+SUMIF(Ent_Dados!$C$269:$C$514,Tabulação_Prod_Municipios!D209,Ent_Dados!$I$269:$I$514)+SUMIF(Ent_Dados!$C$269:$C$514,Tabulação_Prod_Municipios!D209,Ent_Dados!$K$269:$K$514)+SUMIF(Ent_Dados!$C$269:$C$514,Tabulação_Prod_Municipios!D209,Ent_Dados!$O$269:$O$514)+SUMIF(Ent_Dados!$C$269:$C$514,Tabulação_Prod_Municipios!D209,Ent_Dados!$Q$269:$Q$514)+SUMIF(Ent_Dados!$C$269:$C$514,Tabulação_Prod_Municipios!D209,Ent_Dados!$U$269:$U$514)+SUMIF(Ent_Dados!$C$269:$C$514,Tabulação_Prod_Municipios!D209,Ent_Dados!$W$269:$W$514)+SUMIF(Ent_Dados!$C$269:$C$514,Tabulação_Prod_Municipios!D209,Ent_Dados!$Y$269:$Y$514)+SUMIF(Ent_Dados!$C$269:$C$514,Tabulação_Prod_Municipios!D209,Ent_Dados!$AC$269:$AC$514)</f>
        <v>1033</v>
      </c>
      <c r="J223" s="9"/>
      <c r="K223" s="10">
        <v>213</v>
      </c>
      <c r="L223" s="92" t="s">
        <v>244</v>
      </c>
      <c r="M223" s="13">
        <f>SUMIF(Ent_Dados!$C$9:$C$254,Tabulação_Prod_Municipios!D210,Ent_Dados!$F$9:$F$254)+SUMIF(Ent_Dados!$C$9:$C$254,Tabulação_Prod_Municipios!D210,Ent_Dados!$H$9:$H$254)+SUMIF(Ent_Dados!$C$9:$C$254,Tabulação_Prod_Municipios!D210,Ent_Dados!$J$9:$J$254)+SUMIF(Ent_Dados!$C$9:$C$254,Tabulação_Prod_Municipios!D210,Ent_Dados!$N$9:$N$254)+SUMIF(Ent_Dados!$C$9:$C$254,Tabulação_Prod_Municipios!D210,Ent_Dados!$P$9:$P$254)+SUMIF(Ent_Dados!$C$9:$C$254,Tabulação_Prod_Municipios!D210,Ent_Dados!$T$9:$T$254)+SUMIF(Ent_Dados!$C$9:$C$254,Tabulação_Prod_Municipios!D210,Ent_Dados!$V$9:$V$254)+SUMIF(Ent_Dados!$C$9:$C$254,Tabulação_Prod_Municipios!D210,Ent_Dados!$X$9:$X$254)+SUMIF(Ent_Dados!$C$9:$C$254,Tabulação_Prod_Municipios!D210,Ent_Dados!$AB$9:$AB$254)</f>
        <v>290</v>
      </c>
      <c r="N223" s="16">
        <f>SUMIF(Ent_Dados!$C$9:$C$254,Tabulação_Prod_Municipios!D210,Ent_Dados!$G$9:$G$254)+SUMIF(Ent_Dados!$C$9:$C$254,Tabulação_Prod_Municipios!D210,Ent_Dados!$I$9:$I$254)+SUMIF(Ent_Dados!$C$9:$C$254,Tabulação_Prod_Municipios!D210,Ent_Dados!$K$9:$K$254)+SUMIF(Ent_Dados!$C$9:$C$254,Tabulação_Prod_Municipios!D210,Ent_Dados!$O$9:$O$254)+SUMIF(Ent_Dados!$C$9:$C$254,Tabulação_Prod_Municipios!D210,Ent_Dados!$Q$9:$Q$254)+SUMIF(Ent_Dados!$C$9:$C$254,Tabulação_Prod_Municipios!D210,Ent_Dados!$U$9:$U$254)+SUMIF(Ent_Dados!$C$9:$C$254,Tabulação_Prod_Municipios!D210,Ent_Dados!$W$9:$W$254)+SUMIF(Ent_Dados!$C$9:$C$254,Tabulação_Prod_Municipios!D210,Ent_Dados!$Y$9:$Y$254)+SUMIF(Ent_Dados!$C$9:$C$254,Tabulação_Prod_Municipios!D210,Ent_Dados!$AC$9:$AC$254)</f>
        <v>290</v>
      </c>
      <c r="O223" s="14"/>
      <c r="P223" s="10">
        <v>213</v>
      </c>
      <c r="Q223" s="92" t="s">
        <v>86</v>
      </c>
      <c r="R223" s="13">
        <f>SUMIF(Ent_Dados!$C$269:$C$514,Tabulação_Prod_Municipios!D34,Ent_Dados!$V$269:$V$514)</f>
        <v>0</v>
      </c>
      <c r="S223" s="16">
        <f>SUMIF(Ent_Dados!$C$269:$C$514,Tabulação_Prod_Municipios!D34,Ent_Dados!$W$269:$W$514)</f>
        <v>0</v>
      </c>
      <c r="T223" s="9"/>
      <c r="U223" s="10">
        <v>213</v>
      </c>
      <c r="V223" s="92" t="s">
        <v>86</v>
      </c>
      <c r="W223" s="13">
        <f>SUMIF(Ent_Dados!$C$9:$C$254,Tabulação_Prod_Municipios!D34,Ent_Dados!$V$9:$V$254)</f>
        <v>0</v>
      </c>
      <c r="X223" s="16">
        <f>SUMIF(Ent_Dados!$C$9:$C$254,Tabulação_Prod_Municipios!D34,Ent_Dados!$W$9:$W$254)</f>
        <v>0</v>
      </c>
      <c r="Y223" s="2"/>
      <c r="Z223" s="10">
        <v>213</v>
      </c>
      <c r="AA223" s="92" t="s">
        <v>130</v>
      </c>
      <c r="AB223" s="13">
        <f>SUMIF(Ent_Dados!$C$269:$C$514,Tabulação_Prod_Municipios!D84,Ent_Dados!$T$269:$T$514)</f>
        <v>852</v>
      </c>
      <c r="AC223" s="16">
        <f>SUMIF(Ent_Dados!$C$269:$C$514,Tabulação_Prod_Municipios!D84,Ent_Dados!$U$269:$U$514)</f>
        <v>243</v>
      </c>
      <c r="AD223" s="9"/>
      <c r="AE223" s="10">
        <v>213</v>
      </c>
      <c r="AF223" s="92" t="s">
        <v>241</v>
      </c>
      <c r="AG223" s="13">
        <f>SUMIF(Ent_Dados!$C$9:$C$254,Tabulação_Prod_Municipios!D206,Ent_Dados!$T$9:$T$254)</f>
        <v>120</v>
      </c>
      <c r="AH223" s="16">
        <f>SUMIF(Ent_Dados!$C$9:$C$254,Tabulação_Prod_Municipios!D206,Ent_Dados!$U$9:$U$254)</f>
        <v>80</v>
      </c>
      <c r="AJ223" s="10">
        <v>213</v>
      </c>
      <c r="AK223" s="92" t="s">
        <v>217</v>
      </c>
      <c r="AL223" s="13">
        <f>SUMIF(Ent_Dados!$C$269:$C$514,Tabulação_Prod_Municipios!D177,Ent_Dados!$X$269:$X$514)</f>
        <v>0</v>
      </c>
      <c r="AM223" s="16">
        <f>SUMIF(Ent_Dados!$C$269:$C$514,Tabulação_Prod_Municipios!D177,Ent_Dados!$Y$269:$Y$514)</f>
        <v>0</v>
      </c>
      <c r="AN223" s="9"/>
      <c r="AO223" s="10">
        <v>213</v>
      </c>
      <c r="AP223" s="92" t="s">
        <v>217</v>
      </c>
      <c r="AQ223" s="13">
        <f>SUMIF(Ent_Dados!$C$9:$C$254,Tabulação_Prod_Municipios!D177,Ent_Dados!$X$9:$X$254)</f>
        <v>0</v>
      </c>
      <c r="AR223" s="16">
        <f>SUMIF(Ent_Dados!$C$9:$C$254,Tabulação_Prod_Municipios!D177,Ent_Dados!$Y$9:$Y$254)</f>
        <v>0</v>
      </c>
      <c r="AT223" s="10">
        <v>213</v>
      </c>
      <c r="AU223" s="92" t="s">
        <v>66</v>
      </c>
      <c r="AV223" s="13">
        <f>SUMIF(Ent_Dados!$C$269:$C$514,Tabulação_Prod_Municipios!D13,Ent_Dados!$J$269:$J$514)</f>
        <v>0</v>
      </c>
      <c r="AW223" s="16">
        <f>SUMIF(Ent_Dados!$C$269:$C$514,Tabulação_Prod_Municipios!D13,Ent_Dados!$K$269:$K$514)</f>
        <v>0</v>
      </c>
      <c r="AX223" s="9"/>
      <c r="AY223" s="10">
        <v>213</v>
      </c>
      <c r="AZ223" s="92" t="s">
        <v>70</v>
      </c>
      <c r="BA223" s="13">
        <f>SUMIF(Ent_Dados!$C$9:$C$254,Tabulação_Prod_Municipios!D18,Ent_Dados!$J$9:$J$254)</f>
        <v>0</v>
      </c>
      <c r="BB223" s="16">
        <f>SUMIF(Ent_Dados!$C$9:$C$254,Tabulação_Prod_Municipios!D18,Ent_Dados!$K$9:$K$254)</f>
        <v>0</v>
      </c>
      <c r="BD223" s="10">
        <v>213</v>
      </c>
      <c r="BE223" s="92" t="s">
        <v>221</v>
      </c>
      <c r="BF223" s="13">
        <f>SUMIF(Ent_Dados!$C$269:$C$514,Tabulação_Prod_Municipios!D181,Ent_Dados!$N$269:$N$514)</f>
        <v>0</v>
      </c>
      <c r="BG223" s="16">
        <f>SUMIF(Ent_Dados!$C$269:$C$514,Tabulação_Prod_Municipios!D181,Ent_Dados!$O$269:$O$514)</f>
        <v>0</v>
      </c>
      <c r="BH223" s="9"/>
      <c r="BI223" s="10">
        <v>213</v>
      </c>
      <c r="BJ223" s="92" t="s">
        <v>221</v>
      </c>
      <c r="BK223" s="13">
        <f>SUMIF(Ent_Dados!$C$9:$C$254,Tabulação_Prod_Municipios!D181,Ent_Dados!$N$9:$N$254)</f>
        <v>0</v>
      </c>
      <c r="BL223" s="16">
        <f>SUMIF(Ent_Dados!$C$9:$C$254,Tabulação_Prod_Municipios!D181,Ent_Dados!$O$9:$O$254)</f>
        <v>0</v>
      </c>
      <c r="BN223" s="10">
        <v>213</v>
      </c>
      <c r="BO223" s="92" t="s">
        <v>252</v>
      </c>
      <c r="BP223" s="13">
        <f>SUMIF(Ent_Dados!$C$269:$C$514,Tabulação_Prod_Municipios!D219,Ent_Dados!$F$269:$F$514)</f>
        <v>0</v>
      </c>
      <c r="BQ223" s="16">
        <f>SUMIF(Ent_Dados!$C$269:$C$514,Tabulação_Prod_Municipios!D219,Ent_Dados!$G$269:$G$514)</f>
        <v>0</v>
      </c>
      <c r="BR223" s="9"/>
      <c r="BS223" s="10">
        <v>213</v>
      </c>
      <c r="BT223" s="92" t="s">
        <v>252</v>
      </c>
      <c r="BU223" s="13">
        <f>SUMIF(Ent_Dados!$C$9:$C$254,Tabulação_Prod_Municipios!D219,Ent_Dados!$F$9:$F$254)</f>
        <v>0</v>
      </c>
      <c r="BV223" s="16">
        <f>SUMIF(Ent_Dados!$C$9:$C$254,Tabulação_Prod_Municipios!D219,Ent_Dados!$G$9:$G$254)</f>
        <v>0</v>
      </c>
      <c r="BX223" s="10">
        <v>213</v>
      </c>
      <c r="BY223" s="92" t="s">
        <v>252</v>
      </c>
      <c r="BZ223" s="13">
        <f>SUMIF(Ent_Dados!$C$269:$C$514,Tabulação_Prod_Municipios!D219,Ent_Dados!$P$269:$P$514)</f>
        <v>0</v>
      </c>
      <c r="CA223" s="16">
        <f>SUMIF(Ent_Dados!$C$269:$C$514,Tabulação_Prod_Municipios!D219,Ent_Dados!$Q$269:$Q$514)</f>
        <v>0</v>
      </c>
      <c r="CB223" s="9"/>
      <c r="CC223" s="10">
        <v>213</v>
      </c>
      <c r="CD223" s="92" t="s">
        <v>252</v>
      </c>
      <c r="CE223" s="13">
        <f>SUMIF(Ent_Dados!$C$9:$C$254,Tabulação_Prod_Municipios!D219,Ent_Dados!$P$9:$P$254)</f>
        <v>0</v>
      </c>
      <c r="CF223" s="16">
        <f>SUMIF(Ent_Dados!$C$9:$C$254,Tabulação_Prod_Municipios!D219,Ent_Dados!$Q$9:$Q$254)</f>
        <v>0</v>
      </c>
      <c r="CH223" s="10">
        <v>213</v>
      </c>
      <c r="CI223" s="92" t="s">
        <v>255</v>
      </c>
      <c r="CJ223" s="13">
        <f>SUMIF(Ent_Dados!$C$269:$C$514,Tabulação_Prod_Municipios!D222,Ent_Dados!$AB$269:$AB$514)</f>
        <v>0</v>
      </c>
      <c r="CK223" s="16">
        <f>SUMIF(Ent_Dados!$C$269:$C$514,Tabulação_Prod_Municipios!D222,Ent_Dados!$AC$269:$AC$514)</f>
        <v>0</v>
      </c>
      <c r="CL223" s="9"/>
      <c r="CM223" s="10">
        <v>213</v>
      </c>
      <c r="CN223" s="92" t="s">
        <v>255</v>
      </c>
      <c r="CO223" s="13">
        <f>SUMIF(Ent_Dados!$C$9:$C$254,Tabulação_Prod_Municipios!D222,Ent_Dados!$AB$9:$AB$254)</f>
        <v>0</v>
      </c>
      <c r="CP223" s="16">
        <f>SUMIF(Ent_Dados!$C$9:$C$254,Tabulação_Prod_Municipios!D222,Ent_Dados!$AC$9:$AC$254)</f>
        <v>0</v>
      </c>
      <c r="CR223" s="10">
        <v>213</v>
      </c>
      <c r="CS223" s="92" t="s">
        <v>110</v>
      </c>
      <c r="CT223" s="13">
        <f>SUMIF(Ent_Dados!$C$269:$C$514,Tabulação_Prod_Municipios!D60,Ent_Dados!$L$269:$L$514)</f>
        <v>0</v>
      </c>
      <c r="CU223" s="16">
        <f>SUMIF(Ent_Dados!$C$269:$C$514,Tabulação_Prod_Municipios!D60,Ent_Dados!$M$269:$M$514)</f>
        <v>0</v>
      </c>
      <c r="CV223" s="9"/>
      <c r="CW223" s="10">
        <v>213</v>
      </c>
      <c r="CX223" s="92" t="s">
        <v>110</v>
      </c>
      <c r="CY223" s="13">
        <f>SUMIF(Ent_Dados!$C$9:$C$254,Tabulação_Prod_Municipios!D60,Ent_Dados!$L$9:$L$254)</f>
        <v>0</v>
      </c>
      <c r="CZ223" s="16">
        <f>SUMIF(Ent_Dados!$C$9:$C$254,Tabulação_Prod_Municipios!D60,Ent_Dados!$M$9:$M$254)</f>
        <v>0</v>
      </c>
      <c r="DB223" s="10">
        <v>213</v>
      </c>
      <c r="DC223" s="92" t="s">
        <v>138</v>
      </c>
      <c r="DD223" s="13">
        <f>SUMIF(Ent_Dados!$C$269:$C$514,Tabulação_Prod_Municipios!D92,Ent_Dados!$R$269:$R$514)</f>
        <v>0</v>
      </c>
      <c r="DE223" s="16">
        <f>SUMIF(Ent_Dados!$C$269:$C$514,Tabulação_Prod_Municipios!D92,Ent_Dados!$S$269:$S$514)</f>
        <v>0</v>
      </c>
      <c r="DF223" s="9"/>
      <c r="DG223" s="10">
        <v>213</v>
      </c>
      <c r="DH223" s="92" t="s">
        <v>137</v>
      </c>
      <c r="DI223" s="13">
        <f>SUMIF(Ent_Dados!$C$9:$C$254,Tabulação_Prod_Municipios!D91,Ent_Dados!$R$9:$R$254)</f>
        <v>0</v>
      </c>
      <c r="DJ223" s="16">
        <f>SUMIF(Ent_Dados!$C$9:$C$254,Tabulação_Prod_Municipios!D91,Ent_Dados!$S$9:$S$254)</f>
        <v>0</v>
      </c>
      <c r="DL223" s="10">
        <v>213</v>
      </c>
      <c r="DM223" s="92" t="s">
        <v>235</v>
      </c>
      <c r="DN223" s="13">
        <f>SUMIF(Ent_Dados!$C$269:$C$514,Tabulação_Prod_Municipios!D199,Ent_Dados!$Z$269:$Z$514)</f>
        <v>0</v>
      </c>
      <c r="DO223" s="16">
        <f>SUMIF(Ent_Dados!$C$269:$C$514,Tabulação_Prod_Municipios!D199,Ent_Dados!$AA$269:$AA$514)</f>
        <v>0</v>
      </c>
      <c r="DP223" s="9"/>
      <c r="DQ223" s="10">
        <v>213</v>
      </c>
      <c r="DR223" s="92" t="s">
        <v>235</v>
      </c>
      <c r="DS223" s="13">
        <f>SUMIF(Ent_Dados!$C$9:$C$254,Tabulação_Prod_Municipios!D199,Ent_Dados!$Z$9:$Z$254)</f>
        <v>0</v>
      </c>
      <c r="DT223" s="16">
        <f>SUMIF(Ent_Dados!$C$9:$C$254,Tabulação_Prod_Municipios!D199,Ent_Dados!$AA$9:$AA$254)</f>
        <v>0</v>
      </c>
      <c r="DV223" s="10">
        <v>213</v>
      </c>
      <c r="DW223" s="92" t="s">
        <v>249</v>
      </c>
      <c r="DX223" s="13">
        <f>SUMIF(Ent_Dados!$C$269:$C$514,Tabulação_Prod_Municipios!D216,Ent_Dados!$D$269:$D$514)</f>
        <v>0</v>
      </c>
      <c r="DY223" s="16">
        <f>SUMIF(Ent_Dados!$C$269:$C$514,Tabulação_Prod_Municipios!D216,Ent_Dados!$E$269:$E$514)</f>
        <v>0</v>
      </c>
      <c r="DZ223" s="9"/>
      <c r="EA223" s="10">
        <v>213</v>
      </c>
      <c r="EB223" s="92" t="s">
        <v>249</v>
      </c>
      <c r="EC223" s="13">
        <f>SUMIF(Ent_Dados!$C$9:$C$254,Tabulação_Prod_Municipios!D216,Ent_Dados!$D$9:$D$254)</f>
        <v>0</v>
      </c>
      <c r="ED223" s="16">
        <f>SUMIF(Ent_Dados!$C$9:$C$254,Tabulação_Prod_Municipios!D216,Ent_Dados!$E$9:$E$254)</f>
        <v>0</v>
      </c>
      <c r="EF223" s="10">
        <v>213</v>
      </c>
      <c r="EG223" s="92" t="s">
        <v>256</v>
      </c>
      <c r="EH223" s="13"/>
      <c r="EI223" s="16"/>
      <c r="EJ223" s="9"/>
      <c r="EK223" s="10">
        <v>213</v>
      </c>
      <c r="EL223" s="92" t="s">
        <v>256</v>
      </c>
      <c r="EM223" s="13"/>
      <c r="EN223" s="16"/>
    </row>
    <row r="224" spans="1:144" ht="13.5" customHeight="1" x14ac:dyDescent="0.2">
      <c r="A224" s="14"/>
      <c r="B224" s="91">
        <v>216</v>
      </c>
      <c r="C224" s="92" t="s">
        <v>257</v>
      </c>
      <c r="D224" s="12" t="s">
        <v>546</v>
      </c>
      <c r="E224" s="14"/>
      <c r="F224" s="10">
        <v>214</v>
      </c>
      <c r="G224" s="92" t="s">
        <v>86</v>
      </c>
      <c r="H224" s="13">
        <f>SUMIF(Ent_Dados!$C$269:$C$514,Tabulação_Prod_Municipios!D34,Ent_Dados!$F$269:$F$514)+SUMIF(Ent_Dados!$C$269:$C$514,Tabulação_Prod_Municipios!D34,Ent_Dados!$H$269:$H$514)+SUMIF(Ent_Dados!$C$269:$C$514,Tabulação_Prod_Municipios!D34,Ent_Dados!$J$269:$J$514)+SUMIF(Ent_Dados!$C$269:$C$514,Tabulação_Prod_Municipios!D34,Ent_Dados!$N$269:$N$514)+SUMIF(Ent_Dados!$C$269:$C$514,Tabulação_Prod_Municipios!D34,Ent_Dados!$P$269:$P$514)+SUMIF(Ent_Dados!$C$269:$C$514,Tabulação_Prod_Municipios!D34,Ent_Dados!$T$269:$T$514)+SUMIF(Ent_Dados!$C$269:$C$514,Tabulação_Prod_Municipios!D34,Ent_Dados!$V$269:$V$514)+SUMIF(Ent_Dados!$C$269:$C$514,Tabulação_Prod_Municipios!D34,Ent_Dados!$X$269:$X$514)+SUMIF(Ent_Dados!$C$269:$C$514,Tabulação_Prod_Municipios!D34,Ent_Dados!$AB$269:$AB$514)</f>
        <v>920</v>
      </c>
      <c r="I224" s="16">
        <f>SUMIF(Ent_Dados!$C$269:$C$514,Tabulação_Prod_Municipios!D34,Ent_Dados!$G$269:$G$514)+SUMIF(Ent_Dados!$C$269:$C$514,Tabulação_Prod_Municipios!D34,Ent_Dados!$I$269:$I$514)+SUMIF(Ent_Dados!$C$269:$C$514,Tabulação_Prod_Municipios!D34,Ent_Dados!$K$269:$K$514)+SUMIF(Ent_Dados!$C$269:$C$514,Tabulação_Prod_Municipios!D34,Ent_Dados!$O$269:$O$514)+SUMIF(Ent_Dados!$C$269:$C$514,Tabulação_Prod_Municipios!D34,Ent_Dados!$Q$269:$Q$514)+SUMIF(Ent_Dados!$C$269:$C$514,Tabulação_Prod_Municipios!D34,Ent_Dados!$U$269:$U$514)+SUMIF(Ent_Dados!$C$269:$C$514,Tabulação_Prod_Municipios!D34,Ent_Dados!$W$269:$W$514)+SUMIF(Ent_Dados!$C$269:$C$514,Tabulação_Prod_Municipios!D34,Ent_Dados!$Y$269:$Y$514)+SUMIF(Ent_Dados!$C$269:$C$514,Tabulação_Prod_Municipios!D34,Ent_Dados!$AC$269:$AC$514)</f>
        <v>930</v>
      </c>
      <c r="J224" s="9"/>
      <c r="K224" s="10">
        <v>214</v>
      </c>
      <c r="L224" s="92" t="s">
        <v>201</v>
      </c>
      <c r="M224" s="13">
        <f>SUMIF(Ent_Dados!$C$9:$C$254,Tabulação_Prod_Municipios!D161,Ent_Dados!$F$9:$F$254)+SUMIF(Ent_Dados!$C$9:$C$254,Tabulação_Prod_Municipios!D161,Ent_Dados!$H$9:$H$254)+SUMIF(Ent_Dados!$C$9:$C$254,Tabulação_Prod_Municipios!D161,Ent_Dados!$J$9:$J$254)+SUMIF(Ent_Dados!$C$9:$C$254,Tabulação_Prod_Municipios!D161,Ent_Dados!$N$9:$N$254)+SUMIF(Ent_Dados!$C$9:$C$254,Tabulação_Prod_Municipios!D161,Ent_Dados!$P$9:$P$254)+SUMIF(Ent_Dados!$C$9:$C$254,Tabulação_Prod_Municipios!D161,Ent_Dados!$T$9:$T$254)+SUMIF(Ent_Dados!$C$9:$C$254,Tabulação_Prod_Municipios!D161,Ent_Dados!$V$9:$V$254)+SUMIF(Ent_Dados!$C$9:$C$254,Tabulação_Prod_Municipios!D161,Ent_Dados!$X$9:$X$254)+SUMIF(Ent_Dados!$C$9:$C$254,Tabulação_Prod_Municipios!D161,Ent_Dados!$AB$9:$AB$254)</f>
        <v>250</v>
      </c>
      <c r="N224" s="16">
        <f>SUMIF(Ent_Dados!$C$9:$C$254,Tabulação_Prod_Municipios!D161,Ent_Dados!$G$9:$G$254)+SUMIF(Ent_Dados!$C$9:$C$254,Tabulação_Prod_Municipios!D161,Ent_Dados!$I$9:$I$254)+SUMIF(Ent_Dados!$C$9:$C$254,Tabulação_Prod_Municipios!D161,Ent_Dados!$K$9:$K$254)+SUMIF(Ent_Dados!$C$9:$C$254,Tabulação_Prod_Municipios!D161,Ent_Dados!$O$9:$O$254)+SUMIF(Ent_Dados!$C$9:$C$254,Tabulação_Prod_Municipios!D161,Ent_Dados!$Q$9:$Q$254)+SUMIF(Ent_Dados!$C$9:$C$254,Tabulação_Prod_Municipios!D161,Ent_Dados!$U$9:$U$254)+SUMIF(Ent_Dados!$C$9:$C$254,Tabulação_Prod_Municipios!D161,Ent_Dados!$W$9:$W$254)+SUMIF(Ent_Dados!$C$9:$C$254,Tabulação_Prod_Municipios!D161,Ent_Dados!$Y$9:$Y$254)+SUMIF(Ent_Dados!$C$9:$C$254,Tabulação_Prod_Municipios!D161,Ent_Dados!$AC$9:$AC$254)</f>
        <v>250</v>
      </c>
      <c r="O224" s="14"/>
      <c r="P224" s="10">
        <v>214</v>
      </c>
      <c r="Q224" s="92" t="s">
        <v>102</v>
      </c>
      <c r="R224" s="13">
        <f>SUMIF(Ent_Dados!$C$269:$C$514,Tabulação_Prod_Municipios!D50,Ent_Dados!$V$269:$V$514)</f>
        <v>0</v>
      </c>
      <c r="S224" s="16">
        <f>SUMIF(Ent_Dados!$C$269:$C$514,Tabulação_Prod_Municipios!D50,Ent_Dados!$W$269:$W$514)</f>
        <v>0</v>
      </c>
      <c r="T224" s="9"/>
      <c r="U224" s="10">
        <v>214</v>
      </c>
      <c r="V224" s="92" t="s">
        <v>102</v>
      </c>
      <c r="W224" s="13">
        <f>SUMIF(Ent_Dados!$C$9:$C$254,Tabulação_Prod_Municipios!D50,Ent_Dados!$V$9:$V$254)</f>
        <v>0</v>
      </c>
      <c r="X224" s="16">
        <f>SUMIF(Ent_Dados!$C$9:$C$254,Tabulação_Prod_Municipios!D50,Ent_Dados!$W$9:$W$254)</f>
        <v>0</v>
      </c>
      <c r="Y224" s="2"/>
      <c r="Z224" s="10">
        <v>214</v>
      </c>
      <c r="AA224" s="92" t="s">
        <v>141</v>
      </c>
      <c r="AB224" s="13">
        <f>SUMIF(Ent_Dados!$C$269:$C$514,Tabulação_Prod_Municipios!D95,Ent_Dados!$T$269:$T$514)</f>
        <v>600</v>
      </c>
      <c r="AC224" s="16">
        <f>SUMIF(Ent_Dados!$C$269:$C$514,Tabulação_Prod_Municipios!D95,Ent_Dados!$U$269:$U$514)</f>
        <v>240</v>
      </c>
      <c r="AD224" s="9"/>
      <c r="AE224" s="10">
        <v>214</v>
      </c>
      <c r="AF224" s="92" t="s">
        <v>213</v>
      </c>
      <c r="AG224" s="13">
        <f>SUMIF(Ent_Dados!$C$9:$C$254,Tabulação_Prod_Municipios!D173,Ent_Dados!$T$9:$T$254)</f>
        <v>100</v>
      </c>
      <c r="AH224" s="16">
        <f>SUMIF(Ent_Dados!$C$9:$C$254,Tabulação_Prod_Municipios!D173,Ent_Dados!$U$9:$U$254)</f>
        <v>80</v>
      </c>
      <c r="AJ224" s="10">
        <v>214</v>
      </c>
      <c r="AK224" s="92" t="s">
        <v>220</v>
      </c>
      <c r="AL224" s="13">
        <f>SUMIF(Ent_Dados!$C$269:$C$514,Tabulação_Prod_Municipios!D180,Ent_Dados!$X$269:$X$514)</f>
        <v>0</v>
      </c>
      <c r="AM224" s="16">
        <f>SUMIF(Ent_Dados!$C$269:$C$514,Tabulação_Prod_Municipios!D180,Ent_Dados!$Y$269:$Y$514)</f>
        <v>0</v>
      </c>
      <c r="AN224" s="9"/>
      <c r="AO224" s="10">
        <v>214</v>
      </c>
      <c r="AP224" s="92" t="s">
        <v>220</v>
      </c>
      <c r="AQ224" s="13">
        <f>SUMIF(Ent_Dados!$C$9:$C$254,Tabulação_Prod_Municipios!D180,Ent_Dados!$X$9:$X$254)</f>
        <v>0</v>
      </c>
      <c r="AR224" s="16">
        <f>SUMIF(Ent_Dados!$C$9:$C$254,Tabulação_Prod_Municipios!D180,Ent_Dados!$Y$9:$Y$254)</f>
        <v>0</v>
      </c>
      <c r="AT224" s="10">
        <v>214</v>
      </c>
      <c r="AU224" s="92" t="s">
        <v>186</v>
      </c>
      <c r="AV224" s="13">
        <f>SUMIF(Ent_Dados!$C$269:$C$514,Tabulação_Prod_Municipios!D143,Ent_Dados!$J$269:$J$514)</f>
        <v>0</v>
      </c>
      <c r="AW224" s="16">
        <f>SUMIF(Ent_Dados!$C$269:$C$514,Tabulação_Prod_Municipios!D143,Ent_Dados!$K$269:$K$514)</f>
        <v>0</v>
      </c>
      <c r="AX224" s="9"/>
      <c r="AY224" s="10">
        <v>214</v>
      </c>
      <c r="AZ224" s="92" t="s">
        <v>79</v>
      </c>
      <c r="BA224" s="13">
        <f>SUMIF(Ent_Dados!$C$9:$C$254,Tabulação_Prod_Municipios!D27,Ent_Dados!$J$9:$J$254)</f>
        <v>0</v>
      </c>
      <c r="BB224" s="16">
        <f>SUMIF(Ent_Dados!$C$9:$C$254,Tabulação_Prod_Municipios!D27,Ent_Dados!$K$9:$K$254)</f>
        <v>0</v>
      </c>
      <c r="BD224" s="10">
        <v>214</v>
      </c>
      <c r="BE224" s="92" t="s">
        <v>223</v>
      </c>
      <c r="BF224" s="13">
        <f>SUMIF(Ent_Dados!$C$269:$C$514,Tabulação_Prod_Municipios!D183,Ent_Dados!$N$269:$N$514)</f>
        <v>0</v>
      </c>
      <c r="BG224" s="16">
        <f>SUMIF(Ent_Dados!$C$269:$C$514,Tabulação_Prod_Municipios!D183,Ent_Dados!$O$269:$O$514)</f>
        <v>0</v>
      </c>
      <c r="BH224" s="9"/>
      <c r="BI224" s="10">
        <v>214</v>
      </c>
      <c r="BJ224" s="92" t="s">
        <v>223</v>
      </c>
      <c r="BK224" s="13">
        <f>SUMIF(Ent_Dados!$C$9:$C$254,Tabulação_Prod_Municipios!D183,Ent_Dados!$N$9:$N$254)</f>
        <v>0</v>
      </c>
      <c r="BL224" s="16">
        <f>SUMIF(Ent_Dados!$C$9:$C$254,Tabulação_Prod_Municipios!D183,Ent_Dados!$O$9:$O$254)</f>
        <v>0</v>
      </c>
      <c r="BN224" s="10">
        <v>214</v>
      </c>
      <c r="BO224" s="92" t="s">
        <v>253</v>
      </c>
      <c r="BP224" s="13">
        <f>SUMIF(Ent_Dados!$C$269:$C$514,Tabulação_Prod_Municipios!D220,Ent_Dados!$F$269:$F$514)</f>
        <v>0</v>
      </c>
      <c r="BQ224" s="16">
        <f>SUMIF(Ent_Dados!$C$269:$C$514,Tabulação_Prod_Municipios!D220,Ent_Dados!$G$269:$G$514)</f>
        <v>0</v>
      </c>
      <c r="BR224" s="9"/>
      <c r="BS224" s="10">
        <v>214</v>
      </c>
      <c r="BT224" s="92" t="s">
        <v>253</v>
      </c>
      <c r="BU224" s="13">
        <f>SUMIF(Ent_Dados!$C$9:$C$254,Tabulação_Prod_Municipios!D220,Ent_Dados!$F$9:$F$254)</f>
        <v>0</v>
      </c>
      <c r="BV224" s="16">
        <f>SUMIF(Ent_Dados!$C$9:$C$254,Tabulação_Prod_Municipios!D220,Ent_Dados!$G$9:$G$254)</f>
        <v>0</v>
      </c>
      <c r="BX224" s="10">
        <v>214</v>
      </c>
      <c r="BY224" s="92" t="s">
        <v>253</v>
      </c>
      <c r="BZ224" s="13">
        <f>SUMIF(Ent_Dados!$C$269:$C$514,Tabulação_Prod_Municipios!D220,Ent_Dados!$P$269:$P$514)</f>
        <v>0</v>
      </c>
      <c r="CA224" s="16">
        <f>SUMIF(Ent_Dados!$C$269:$C$514,Tabulação_Prod_Municipios!D220,Ent_Dados!$Q$269:$Q$514)</f>
        <v>0</v>
      </c>
      <c r="CB224" s="9"/>
      <c r="CC224" s="10">
        <v>214</v>
      </c>
      <c r="CD224" s="92" t="s">
        <v>253</v>
      </c>
      <c r="CE224" s="13">
        <f>SUMIF(Ent_Dados!$C$9:$C$254,Tabulação_Prod_Municipios!D220,Ent_Dados!$P$9:$P$254)</f>
        <v>0</v>
      </c>
      <c r="CF224" s="16">
        <f>SUMIF(Ent_Dados!$C$9:$C$254,Tabulação_Prod_Municipios!D220,Ent_Dados!$Q$9:$Q$254)</f>
        <v>0</v>
      </c>
      <c r="CH224" s="10">
        <v>214</v>
      </c>
      <c r="CI224" s="92" t="s">
        <v>256</v>
      </c>
      <c r="CJ224" s="13">
        <f>SUMIF(Ent_Dados!$C$269:$C$514,Tabulação_Prod_Municipios!D223,Ent_Dados!$AB$269:$AB$514)</f>
        <v>0</v>
      </c>
      <c r="CK224" s="16">
        <f>SUMIF(Ent_Dados!$C$269:$C$514,Tabulação_Prod_Municipios!D223,Ent_Dados!$AC$269:$AC$514)</f>
        <v>0</v>
      </c>
      <c r="CL224" s="9"/>
      <c r="CM224" s="10">
        <v>214</v>
      </c>
      <c r="CN224" s="92" t="s">
        <v>256</v>
      </c>
      <c r="CO224" s="13">
        <f>SUMIF(Ent_Dados!$C$9:$C$254,Tabulação_Prod_Municipios!D223,Ent_Dados!$AB$9:$AB$254)</f>
        <v>0</v>
      </c>
      <c r="CP224" s="16">
        <f>SUMIF(Ent_Dados!$C$9:$C$254,Tabulação_Prod_Municipios!D223,Ent_Dados!$AC$9:$AC$254)</f>
        <v>0</v>
      </c>
      <c r="CR224" s="10">
        <v>214</v>
      </c>
      <c r="CS224" s="92" t="s">
        <v>113</v>
      </c>
      <c r="CT224" s="13">
        <f>SUMIF(Ent_Dados!$C$269:$C$514,Tabulação_Prod_Municipios!D64,Ent_Dados!$L$269:$L$514)</f>
        <v>0</v>
      </c>
      <c r="CU224" s="16">
        <f>SUMIF(Ent_Dados!$C$269:$C$514,Tabulação_Prod_Municipios!D64,Ent_Dados!$M$269:$M$514)</f>
        <v>0</v>
      </c>
      <c r="CV224" s="9"/>
      <c r="CW224" s="10">
        <v>214</v>
      </c>
      <c r="CX224" s="92" t="s">
        <v>113</v>
      </c>
      <c r="CY224" s="13">
        <f>SUMIF(Ent_Dados!$C$9:$C$254,Tabulação_Prod_Municipios!D64,Ent_Dados!$L$9:$L$254)</f>
        <v>0</v>
      </c>
      <c r="CZ224" s="16">
        <f>SUMIF(Ent_Dados!$C$9:$C$254,Tabulação_Prod_Municipios!D64,Ent_Dados!$M$9:$M$254)</f>
        <v>0</v>
      </c>
      <c r="DB224" s="10">
        <v>214</v>
      </c>
      <c r="DC224" s="92" t="s">
        <v>256</v>
      </c>
      <c r="DD224" s="13">
        <f>SUMIF(Ent_Dados!$C$269:$C$514,Tabulação_Prod_Municipios!D223,Ent_Dados!$R$269:$R$514)</f>
        <v>0</v>
      </c>
      <c r="DE224" s="16">
        <f>SUMIF(Ent_Dados!$C$269:$C$514,Tabulação_Prod_Municipios!D223,Ent_Dados!$S$269:$S$514)</f>
        <v>0</v>
      </c>
      <c r="DF224" s="9"/>
      <c r="DG224" s="10">
        <v>214</v>
      </c>
      <c r="DH224" s="92" t="s">
        <v>194</v>
      </c>
      <c r="DI224" s="13">
        <f>SUMIF(Ent_Dados!$C$9:$C$254,Tabulação_Prod_Municipios!D152,Ent_Dados!$R$9:$R$254)</f>
        <v>0</v>
      </c>
      <c r="DJ224" s="16">
        <f>SUMIF(Ent_Dados!$C$9:$C$254,Tabulação_Prod_Municipios!D152,Ent_Dados!$S$9:$S$254)</f>
        <v>0</v>
      </c>
      <c r="DL224" s="10">
        <v>214</v>
      </c>
      <c r="DM224" s="92" t="s">
        <v>236</v>
      </c>
      <c r="DN224" s="13">
        <f>SUMIF(Ent_Dados!$C$269:$C$514,Tabulação_Prod_Municipios!D200,Ent_Dados!$Z$269:$Z$514)</f>
        <v>0</v>
      </c>
      <c r="DO224" s="16">
        <f>SUMIF(Ent_Dados!$C$269:$C$514,Tabulação_Prod_Municipios!D200,Ent_Dados!$AA$269:$AA$514)</f>
        <v>0</v>
      </c>
      <c r="DP224" s="9"/>
      <c r="DQ224" s="10">
        <v>214</v>
      </c>
      <c r="DR224" s="92" t="s">
        <v>236</v>
      </c>
      <c r="DS224" s="13">
        <f>SUMIF(Ent_Dados!$C$9:$C$254,Tabulação_Prod_Municipios!D200,Ent_Dados!$Z$9:$Z$254)</f>
        <v>0</v>
      </c>
      <c r="DT224" s="16">
        <f>SUMIF(Ent_Dados!$C$9:$C$254,Tabulação_Prod_Municipios!D200,Ent_Dados!$AA$9:$AA$254)</f>
        <v>0</v>
      </c>
      <c r="DV224" s="10">
        <v>214</v>
      </c>
      <c r="DW224" s="92" t="s">
        <v>251</v>
      </c>
      <c r="DX224" s="13">
        <f>SUMIF(Ent_Dados!$C$269:$C$514,Tabulação_Prod_Municipios!D218,Ent_Dados!$D$269:$D$514)</f>
        <v>0</v>
      </c>
      <c r="DY224" s="16">
        <f>SUMIF(Ent_Dados!$C$269:$C$514,Tabulação_Prod_Municipios!D218,Ent_Dados!$E$269:$E$514)</f>
        <v>0</v>
      </c>
      <c r="DZ224" s="9"/>
      <c r="EA224" s="10">
        <v>214</v>
      </c>
      <c r="EB224" s="92" t="s">
        <v>251</v>
      </c>
      <c r="EC224" s="13">
        <f>SUMIF(Ent_Dados!$C$9:$C$254,Tabulação_Prod_Municipios!D218,Ent_Dados!$D$9:$D$254)</f>
        <v>0</v>
      </c>
      <c r="ED224" s="16">
        <f>SUMIF(Ent_Dados!$C$9:$C$254,Tabulação_Prod_Municipios!D218,Ent_Dados!$E$9:$E$254)</f>
        <v>0</v>
      </c>
      <c r="EF224" s="10">
        <v>214</v>
      </c>
      <c r="EG224" s="92" t="s">
        <v>257</v>
      </c>
      <c r="EH224" s="13"/>
      <c r="EI224" s="16"/>
      <c r="EJ224" s="9"/>
      <c r="EK224" s="10">
        <v>214</v>
      </c>
      <c r="EL224" s="92" t="s">
        <v>257</v>
      </c>
      <c r="EM224" s="13"/>
      <c r="EN224" s="16"/>
    </row>
    <row r="225" spans="1:144" ht="13.5" customHeight="1" x14ac:dyDescent="0.2">
      <c r="A225" s="14"/>
      <c r="B225" s="91">
        <v>217</v>
      </c>
      <c r="C225" s="92" t="s">
        <v>258</v>
      </c>
      <c r="D225" s="12" t="s">
        <v>547</v>
      </c>
      <c r="E225" s="14"/>
      <c r="F225" s="10">
        <v>215</v>
      </c>
      <c r="G225" s="92" t="s">
        <v>72</v>
      </c>
      <c r="H225" s="13">
        <f>SUMIF(Ent_Dados!$C$269:$C$514,Tabulação_Prod_Municipios!D20,Ent_Dados!$F$269:$F$514)+SUMIF(Ent_Dados!$C$269:$C$514,Tabulação_Prod_Municipios!D20,Ent_Dados!$H$269:$H$514)+SUMIF(Ent_Dados!$C$269:$C$514,Tabulação_Prod_Municipios!D20,Ent_Dados!$J$269:$J$514)+SUMIF(Ent_Dados!$C$269:$C$514,Tabulação_Prod_Municipios!D20,Ent_Dados!$N$269:$N$514)+SUMIF(Ent_Dados!$C$269:$C$514,Tabulação_Prod_Municipios!D20,Ent_Dados!$P$269:$P$514)+SUMIF(Ent_Dados!$C$269:$C$514,Tabulação_Prod_Municipios!D20,Ent_Dados!$T$269:$T$514)+SUMIF(Ent_Dados!$C$269:$C$514,Tabulação_Prod_Municipios!D20,Ent_Dados!$V$269:$V$514)+SUMIF(Ent_Dados!$C$269:$C$514,Tabulação_Prod_Municipios!D20,Ent_Dados!$X$269:$X$514)+SUMIF(Ent_Dados!$C$269:$C$514,Tabulação_Prod_Municipios!D20,Ent_Dados!$AB$269:$AB$514)</f>
        <v>2450</v>
      </c>
      <c r="I225" s="16">
        <f>SUMIF(Ent_Dados!$C$269:$C$514,Tabulação_Prod_Municipios!D20,Ent_Dados!$G$269:$G$514)+SUMIF(Ent_Dados!$C$269:$C$514,Tabulação_Prod_Municipios!D20,Ent_Dados!$I$269:$I$514)+SUMIF(Ent_Dados!$C$269:$C$514,Tabulação_Prod_Municipios!D20,Ent_Dados!$K$269:$K$514)+SUMIF(Ent_Dados!$C$269:$C$514,Tabulação_Prod_Municipios!D20,Ent_Dados!$O$269:$O$514)+SUMIF(Ent_Dados!$C$269:$C$514,Tabulação_Prod_Municipios!D20,Ent_Dados!$Q$269:$Q$514)+SUMIF(Ent_Dados!$C$269:$C$514,Tabulação_Prod_Municipios!D20,Ent_Dados!$U$269:$U$514)+SUMIF(Ent_Dados!$C$269:$C$514,Tabulação_Prod_Municipios!D20,Ent_Dados!$W$269:$W$514)+SUMIF(Ent_Dados!$C$269:$C$514,Tabulação_Prod_Municipios!D20,Ent_Dados!$Y$269:$Y$514)+SUMIF(Ent_Dados!$C$269:$C$514,Tabulação_Prod_Municipios!D20,Ent_Dados!$AC$269:$AC$514)</f>
        <v>920</v>
      </c>
      <c r="J225" s="9"/>
      <c r="K225" s="10">
        <v>215</v>
      </c>
      <c r="L225" s="92" t="s">
        <v>243</v>
      </c>
      <c r="M225" s="13">
        <f>SUMIF(Ent_Dados!$C$9:$C$254,Tabulação_Prod_Municipios!D209,Ent_Dados!$F$9:$F$254)+SUMIF(Ent_Dados!$C$9:$C$254,Tabulação_Prod_Municipios!D209,Ent_Dados!$H$9:$H$254)+SUMIF(Ent_Dados!$C$9:$C$254,Tabulação_Prod_Municipios!D209,Ent_Dados!$J$9:$J$254)+SUMIF(Ent_Dados!$C$9:$C$254,Tabulação_Prod_Municipios!D209,Ent_Dados!$N$9:$N$254)+SUMIF(Ent_Dados!$C$9:$C$254,Tabulação_Prod_Municipios!D209,Ent_Dados!$P$9:$P$254)+SUMIF(Ent_Dados!$C$9:$C$254,Tabulação_Prod_Municipios!D209,Ent_Dados!$T$9:$T$254)+SUMIF(Ent_Dados!$C$9:$C$254,Tabulação_Prod_Municipios!D209,Ent_Dados!$V$9:$V$254)+SUMIF(Ent_Dados!$C$9:$C$254,Tabulação_Prod_Municipios!D209,Ent_Dados!$X$9:$X$254)+SUMIF(Ent_Dados!$C$9:$C$254,Tabulação_Prod_Municipios!D209,Ent_Dados!$AB$9:$AB$254)</f>
        <v>280</v>
      </c>
      <c r="N225" s="16">
        <f>SUMIF(Ent_Dados!$C$9:$C$254,Tabulação_Prod_Municipios!D209,Ent_Dados!$G$9:$G$254)+SUMIF(Ent_Dados!$C$9:$C$254,Tabulação_Prod_Municipios!D209,Ent_Dados!$I$9:$I$254)+SUMIF(Ent_Dados!$C$9:$C$254,Tabulação_Prod_Municipios!D209,Ent_Dados!$K$9:$K$254)+SUMIF(Ent_Dados!$C$9:$C$254,Tabulação_Prod_Municipios!D209,Ent_Dados!$O$9:$O$254)+SUMIF(Ent_Dados!$C$9:$C$254,Tabulação_Prod_Municipios!D209,Ent_Dados!$Q$9:$Q$254)+SUMIF(Ent_Dados!$C$9:$C$254,Tabulação_Prod_Municipios!D209,Ent_Dados!$U$9:$U$254)+SUMIF(Ent_Dados!$C$9:$C$254,Tabulação_Prod_Municipios!D209,Ent_Dados!$W$9:$W$254)+SUMIF(Ent_Dados!$C$9:$C$254,Tabulação_Prod_Municipios!D209,Ent_Dados!$Y$9:$Y$254)+SUMIF(Ent_Dados!$C$9:$C$254,Tabulação_Prod_Municipios!D209,Ent_Dados!$AC$9:$AC$254)</f>
        <v>230</v>
      </c>
      <c r="O225" s="14"/>
      <c r="P225" s="10">
        <v>215</v>
      </c>
      <c r="Q225" s="92" t="s">
        <v>103</v>
      </c>
      <c r="R225" s="13">
        <f>SUMIF(Ent_Dados!$C$269:$C$514,Tabulação_Prod_Municipios!D51,Ent_Dados!$V$269:$V$514)</f>
        <v>0</v>
      </c>
      <c r="S225" s="16">
        <f>SUMIF(Ent_Dados!$C$269:$C$514,Tabulação_Prod_Municipios!D51,Ent_Dados!$W$269:$W$514)</f>
        <v>0</v>
      </c>
      <c r="T225" s="9"/>
      <c r="U225" s="10">
        <v>215</v>
      </c>
      <c r="V225" s="92" t="s">
        <v>103</v>
      </c>
      <c r="W225" s="13">
        <f>SUMIF(Ent_Dados!$C$9:$C$254,Tabulação_Prod_Municipios!D51,Ent_Dados!$V$9:$V$254)</f>
        <v>0</v>
      </c>
      <c r="X225" s="16">
        <f>SUMIF(Ent_Dados!$C$9:$C$254,Tabulação_Prod_Municipios!D51,Ent_Dados!$W$9:$W$254)</f>
        <v>0</v>
      </c>
      <c r="Y225" s="2"/>
      <c r="Z225" s="10">
        <v>215</v>
      </c>
      <c r="AA225" s="92" t="s">
        <v>183</v>
      </c>
      <c r="AB225" s="13">
        <f>SUMIF(Ent_Dados!$C$269:$C$514,Tabulação_Prod_Municipios!D140,Ent_Dados!$T$269:$T$514)</f>
        <v>304</v>
      </c>
      <c r="AC225" s="16">
        <f>SUMIF(Ent_Dados!$C$269:$C$514,Tabulação_Prod_Municipios!D140,Ent_Dados!$U$269:$U$514)</f>
        <v>228</v>
      </c>
      <c r="AD225" s="9"/>
      <c r="AE225" s="10">
        <v>215</v>
      </c>
      <c r="AF225" s="92" t="s">
        <v>272</v>
      </c>
      <c r="AG225" s="13">
        <f>SUMIF(Ent_Dados!$C$9:$C$254,Tabulação_Prod_Municipios!D240,Ent_Dados!$T$9:$T$254)</f>
        <v>80</v>
      </c>
      <c r="AH225" s="16">
        <f>SUMIF(Ent_Dados!$C$9:$C$254,Tabulação_Prod_Municipios!D240,Ent_Dados!$U$9:$U$254)</f>
        <v>80</v>
      </c>
      <c r="AJ225" s="10">
        <v>215</v>
      </c>
      <c r="AK225" s="92" t="s">
        <v>224</v>
      </c>
      <c r="AL225" s="13">
        <f>SUMIF(Ent_Dados!$C$269:$C$514,Tabulação_Prod_Municipios!D185,Ent_Dados!$X$269:$X$514)</f>
        <v>0</v>
      </c>
      <c r="AM225" s="16">
        <f>SUMIF(Ent_Dados!$C$269:$C$514,Tabulação_Prod_Municipios!D185,Ent_Dados!$Y$269:$Y$514)</f>
        <v>0</v>
      </c>
      <c r="AN225" s="9"/>
      <c r="AO225" s="10">
        <v>215</v>
      </c>
      <c r="AP225" s="92" t="s">
        <v>224</v>
      </c>
      <c r="AQ225" s="13">
        <f>SUMIF(Ent_Dados!$C$9:$C$254,Tabulação_Prod_Municipios!D185,Ent_Dados!$X$9:$X$254)</f>
        <v>0</v>
      </c>
      <c r="AR225" s="16">
        <f>SUMIF(Ent_Dados!$C$9:$C$254,Tabulação_Prod_Municipios!D185,Ent_Dados!$Y$9:$Y$254)</f>
        <v>0</v>
      </c>
      <c r="AT225" s="10">
        <v>215</v>
      </c>
      <c r="AU225" s="92" t="s">
        <v>239</v>
      </c>
      <c r="AV225" s="13">
        <f>SUMIF(Ent_Dados!$C$269:$C$514,Tabulação_Prod_Municipios!D204,Ent_Dados!$J$269:$J$514)</f>
        <v>0</v>
      </c>
      <c r="AW225" s="16">
        <f>SUMIF(Ent_Dados!$C$269:$C$514,Tabulação_Prod_Municipios!D204,Ent_Dados!$K$269:$K$514)</f>
        <v>0</v>
      </c>
      <c r="AX225" s="9"/>
      <c r="AY225" s="10">
        <v>215</v>
      </c>
      <c r="AZ225" s="92" t="s">
        <v>82</v>
      </c>
      <c r="BA225" s="13">
        <f>SUMIF(Ent_Dados!$C$9:$C$254,Tabulação_Prod_Municipios!D30,Ent_Dados!$J$9:$J$254)</f>
        <v>0</v>
      </c>
      <c r="BB225" s="16">
        <f>SUMIF(Ent_Dados!$C$9:$C$254,Tabulação_Prod_Municipios!D30,Ent_Dados!$K$9:$K$254)</f>
        <v>0</v>
      </c>
      <c r="BD225" s="10">
        <v>215</v>
      </c>
      <c r="BE225" s="92" t="s">
        <v>224</v>
      </c>
      <c r="BF225" s="13">
        <f>SUMIF(Ent_Dados!$C$269:$C$514,Tabulação_Prod_Municipios!D185,Ent_Dados!$N$269:$N$514)</f>
        <v>0</v>
      </c>
      <c r="BG225" s="16">
        <f>SUMIF(Ent_Dados!$C$269:$C$514,Tabulação_Prod_Municipios!D185,Ent_Dados!$O$269:$O$514)</f>
        <v>0</v>
      </c>
      <c r="BH225" s="9"/>
      <c r="BI225" s="10">
        <v>215</v>
      </c>
      <c r="BJ225" s="92" t="s">
        <v>224</v>
      </c>
      <c r="BK225" s="13">
        <f>SUMIF(Ent_Dados!$C$9:$C$254,Tabulação_Prod_Municipios!D185,Ent_Dados!$N$9:$N$254)</f>
        <v>0</v>
      </c>
      <c r="BL225" s="16">
        <f>SUMIF(Ent_Dados!$C$9:$C$254,Tabulação_Prod_Municipios!D185,Ent_Dados!$O$9:$O$254)</f>
        <v>0</v>
      </c>
      <c r="BN225" s="10">
        <v>215</v>
      </c>
      <c r="BO225" s="92" t="s">
        <v>255</v>
      </c>
      <c r="BP225" s="13">
        <f>SUMIF(Ent_Dados!$C$269:$C$514,Tabulação_Prod_Municipios!D222,Ent_Dados!$F$269:$F$514)</f>
        <v>0</v>
      </c>
      <c r="BQ225" s="16">
        <f>SUMIF(Ent_Dados!$C$269:$C$514,Tabulação_Prod_Municipios!D222,Ent_Dados!$G$269:$G$514)</f>
        <v>0</v>
      </c>
      <c r="BR225" s="9"/>
      <c r="BS225" s="10">
        <v>215</v>
      </c>
      <c r="BT225" s="92" t="s">
        <v>255</v>
      </c>
      <c r="BU225" s="13">
        <f>SUMIF(Ent_Dados!$C$9:$C$254,Tabulação_Prod_Municipios!D222,Ent_Dados!$F$9:$F$254)</f>
        <v>0</v>
      </c>
      <c r="BV225" s="16">
        <f>SUMIF(Ent_Dados!$C$9:$C$254,Tabulação_Prod_Municipios!D222,Ent_Dados!$G$9:$G$254)</f>
        <v>0</v>
      </c>
      <c r="BX225" s="10">
        <v>215</v>
      </c>
      <c r="BY225" s="92" t="s">
        <v>254</v>
      </c>
      <c r="BZ225" s="13">
        <f>SUMIF(Ent_Dados!$C$269:$C$514,Tabulação_Prod_Municipios!D221,Ent_Dados!$P$269:$P$514)</f>
        <v>0</v>
      </c>
      <c r="CA225" s="16">
        <f>SUMIF(Ent_Dados!$C$269:$C$514,Tabulação_Prod_Municipios!D221,Ent_Dados!$Q$269:$Q$514)</f>
        <v>0</v>
      </c>
      <c r="CB225" s="9"/>
      <c r="CC225" s="10">
        <v>215</v>
      </c>
      <c r="CD225" s="92" t="s">
        <v>254</v>
      </c>
      <c r="CE225" s="13">
        <f>SUMIF(Ent_Dados!$C$9:$C$254,Tabulação_Prod_Municipios!D221,Ent_Dados!$P$9:$P$254)</f>
        <v>0</v>
      </c>
      <c r="CF225" s="16">
        <f>SUMIF(Ent_Dados!$C$9:$C$254,Tabulação_Prod_Municipios!D221,Ent_Dados!$Q$9:$Q$254)</f>
        <v>0</v>
      </c>
      <c r="CH225" s="10">
        <v>215</v>
      </c>
      <c r="CI225" s="92" t="s">
        <v>257</v>
      </c>
      <c r="CJ225" s="13">
        <f>SUMIF(Ent_Dados!$C$269:$C$514,Tabulação_Prod_Municipios!D224,Ent_Dados!$AB$269:$AB$514)</f>
        <v>0</v>
      </c>
      <c r="CK225" s="16">
        <f>SUMIF(Ent_Dados!$C$269:$C$514,Tabulação_Prod_Municipios!D224,Ent_Dados!$AC$269:$AC$514)</f>
        <v>0</v>
      </c>
      <c r="CL225" s="9"/>
      <c r="CM225" s="10">
        <v>215</v>
      </c>
      <c r="CN225" s="92" t="s">
        <v>257</v>
      </c>
      <c r="CO225" s="13">
        <f>SUMIF(Ent_Dados!$C$9:$C$254,Tabulação_Prod_Municipios!D224,Ent_Dados!$AB$9:$AB$254)</f>
        <v>0</v>
      </c>
      <c r="CP225" s="16">
        <f>SUMIF(Ent_Dados!$C$9:$C$254,Tabulação_Prod_Municipios!D224,Ent_Dados!$AC$9:$AC$254)</f>
        <v>0</v>
      </c>
      <c r="CR225" s="10">
        <v>215</v>
      </c>
      <c r="CS225" s="92" t="s">
        <v>130</v>
      </c>
      <c r="CT225" s="13">
        <f>SUMIF(Ent_Dados!$C$269:$C$514,Tabulação_Prod_Municipios!D84,Ent_Dados!$L$269:$L$514)</f>
        <v>0</v>
      </c>
      <c r="CU225" s="16">
        <f>SUMIF(Ent_Dados!$C$269:$C$514,Tabulação_Prod_Municipios!D84,Ent_Dados!$M$269:$M$514)</f>
        <v>0</v>
      </c>
      <c r="CV225" s="9"/>
      <c r="CW225" s="10">
        <v>215</v>
      </c>
      <c r="CX225" s="92" t="s">
        <v>130</v>
      </c>
      <c r="CY225" s="13">
        <f>SUMIF(Ent_Dados!$C$9:$C$254,Tabulação_Prod_Municipios!D84,Ent_Dados!$L$9:$L$254)</f>
        <v>0</v>
      </c>
      <c r="CZ225" s="16">
        <f>SUMIF(Ent_Dados!$C$9:$C$254,Tabulação_Prod_Municipios!D84,Ent_Dados!$M$9:$M$254)</f>
        <v>0</v>
      </c>
      <c r="DB225" s="10">
        <v>215</v>
      </c>
      <c r="DC225" s="92" t="s">
        <v>44</v>
      </c>
      <c r="DD225" s="13">
        <f>SUMIF(Ent_Dados!$C$269:$C$514,Tabulação_Prod_Municipios!D154,Ent_Dados!$R$269:$R$514)</f>
        <v>0</v>
      </c>
      <c r="DE225" s="16">
        <f>SUMIF(Ent_Dados!$C$269:$C$514,Tabulação_Prod_Municipios!D154,Ent_Dados!$S$269:$S$514)</f>
        <v>0</v>
      </c>
      <c r="DF225" s="9"/>
      <c r="DG225" s="10">
        <v>215</v>
      </c>
      <c r="DH225" s="92" t="s">
        <v>256</v>
      </c>
      <c r="DI225" s="13">
        <f>SUMIF(Ent_Dados!$C$9:$C$254,Tabulação_Prod_Municipios!D223,Ent_Dados!$R$9:$R$254)</f>
        <v>0</v>
      </c>
      <c r="DJ225" s="16">
        <f>SUMIF(Ent_Dados!$C$9:$C$254,Tabulação_Prod_Municipios!D223,Ent_Dados!$S$9:$S$254)</f>
        <v>0</v>
      </c>
      <c r="DL225" s="10">
        <v>215</v>
      </c>
      <c r="DM225" s="92" t="s">
        <v>48</v>
      </c>
      <c r="DN225" s="13">
        <f>SUMIF(Ent_Dados!$C$269:$C$514,Tabulação_Prod_Municipios!D201,Ent_Dados!$Z$269:$Z$514)</f>
        <v>0</v>
      </c>
      <c r="DO225" s="16">
        <f>SUMIF(Ent_Dados!$C$269:$C$514,Tabulação_Prod_Municipios!D201,Ent_Dados!$AA$269:$AA$514)</f>
        <v>0</v>
      </c>
      <c r="DP225" s="9"/>
      <c r="DQ225" s="10">
        <v>215</v>
      </c>
      <c r="DR225" s="92" t="s">
        <v>48</v>
      </c>
      <c r="DS225" s="13">
        <f>SUMIF(Ent_Dados!$C$9:$C$254,Tabulação_Prod_Municipios!D201,Ent_Dados!$Z$9:$Z$254)</f>
        <v>0</v>
      </c>
      <c r="DT225" s="16">
        <f>SUMIF(Ent_Dados!$C$9:$C$254,Tabulação_Prod_Municipios!D201,Ent_Dados!$AA$9:$AA$254)</f>
        <v>0</v>
      </c>
      <c r="DV225" s="10">
        <v>215</v>
      </c>
      <c r="DW225" s="92" t="s">
        <v>252</v>
      </c>
      <c r="DX225" s="13">
        <f>SUMIF(Ent_Dados!$C$269:$C$514,Tabulação_Prod_Municipios!D219,Ent_Dados!$D$269:$D$514)</f>
        <v>0</v>
      </c>
      <c r="DY225" s="16">
        <f>SUMIF(Ent_Dados!$C$269:$C$514,Tabulação_Prod_Municipios!D219,Ent_Dados!$E$269:$E$514)</f>
        <v>0</v>
      </c>
      <c r="DZ225" s="9"/>
      <c r="EA225" s="10">
        <v>215</v>
      </c>
      <c r="EB225" s="92" t="s">
        <v>252</v>
      </c>
      <c r="EC225" s="13">
        <f>SUMIF(Ent_Dados!$C$9:$C$254,Tabulação_Prod_Municipios!D219,Ent_Dados!$D$9:$D$254)</f>
        <v>0</v>
      </c>
      <c r="ED225" s="16">
        <f>SUMIF(Ent_Dados!$C$9:$C$254,Tabulação_Prod_Municipios!D219,Ent_Dados!$E$9:$E$254)</f>
        <v>0</v>
      </c>
      <c r="EF225" s="10">
        <v>215</v>
      </c>
      <c r="EG225" s="92" t="s">
        <v>258</v>
      </c>
      <c r="EH225" s="13"/>
      <c r="EI225" s="16"/>
      <c r="EJ225" s="9"/>
      <c r="EK225" s="10">
        <v>215</v>
      </c>
      <c r="EL225" s="92" t="s">
        <v>258</v>
      </c>
      <c r="EM225" s="13"/>
      <c r="EN225" s="16"/>
    </row>
    <row r="226" spans="1:144" ht="13.5" customHeight="1" x14ac:dyDescent="0.2">
      <c r="A226" s="14"/>
      <c r="B226" s="91">
        <v>218</v>
      </c>
      <c r="C226" s="92" t="s">
        <v>259</v>
      </c>
      <c r="D226" s="12" t="s">
        <v>549</v>
      </c>
      <c r="E226" s="14"/>
      <c r="F226" s="10">
        <v>216</v>
      </c>
      <c r="G226" s="92" t="s">
        <v>136</v>
      </c>
      <c r="H226" s="13">
        <f>SUMIF(Ent_Dados!$C$269:$C$514,Tabulação_Prod_Municipios!D90,Ent_Dados!$F$269:$F$514)+SUMIF(Ent_Dados!$C$269:$C$514,Tabulação_Prod_Municipios!D90,Ent_Dados!$H$269:$H$514)+SUMIF(Ent_Dados!$C$269:$C$514,Tabulação_Prod_Municipios!D90,Ent_Dados!$J$269:$J$514)+SUMIF(Ent_Dados!$C$269:$C$514,Tabulação_Prod_Municipios!D90,Ent_Dados!$N$269:$N$514)+SUMIF(Ent_Dados!$C$269:$C$514,Tabulação_Prod_Municipios!D90,Ent_Dados!$P$269:$P$514)+SUMIF(Ent_Dados!$C$269:$C$514,Tabulação_Prod_Municipios!D90,Ent_Dados!$T$269:$T$514)+SUMIF(Ent_Dados!$C$269:$C$514,Tabulação_Prod_Municipios!D90,Ent_Dados!$V$269:$V$514)+SUMIF(Ent_Dados!$C$269:$C$514,Tabulação_Prod_Municipios!D90,Ent_Dados!$X$269:$X$514)+SUMIF(Ent_Dados!$C$269:$C$514,Tabulação_Prod_Municipios!D90,Ent_Dados!$AB$269:$AB$514)</f>
        <v>486</v>
      </c>
      <c r="I226" s="16">
        <f>SUMIF(Ent_Dados!$C$269:$C$514,Tabulação_Prod_Municipios!D90,Ent_Dados!$G$269:$G$514)+SUMIF(Ent_Dados!$C$269:$C$514,Tabulação_Prod_Municipios!D90,Ent_Dados!$I$269:$I$514)+SUMIF(Ent_Dados!$C$269:$C$514,Tabulação_Prod_Municipios!D90,Ent_Dados!$K$269:$K$514)+SUMIF(Ent_Dados!$C$269:$C$514,Tabulação_Prod_Municipios!D90,Ent_Dados!$O$269:$O$514)+SUMIF(Ent_Dados!$C$269:$C$514,Tabulação_Prod_Municipios!D90,Ent_Dados!$Q$269:$Q$514)+SUMIF(Ent_Dados!$C$269:$C$514,Tabulação_Prod_Municipios!D90,Ent_Dados!$U$269:$U$514)+SUMIF(Ent_Dados!$C$269:$C$514,Tabulação_Prod_Municipios!D90,Ent_Dados!$W$269:$W$514)+SUMIF(Ent_Dados!$C$269:$C$514,Tabulação_Prod_Municipios!D90,Ent_Dados!$Y$269:$Y$514)+SUMIF(Ent_Dados!$C$269:$C$514,Tabulação_Prod_Municipios!D90,Ent_Dados!$AC$269:$AC$514)</f>
        <v>864</v>
      </c>
      <c r="J226" s="9"/>
      <c r="K226" s="10">
        <v>216</v>
      </c>
      <c r="L226" s="92" t="s">
        <v>86</v>
      </c>
      <c r="M226" s="13">
        <f>SUMIF(Ent_Dados!$C$9:$C$254,Tabulação_Prod_Municipios!D34,Ent_Dados!$F$9:$F$254)+SUMIF(Ent_Dados!$C$9:$C$254,Tabulação_Prod_Municipios!D34,Ent_Dados!$H$9:$H$254)+SUMIF(Ent_Dados!$C$9:$C$254,Tabulação_Prod_Municipios!D34,Ent_Dados!$J$9:$J$254)+SUMIF(Ent_Dados!$C$9:$C$254,Tabulação_Prod_Municipios!D34,Ent_Dados!$N$9:$N$254)+SUMIF(Ent_Dados!$C$9:$C$254,Tabulação_Prod_Municipios!D34,Ent_Dados!$P$9:$P$254)+SUMIF(Ent_Dados!$C$9:$C$254,Tabulação_Prod_Municipios!D34,Ent_Dados!$T$9:$T$254)+SUMIF(Ent_Dados!$C$9:$C$254,Tabulação_Prod_Municipios!D34,Ent_Dados!$V$9:$V$254)+SUMIF(Ent_Dados!$C$9:$C$254,Tabulação_Prod_Municipios!D34,Ent_Dados!$X$9:$X$254)+SUMIF(Ent_Dados!$C$9:$C$254,Tabulação_Prod_Municipios!D34,Ent_Dados!$AB$9:$AB$254)</f>
        <v>160</v>
      </c>
      <c r="N226" s="16">
        <f>SUMIF(Ent_Dados!$C$9:$C$254,Tabulação_Prod_Municipios!D34,Ent_Dados!$G$9:$G$254)+SUMIF(Ent_Dados!$C$9:$C$254,Tabulação_Prod_Municipios!D34,Ent_Dados!$I$9:$I$254)+SUMIF(Ent_Dados!$C$9:$C$254,Tabulação_Prod_Municipios!D34,Ent_Dados!$K$9:$K$254)+SUMIF(Ent_Dados!$C$9:$C$254,Tabulação_Prod_Municipios!D34,Ent_Dados!$O$9:$O$254)+SUMIF(Ent_Dados!$C$9:$C$254,Tabulação_Prod_Municipios!D34,Ent_Dados!$Q$9:$Q$254)+SUMIF(Ent_Dados!$C$9:$C$254,Tabulação_Prod_Municipios!D34,Ent_Dados!$U$9:$U$254)+SUMIF(Ent_Dados!$C$9:$C$254,Tabulação_Prod_Municipios!D34,Ent_Dados!$W$9:$W$254)+SUMIF(Ent_Dados!$C$9:$C$254,Tabulação_Prod_Municipios!D34,Ent_Dados!$Y$9:$Y$254)+SUMIF(Ent_Dados!$C$9:$C$254,Tabulação_Prod_Municipios!D34,Ent_Dados!$AC$9:$AC$254)</f>
        <v>230</v>
      </c>
      <c r="O226" s="14"/>
      <c r="P226" s="10">
        <v>216</v>
      </c>
      <c r="Q226" s="92" t="s">
        <v>105</v>
      </c>
      <c r="R226" s="13">
        <f>SUMIF(Ent_Dados!$C$269:$C$514,Tabulação_Prod_Municipios!D54,Ent_Dados!$V$269:$V$514)</f>
        <v>0</v>
      </c>
      <c r="S226" s="16">
        <f>SUMIF(Ent_Dados!$C$269:$C$514,Tabulação_Prod_Municipios!D54,Ent_Dados!$W$269:$W$514)</f>
        <v>0</v>
      </c>
      <c r="T226" s="9"/>
      <c r="U226" s="10">
        <v>216</v>
      </c>
      <c r="V226" s="92" t="s">
        <v>105</v>
      </c>
      <c r="W226" s="13">
        <f>SUMIF(Ent_Dados!$C$9:$C$254,Tabulação_Prod_Municipios!D54,Ent_Dados!$V$9:$V$254)</f>
        <v>0</v>
      </c>
      <c r="X226" s="16">
        <f>SUMIF(Ent_Dados!$C$9:$C$254,Tabulação_Prod_Municipios!D54,Ent_Dados!$W$9:$W$254)</f>
        <v>0</v>
      </c>
      <c r="Y226" s="2"/>
      <c r="Z226" s="10">
        <v>216</v>
      </c>
      <c r="AA226" s="92" t="s">
        <v>213</v>
      </c>
      <c r="AB226" s="13">
        <f>SUMIF(Ent_Dados!$C$269:$C$514,Tabulação_Prod_Municipios!D173,Ent_Dados!$T$269:$T$514)</f>
        <v>350</v>
      </c>
      <c r="AC226" s="16">
        <f>SUMIF(Ent_Dados!$C$269:$C$514,Tabulação_Prod_Municipios!D173,Ent_Dados!$U$269:$U$514)</f>
        <v>224</v>
      </c>
      <c r="AD226" s="9"/>
      <c r="AE226" s="10">
        <v>216</v>
      </c>
      <c r="AF226" s="92" t="s">
        <v>252</v>
      </c>
      <c r="AG226" s="13">
        <f>SUMIF(Ent_Dados!$C$9:$C$254,Tabulação_Prod_Municipios!D219,Ent_Dados!$T$9:$T$254)</f>
        <v>200</v>
      </c>
      <c r="AH226" s="16">
        <f>SUMIF(Ent_Dados!$C$9:$C$254,Tabulação_Prod_Municipios!D219,Ent_Dados!$U$9:$U$254)</f>
        <v>70</v>
      </c>
      <c r="AJ226" s="10">
        <v>216</v>
      </c>
      <c r="AK226" s="92" t="s">
        <v>225</v>
      </c>
      <c r="AL226" s="13">
        <f>SUMIF(Ent_Dados!$C$269:$C$514,Tabulação_Prod_Municipios!D186,Ent_Dados!$X$269:$X$514)</f>
        <v>0</v>
      </c>
      <c r="AM226" s="16">
        <f>SUMIF(Ent_Dados!$C$269:$C$514,Tabulação_Prod_Municipios!D186,Ent_Dados!$Y$269:$Y$514)</f>
        <v>0</v>
      </c>
      <c r="AN226" s="9"/>
      <c r="AO226" s="10">
        <v>216</v>
      </c>
      <c r="AP226" s="92" t="s">
        <v>225</v>
      </c>
      <c r="AQ226" s="13">
        <f>SUMIF(Ent_Dados!$C$9:$C$254,Tabulação_Prod_Municipios!D186,Ent_Dados!$X$9:$X$254)</f>
        <v>0</v>
      </c>
      <c r="AR226" s="16">
        <f>SUMIF(Ent_Dados!$C$9:$C$254,Tabulação_Prod_Municipios!D186,Ent_Dados!$Y$9:$Y$254)</f>
        <v>0</v>
      </c>
      <c r="AT226" s="10">
        <v>216</v>
      </c>
      <c r="AU226" s="92" t="s">
        <v>172</v>
      </c>
      <c r="AV226" s="13">
        <f>SUMIF(Ent_Dados!$C$269:$C$514,Tabulação_Prod_Municipios!D128,Ent_Dados!$J$269:$J$514)</f>
        <v>0</v>
      </c>
      <c r="AW226" s="16">
        <f>SUMIF(Ent_Dados!$C$269:$C$514,Tabulação_Prod_Municipios!D128,Ent_Dados!$K$269:$K$514)</f>
        <v>0</v>
      </c>
      <c r="AX226" s="9"/>
      <c r="AY226" s="10">
        <v>216</v>
      </c>
      <c r="AZ226" s="92" t="s">
        <v>83</v>
      </c>
      <c r="BA226" s="13">
        <f>SUMIF(Ent_Dados!$C$9:$C$254,Tabulação_Prod_Municipios!D31,Ent_Dados!$J$9:$J$254)</f>
        <v>0</v>
      </c>
      <c r="BB226" s="16">
        <f>SUMIF(Ent_Dados!$C$9:$C$254,Tabulação_Prod_Municipios!D31,Ent_Dados!$K$9:$K$254)</f>
        <v>0</v>
      </c>
      <c r="BD226" s="10">
        <v>216</v>
      </c>
      <c r="BE226" s="92" t="s">
        <v>226</v>
      </c>
      <c r="BF226" s="13">
        <f>SUMIF(Ent_Dados!$C$269:$C$514,Tabulação_Prod_Municipios!D187,Ent_Dados!$N$269:$N$514)</f>
        <v>0</v>
      </c>
      <c r="BG226" s="16">
        <f>SUMIF(Ent_Dados!$C$269:$C$514,Tabulação_Prod_Municipios!D187,Ent_Dados!$O$269:$O$514)</f>
        <v>0</v>
      </c>
      <c r="BH226" s="9"/>
      <c r="BI226" s="10">
        <v>216</v>
      </c>
      <c r="BJ226" s="92" t="s">
        <v>226</v>
      </c>
      <c r="BK226" s="13">
        <f>SUMIF(Ent_Dados!$C$9:$C$254,Tabulação_Prod_Municipios!D187,Ent_Dados!$N$9:$N$254)</f>
        <v>0</v>
      </c>
      <c r="BL226" s="16">
        <f>SUMIF(Ent_Dados!$C$9:$C$254,Tabulação_Prod_Municipios!D187,Ent_Dados!$O$9:$O$254)</f>
        <v>0</v>
      </c>
      <c r="BN226" s="10">
        <v>216</v>
      </c>
      <c r="BO226" s="92" t="s">
        <v>256</v>
      </c>
      <c r="BP226" s="13">
        <f>SUMIF(Ent_Dados!$C$269:$C$514,Tabulação_Prod_Municipios!D223,Ent_Dados!$F$269:$F$514)</f>
        <v>0</v>
      </c>
      <c r="BQ226" s="16">
        <f>SUMIF(Ent_Dados!$C$269:$C$514,Tabulação_Prod_Municipios!D223,Ent_Dados!$G$269:$G$514)</f>
        <v>0</v>
      </c>
      <c r="BR226" s="9"/>
      <c r="BS226" s="10">
        <v>216</v>
      </c>
      <c r="BT226" s="92" t="s">
        <v>256</v>
      </c>
      <c r="BU226" s="13">
        <f>SUMIF(Ent_Dados!$C$9:$C$254,Tabulação_Prod_Municipios!D223,Ent_Dados!$F$9:$F$254)</f>
        <v>0</v>
      </c>
      <c r="BV226" s="16">
        <f>SUMIF(Ent_Dados!$C$9:$C$254,Tabulação_Prod_Municipios!D223,Ent_Dados!$G$9:$G$254)</f>
        <v>0</v>
      </c>
      <c r="BX226" s="10">
        <v>216</v>
      </c>
      <c r="BY226" s="92" t="s">
        <v>255</v>
      </c>
      <c r="BZ226" s="13">
        <f>SUMIF(Ent_Dados!$C$269:$C$514,Tabulação_Prod_Municipios!D222,Ent_Dados!$P$269:$P$514)</f>
        <v>0</v>
      </c>
      <c r="CA226" s="16">
        <f>SUMIF(Ent_Dados!$C$269:$C$514,Tabulação_Prod_Municipios!D222,Ent_Dados!$Q$269:$Q$514)</f>
        <v>0</v>
      </c>
      <c r="CB226" s="9"/>
      <c r="CC226" s="10">
        <v>216</v>
      </c>
      <c r="CD226" s="92" t="s">
        <v>255</v>
      </c>
      <c r="CE226" s="13">
        <f>SUMIF(Ent_Dados!$C$9:$C$254,Tabulação_Prod_Municipios!D222,Ent_Dados!$P$9:$P$254)</f>
        <v>0</v>
      </c>
      <c r="CF226" s="16">
        <f>SUMIF(Ent_Dados!$C$9:$C$254,Tabulação_Prod_Municipios!D222,Ent_Dados!$Q$9:$Q$254)</f>
        <v>0</v>
      </c>
      <c r="CH226" s="10">
        <v>216</v>
      </c>
      <c r="CI226" s="92" t="s">
        <v>258</v>
      </c>
      <c r="CJ226" s="13">
        <f>SUMIF(Ent_Dados!$C$269:$C$514,Tabulação_Prod_Municipios!D225,Ent_Dados!$AB$269:$AB$514)</f>
        <v>0</v>
      </c>
      <c r="CK226" s="16">
        <f>SUMIF(Ent_Dados!$C$269:$C$514,Tabulação_Prod_Municipios!D225,Ent_Dados!$AC$269:$AC$514)</f>
        <v>0</v>
      </c>
      <c r="CL226" s="9"/>
      <c r="CM226" s="10">
        <v>216</v>
      </c>
      <c r="CN226" s="92" t="s">
        <v>258</v>
      </c>
      <c r="CO226" s="13">
        <f>SUMIF(Ent_Dados!$C$9:$C$254,Tabulação_Prod_Municipios!D225,Ent_Dados!$AB$9:$AB$254)</f>
        <v>0</v>
      </c>
      <c r="CP226" s="16">
        <f>SUMIF(Ent_Dados!$C$9:$C$254,Tabulação_Prod_Municipios!D225,Ent_Dados!$AC$9:$AC$254)</f>
        <v>0</v>
      </c>
      <c r="CR226" s="10">
        <v>216</v>
      </c>
      <c r="CS226" s="92" t="s">
        <v>148</v>
      </c>
      <c r="CT226" s="13">
        <f>SUMIF(Ent_Dados!$C$269:$C$514,Tabulação_Prod_Municipios!D102,Ent_Dados!$L$269:$L$514)</f>
        <v>0</v>
      </c>
      <c r="CU226" s="16">
        <f>SUMIF(Ent_Dados!$C$269:$C$514,Tabulação_Prod_Municipios!D102,Ent_Dados!$M$269:$M$514)</f>
        <v>0</v>
      </c>
      <c r="CV226" s="9"/>
      <c r="CW226" s="10">
        <v>216</v>
      </c>
      <c r="CX226" s="92" t="s">
        <v>148</v>
      </c>
      <c r="CY226" s="13">
        <f>SUMIF(Ent_Dados!$C$9:$C$254,Tabulação_Prod_Municipios!D102,Ent_Dados!$L$9:$L$254)</f>
        <v>0</v>
      </c>
      <c r="CZ226" s="16">
        <f>SUMIF(Ent_Dados!$C$9:$C$254,Tabulação_Prod_Municipios!D102,Ent_Dados!$M$9:$M$254)</f>
        <v>0</v>
      </c>
      <c r="DB226" s="10">
        <v>216</v>
      </c>
      <c r="DC226" s="92" t="s">
        <v>194</v>
      </c>
      <c r="DD226" s="13">
        <f>SUMIF(Ent_Dados!$C$269:$C$514,Tabulação_Prod_Municipios!D152,Ent_Dados!$R$269:$R$514)</f>
        <v>0</v>
      </c>
      <c r="DE226" s="16">
        <f>SUMIF(Ent_Dados!$C$269:$C$514,Tabulação_Prod_Municipios!D152,Ent_Dados!$S$269:$S$514)</f>
        <v>0</v>
      </c>
      <c r="DF226" s="9"/>
      <c r="DG226" s="10">
        <v>216</v>
      </c>
      <c r="DH226" s="92" t="s">
        <v>44</v>
      </c>
      <c r="DI226" s="13">
        <f>SUMIF(Ent_Dados!$C$9:$C$254,Tabulação_Prod_Municipios!D154,Ent_Dados!$R$9:$R$254)</f>
        <v>0</v>
      </c>
      <c r="DJ226" s="16">
        <f>SUMIF(Ent_Dados!$C$9:$C$254,Tabulação_Prod_Municipios!D154,Ent_Dados!$S$9:$S$254)</f>
        <v>0</v>
      </c>
      <c r="DL226" s="10">
        <v>216</v>
      </c>
      <c r="DM226" s="92" t="s">
        <v>237</v>
      </c>
      <c r="DN226" s="13">
        <f>SUMIF(Ent_Dados!$C$269:$C$514,Tabulação_Prod_Municipios!D202,Ent_Dados!$Z$269:$Z$514)</f>
        <v>0</v>
      </c>
      <c r="DO226" s="16">
        <f>SUMIF(Ent_Dados!$C$269:$C$514,Tabulação_Prod_Municipios!D202,Ent_Dados!$AA$269:$AA$514)</f>
        <v>0</v>
      </c>
      <c r="DP226" s="9"/>
      <c r="DQ226" s="10">
        <v>216</v>
      </c>
      <c r="DR226" s="92" t="s">
        <v>237</v>
      </c>
      <c r="DS226" s="13">
        <f>SUMIF(Ent_Dados!$C$9:$C$254,Tabulação_Prod_Municipios!D202,Ent_Dados!$Z$9:$Z$254)</f>
        <v>0</v>
      </c>
      <c r="DT226" s="16">
        <f>SUMIF(Ent_Dados!$C$9:$C$254,Tabulação_Prod_Municipios!D202,Ent_Dados!$AA$9:$AA$254)</f>
        <v>0</v>
      </c>
      <c r="DV226" s="10">
        <v>216</v>
      </c>
      <c r="DW226" s="92" t="s">
        <v>254</v>
      </c>
      <c r="DX226" s="13">
        <f>SUMIF(Ent_Dados!$C$269:$C$514,Tabulação_Prod_Municipios!D221,Ent_Dados!$D$269:$D$514)</f>
        <v>0</v>
      </c>
      <c r="DY226" s="16">
        <f>SUMIF(Ent_Dados!$C$269:$C$514,Tabulação_Prod_Municipios!D221,Ent_Dados!$E$269:$E$514)</f>
        <v>0</v>
      </c>
      <c r="DZ226" s="9"/>
      <c r="EA226" s="10">
        <v>216</v>
      </c>
      <c r="EB226" s="92" t="s">
        <v>254</v>
      </c>
      <c r="EC226" s="13">
        <f>SUMIF(Ent_Dados!$C$9:$C$254,Tabulação_Prod_Municipios!D221,Ent_Dados!$D$9:$D$254)</f>
        <v>0</v>
      </c>
      <c r="ED226" s="16">
        <f>SUMIF(Ent_Dados!$C$9:$C$254,Tabulação_Prod_Municipios!D221,Ent_Dados!$E$9:$E$254)</f>
        <v>0</v>
      </c>
      <c r="EF226" s="10">
        <v>216</v>
      </c>
      <c r="EG226" s="92" t="s">
        <v>259</v>
      </c>
      <c r="EH226" s="13"/>
      <c r="EI226" s="16"/>
      <c r="EJ226" s="9"/>
      <c r="EK226" s="10">
        <v>216</v>
      </c>
      <c r="EL226" s="92" t="s">
        <v>259</v>
      </c>
      <c r="EM226" s="13"/>
      <c r="EN226" s="16"/>
    </row>
    <row r="227" spans="1:144" ht="13.5" customHeight="1" x14ac:dyDescent="0.2">
      <c r="A227" s="14"/>
      <c r="B227" s="91">
        <v>219</v>
      </c>
      <c r="C227" s="92" t="s">
        <v>260</v>
      </c>
      <c r="D227" s="12" t="s">
        <v>548</v>
      </c>
      <c r="E227" s="14"/>
      <c r="F227" s="10">
        <v>217</v>
      </c>
      <c r="G227" s="92" t="s">
        <v>216</v>
      </c>
      <c r="H227" s="13">
        <f>SUMIF(Ent_Dados!$C$269:$C$514,Tabulação_Prod_Municipios!D176,Ent_Dados!$F$269:$F$514)+SUMIF(Ent_Dados!$C$269:$C$514,Tabulação_Prod_Municipios!D176,Ent_Dados!$H$269:$H$514)+SUMIF(Ent_Dados!$C$269:$C$514,Tabulação_Prod_Municipios!D176,Ent_Dados!$J$269:$J$514)+SUMIF(Ent_Dados!$C$269:$C$514,Tabulação_Prod_Municipios!D176,Ent_Dados!$N$269:$N$514)+SUMIF(Ent_Dados!$C$269:$C$514,Tabulação_Prod_Municipios!D176,Ent_Dados!$P$269:$P$514)+SUMIF(Ent_Dados!$C$269:$C$514,Tabulação_Prod_Municipios!D176,Ent_Dados!$T$269:$T$514)+SUMIF(Ent_Dados!$C$269:$C$514,Tabulação_Prod_Municipios!D176,Ent_Dados!$V$269:$V$514)+SUMIF(Ent_Dados!$C$269:$C$514,Tabulação_Prod_Municipios!D176,Ent_Dados!$X$269:$X$514)+SUMIF(Ent_Dados!$C$269:$C$514,Tabulação_Prod_Municipios!D176,Ent_Dados!$AB$269:$AB$514)</f>
        <v>750</v>
      </c>
      <c r="I227" s="16">
        <f>SUMIF(Ent_Dados!$C$269:$C$514,Tabulação_Prod_Municipios!D176,Ent_Dados!$G$269:$G$514)+SUMIF(Ent_Dados!$C$269:$C$514,Tabulação_Prod_Municipios!D176,Ent_Dados!$I$269:$I$514)+SUMIF(Ent_Dados!$C$269:$C$514,Tabulação_Prod_Municipios!D176,Ent_Dados!$K$269:$K$514)+SUMIF(Ent_Dados!$C$269:$C$514,Tabulação_Prod_Municipios!D176,Ent_Dados!$O$269:$O$514)+SUMIF(Ent_Dados!$C$269:$C$514,Tabulação_Prod_Municipios!D176,Ent_Dados!$Q$269:$Q$514)+SUMIF(Ent_Dados!$C$269:$C$514,Tabulação_Prod_Municipios!D176,Ent_Dados!$U$269:$U$514)+SUMIF(Ent_Dados!$C$269:$C$514,Tabulação_Prod_Municipios!D176,Ent_Dados!$W$269:$W$514)+SUMIF(Ent_Dados!$C$269:$C$514,Tabulação_Prod_Municipios!D176,Ent_Dados!$Y$269:$Y$514)+SUMIF(Ent_Dados!$C$269:$C$514,Tabulação_Prod_Municipios!D176,Ent_Dados!$AC$269:$AC$514)</f>
        <v>852</v>
      </c>
      <c r="J227" s="9"/>
      <c r="K227" s="10">
        <v>217</v>
      </c>
      <c r="L227" s="92" t="s">
        <v>216</v>
      </c>
      <c r="M227" s="13">
        <f>SUMIF(Ent_Dados!$C$9:$C$254,Tabulação_Prod_Municipios!D176,Ent_Dados!$F$9:$F$254)+SUMIF(Ent_Dados!$C$9:$C$254,Tabulação_Prod_Municipios!D176,Ent_Dados!$H$9:$H$254)+SUMIF(Ent_Dados!$C$9:$C$254,Tabulação_Prod_Municipios!D176,Ent_Dados!$J$9:$J$254)+SUMIF(Ent_Dados!$C$9:$C$254,Tabulação_Prod_Municipios!D176,Ent_Dados!$N$9:$N$254)+SUMIF(Ent_Dados!$C$9:$C$254,Tabulação_Prod_Municipios!D176,Ent_Dados!$P$9:$P$254)+SUMIF(Ent_Dados!$C$9:$C$254,Tabulação_Prod_Municipios!D176,Ent_Dados!$T$9:$T$254)+SUMIF(Ent_Dados!$C$9:$C$254,Tabulação_Prod_Municipios!D176,Ent_Dados!$V$9:$V$254)+SUMIF(Ent_Dados!$C$9:$C$254,Tabulação_Prod_Municipios!D176,Ent_Dados!$X$9:$X$254)+SUMIF(Ent_Dados!$C$9:$C$254,Tabulação_Prod_Municipios!D176,Ent_Dados!$AB$9:$AB$254)</f>
        <v>150</v>
      </c>
      <c r="N227" s="16">
        <f>SUMIF(Ent_Dados!$C$9:$C$254,Tabulação_Prod_Municipios!D176,Ent_Dados!$G$9:$G$254)+SUMIF(Ent_Dados!$C$9:$C$254,Tabulação_Prod_Municipios!D176,Ent_Dados!$I$9:$I$254)+SUMIF(Ent_Dados!$C$9:$C$254,Tabulação_Prod_Municipios!D176,Ent_Dados!$K$9:$K$254)+SUMIF(Ent_Dados!$C$9:$C$254,Tabulação_Prod_Municipios!D176,Ent_Dados!$O$9:$O$254)+SUMIF(Ent_Dados!$C$9:$C$254,Tabulação_Prod_Municipios!D176,Ent_Dados!$Q$9:$Q$254)+SUMIF(Ent_Dados!$C$9:$C$254,Tabulação_Prod_Municipios!D176,Ent_Dados!$U$9:$U$254)+SUMIF(Ent_Dados!$C$9:$C$254,Tabulação_Prod_Municipios!D176,Ent_Dados!$W$9:$W$254)+SUMIF(Ent_Dados!$C$9:$C$254,Tabulação_Prod_Municipios!D176,Ent_Dados!$Y$9:$Y$254)+SUMIF(Ent_Dados!$C$9:$C$254,Tabulação_Prod_Municipios!D176,Ent_Dados!$AC$9:$AC$254)</f>
        <v>210</v>
      </c>
      <c r="O227" s="14"/>
      <c r="P227" s="10">
        <v>217</v>
      </c>
      <c r="Q227" s="92" t="s">
        <v>109</v>
      </c>
      <c r="R227" s="13">
        <f>SUMIF(Ent_Dados!$C$269:$C$514,Tabulação_Prod_Municipios!D59,Ent_Dados!$V$269:$V$514)</f>
        <v>0</v>
      </c>
      <c r="S227" s="16">
        <f>SUMIF(Ent_Dados!$C$269:$C$514,Tabulação_Prod_Municipios!D59,Ent_Dados!$W$269:$W$514)</f>
        <v>0</v>
      </c>
      <c r="T227" s="9"/>
      <c r="U227" s="10">
        <v>217</v>
      </c>
      <c r="V227" s="92" t="s">
        <v>109</v>
      </c>
      <c r="W227" s="13">
        <f>SUMIF(Ent_Dados!$C$9:$C$254,Tabulação_Prod_Municipios!D59,Ent_Dados!$V$9:$V$254)</f>
        <v>0</v>
      </c>
      <c r="X227" s="16">
        <f>SUMIF(Ent_Dados!$C$9:$C$254,Tabulação_Prod_Municipios!D59,Ent_Dados!$W$9:$W$254)</f>
        <v>0</v>
      </c>
      <c r="Y227" s="2"/>
      <c r="Z227" s="10">
        <v>217</v>
      </c>
      <c r="AA227" s="92" t="s">
        <v>279</v>
      </c>
      <c r="AB227" s="13">
        <f>SUMIF(Ent_Dados!$C$269:$C$514,Tabulação_Prod_Municipios!D247,Ent_Dados!$T$269:$T$514)</f>
        <v>525</v>
      </c>
      <c r="AC227" s="16">
        <f>SUMIF(Ent_Dados!$C$269:$C$514,Tabulação_Prod_Municipios!D247,Ent_Dados!$U$269:$U$514)</f>
        <v>220</v>
      </c>
      <c r="AD227" s="9"/>
      <c r="AE227" s="10">
        <v>217</v>
      </c>
      <c r="AF227" s="92" t="s">
        <v>238</v>
      </c>
      <c r="AG227" s="13">
        <f>SUMIF(Ent_Dados!$C$9:$C$254,Tabulação_Prod_Municipios!D203,Ent_Dados!$T$9:$T$254)</f>
        <v>290</v>
      </c>
      <c r="AH227" s="16">
        <f>SUMIF(Ent_Dados!$C$9:$C$254,Tabulação_Prod_Municipios!D203,Ent_Dados!$U$9:$U$254)</f>
        <v>60</v>
      </c>
      <c r="AJ227" s="10">
        <v>217</v>
      </c>
      <c r="AK227" s="92" t="s">
        <v>227</v>
      </c>
      <c r="AL227" s="13">
        <f>SUMIF(Ent_Dados!$C$269:$C$514,Tabulação_Prod_Municipios!D188,Ent_Dados!$X$269:$X$514)</f>
        <v>0</v>
      </c>
      <c r="AM227" s="16">
        <f>SUMIF(Ent_Dados!$C$269:$C$514,Tabulação_Prod_Municipios!D188,Ent_Dados!$Y$269:$Y$514)</f>
        <v>0</v>
      </c>
      <c r="AN227" s="9"/>
      <c r="AO227" s="10">
        <v>217</v>
      </c>
      <c r="AP227" s="92" t="s">
        <v>227</v>
      </c>
      <c r="AQ227" s="13">
        <f>SUMIF(Ent_Dados!$C$9:$C$254,Tabulação_Prod_Municipios!D188,Ent_Dados!$X$9:$X$254)</f>
        <v>0</v>
      </c>
      <c r="AR227" s="16">
        <f>SUMIF(Ent_Dados!$C$9:$C$254,Tabulação_Prod_Municipios!D188,Ent_Dados!$Y$9:$Y$254)</f>
        <v>0</v>
      </c>
      <c r="AT227" s="10">
        <v>217</v>
      </c>
      <c r="AU227" s="92" t="s">
        <v>247</v>
      </c>
      <c r="AV227" s="13">
        <f>SUMIF(Ent_Dados!$C$269:$C$514,Tabulação_Prod_Municipios!D213,Ent_Dados!$J$269:$J$514)</f>
        <v>0</v>
      </c>
      <c r="AW227" s="16">
        <f>SUMIF(Ent_Dados!$C$269:$C$514,Tabulação_Prod_Municipios!D213,Ent_Dados!$K$269:$K$514)</f>
        <v>0</v>
      </c>
      <c r="AX227" s="9"/>
      <c r="AY227" s="10">
        <v>217</v>
      </c>
      <c r="AZ227" s="92" t="s">
        <v>87</v>
      </c>
      <c r="BA227" s="13">
        <f>SUMIF(Ent_Dados!$C$9:$C$254,Tabulação_Prod_Municipios!D35,Ent_Dados!$J$9:$J$254)</f>
        <v>0</v>
      </c>
      <c r="BB227" s="16">
        <f>SUMIF(Ent_Dados!$C$9:$C$254,Tabulação_Prod_Municipios!D35,Ent_Dados!$K$9:$K$254)</f>
        <v>0</v>
      </c>
      <c r="BD227" s="10">
        <v>217</v>
      </c>
      <c r="BE227" s="92" t="s">
        <v>229</v>
      </c>
      <c r="BF227" s="13">
        <f>SUMIF(Ent_Dados!$C$269:$C$514,Tabulação_Prod_Municipios!D192,Ent_Dados!$N$269:$N$514)</f>
        <v>0</v>
      </c>
      <c r="BG227" s="16">
        <f>SUMIF(Ent_Dados!$C$269:$C$514,Tabulação_Prod_Municipios!D192,Ent_Dados!$O$269:$O$514)</f>
        <v>0</v>
      </c>
      <c r="BH227" s="9"/>
      <c r="BI227" s="10">
        <v>217</v>
      </c>
      <c r="BJ227" s="92" t="s">
        <v>229</v>
      </c>
      <c r="BK227" s="13">
        <f>SUMIF(Ent_Dados!$C$9:$C$254,Tabulação_Prod_Municipios!D192,Ent_Dados!$N$9:$N$254)</f>
        <v>0</v>
      </c>
      <c r="BL227" s="16">
        <f>SUMIF(Ent_Dados!$C$9:$C$254,Tabulação_Prod_Municipios!D192,Ent_Dados!$O$9:$O$254)</f>
        <v>0</v>
      </c>
      <c r="BN227" s="10">
        <v>217</v>
      </c>
      <c r="BO227" s="92" t="s">
        <v>257</v>
      </c>
      <c r="BP227" s="13">
        <f>SUMIF(Ent_Dados!$C$269:$C$514,Tabulação_Prod_Municipios!D224,Ent_Dados!$F$269:$F$514)</f>
        <v>0</v>
      </c>
      <c r="BQ227" s="16">
        <f>SUMIF(Ent_Dados!$C$269:$C$514,Tabulação_Prod_Municipios!D224,Ent_Dados!$G$269:$G$514)</f>
        <v>0</v>
      </c>
      <c r="BR227" s="9"/>
      <c r="BS227" s="10">
        <v>217</v>
      </c>
      <c r="BT227" s="92" t="s">
        <v>257</v>
      </c>
      <c r="BU227" s="13">
        <f>SUMIF(Ent_Dados!$C$9:$C$254,Tabulação_Prod_Municipios!D224,Ent_Dados!$F$9:$F$254)</f>
        <v>0</v>
      </c>
      <c r="BV227" s="16">
        <f>SUMIF(Ent_Dados!$C$9:$C$254,Tabulação_Prod_Municipios!D224,Ent_Dados!$G$9:$G$254)</f>
        <v>0</v>
      </c>
      <c r="BX227" s="10">
        <v>217</v>
      </c>
      <c r="BY227" s="92" t="s">
        <v>256</v>
      </c>
      <c r="BZ227" s="13">
        <f>SUMIF(Ent_Dados!$C$269:$C$514,Tabulação_Prod_Municipios!D223,Ent_Dados!$P$269:$P$514)</f>
        <v>0</v>
      </c>
      <c r="CA227" s="16">
        <f>SUMIF(Ent_Dados!$C$269:$C$514,Tabulação_Prod_Municipios!D223,Ent_Dados!$Q$269:$Q$514)</f>
        <v>0</v>
      </c>
      <c r="CB227" s="9"/>
      <c r="CC227" s="10">
        <v>217</v>
      </c>
      <c r="CD227" s="92" t="s">
        <v>256</v>
      </c>
      <c r="CE227" s="13">
        <f>SUMIF(Ent_Dados!$C$9:$C$254,Tabulação_Prod_Municipios!D223,Ent_Dados!$P$9:$P$254)</f>
        <v>0</v>
      </c>
      <c r="CF227" s="16">
        <f>SUMIF(Ent_Dados!$C$9:$C$254,Tabulação_Prod_Municipios!D223,Ent_Dados!$Q$9:$Q$254)</f>
        <v>0</v>
      </c>
      <c r="CH227" s="10">
        <v>217</v>
      </c>
      <c r="CI227" s="92" t="s">
        <v>259</v>
      </c>
      <c r="CJ227" s="13">
        <f>SUMIF(Ent_Dados!$C$269:$C$514,Tabulação_Prod_Municipios!D226,Ent_Dados!$AB$269:$AB$514)</f>
        <v>0</v>
      </c>
      <c r="CK227" s="16">
        <f>SUMIF(Ent_Dados!$C$269:$C$514,Tabulação_Prod_Municipios!D226,Ent_Dados!$AC$269:$AC$514)</f>
        <v>0</v>
      </c>
      <c r="CL227" s="9"/>
      <c r="CM227" s="10">
        <v>217</v>
      </c>
      <c r="CN227" s="92" t="s">
        <v>259</v>
      </c>
      <c r="CO227" s="13">
        <f>SUMIF(Ent_Dados!$C$9:$C$254,Tabulação_Prod_Municipios!D226,Ent_Dados!$AB$9:$AB$254)</f>
        <v>0</v>
      </c>
      <c r="CP227" s="16">
        <f>SUMIF(Ent_Dados!$C$9:$C$254,Tabulação_Prod_Municipios!D226,Ent_Dados!$AC$9:$AC$254)</f>
        <v>0</v>
      </c>
      <c r="CR227" s="10">
        <v>217</v>
      </c>
      <c r="CS227" s="92" t="s">
        <v>151</v>
      </c>
      <c r="CT227" s="13">
        <f>SUMIF(Ent_Dados!$C$269:$C$514,Tabulação_Prod_Municipios!D105,Ent_Dados!$L$269:$L$514)</f>
        <v>0</v>
      </c>
      <c r="CU227" s="16">
        <f>SUMIF(Ent_Dados!$C$269:$C$514,Tabulação_Prod_Municipios!D105,Ent_Dados!$M$269:$M$514)</f>
        <v>0</v>
      </c>
      <c r="CV227" s="9"/>
      <c r="CW227" s="10">
        <v>217</v>
      </c>
      <c r="CX227" s="92" t="s">
        <v>151</v>
      </c>
      <c r="CY227" s="13">
        <f>SUMIF(Ent_Dados!$C$9:$C$254,Tabulação_Prod_Municipios!D105,Ent_Dados!$L$9:$L$254)</f>
        <v>0</v>
      </c>
      <c r="CZ227" s="16">
        <f>SUMIF(Ent_Dados!$C$9:$C$254,Tabulação_Prod_Municipios!D105,Ent_Dados!$M$9:$M$254)</f>
        <v>0</v>
      </c>
      <c r="DB227" s="10">
        <v>217</v>
      </c>
      <c r="DC227" s="92" t="s">
        <v>240</v>
      </c>
      <c r="DD227" s="13">
        <f>SUMIF(Ent_Dados!$C$269:$C$514,Tabulação_Prod_Municipios!D205,Ent_Dados!$R$269:$R$514)</f>
        <v>0</v>
      </c>
      <c r="DE227" s="16">
        <f>SUMIF(Ent_Dados!$C$269:$C$514,Tabulação_Prod_Municipios!D205,Ent_Dados!$S$269:$S$514)</f>
        <v>0</v>
      </c>
      <c r="DF227" s="9"/>
      <c r="DG227" s="10">
        <v>217</v>
      </c>
      <c r="DH227" s="92" t="s">
        <v>240</v>
      </c>
      <c r="DI227" s="13">
        <f>SUMIF(Ent_Dados!$C$9:$C$254,Tabulação_Prod_Municipios!D205,Ent_Dados!$R$9:$R$254)</f>
        <v>0</v>
      </c>
      <c r="DJ227" s="16">
        <f>SUMIF(Ent_Dados!$C$9:$C$254,Tabulação_Prod_Municipios!D205,Ent_Dados!$S$9:$S$254)</f>
        <v>0</v>
      </c>
      <c r="DL227" s="10">
        <v>217</v>
      </c>
      <c r="DM227" s="92" t="s">
        <v>238</v>
      </c>
      <c r="DN227" s="13">
        <f>SUMIF(Ent_Dados!$C$269:$C$514,Tabulação_Prod_Municipios!D203,Ent_Dados!$Z$269:$Z$514)</f>
        <v>0</v>
      </c>
      <c r="DO227" s="16">
        <f>SUMIF(Ent_Dados!$C$269:$C$514,Tabulação_Prod_Municipios!D203,Ent_Dados!$AA$269:$AA$514)</f>
        <v>0</v>
      </c>
      <c r="DP227" s="9"/>
      <c r="DQ227" s="10">
        <v>217</v>
      </c>
      <c r="DR227" s="92" t="s">
        <v>238</v>
      </c>
      <c r="DS227" s="13">
        <f>SUMIF(Ent_Dados!$C$9:$C$254,Tabulação_Prod_Municipios!D203,Ent_Dados!$Z$9:$Z$254)</f>
        <v>0</v>
      </c>
      <c r="DT227" s="16">
        <f>SUMIF(Ent_Dados!$C$9:$C$254,Tabulação_Prod_Municipios!D203,Ent_Dados!$AA$9:$AA$254)</f>
        <v>0</v>
      </c>
      <c r="DV227" s="10">
        <v>217</v>
      </c>
      <c r="DW227" s="92" t="s">
        <v>255</v>
      </c>
      <c r="DX227" s="13">
        <f>SUMIF(Ent_Dados!$C$269:$C$514,Tabulação_Prod_Municipios!D222,Ent_Dados!$D$269:$D$514)</f>
        <v>0</v>
      </c>
      <c r="DY227" s="16">
        <f>SUMIF(Ent_Dados!$C$269:$C$514,Tabulação_Prod_Municipios!D222,Ent_Dados!$E$269:$E$514)</f>
        <v>0</v>
      </c>
      <c r="DZ227" s="9"/>
      <c r="EA227" s="10">
        <v>217</v>
      </c>
      <c r="EB227" s="92" t="s">
        <v>255</v>
      </c>
      <c r="EC227" s="13">
        <f>SUMIF(Ent_Dados!$C$9:$C$254,Tabulação_Prod_Municipios!D222,Ent_Dados!$D$9:$D$254)</f>
        <v>0</v>
      </c>
      <c r="ED227" s="16">
        <f>SUMIF(Ent_Dados!$C$9:$C$254,Tabulação_Prod_Municipios!D222,Ent_Dados!$E$9:$E$254)</f>
        <v>0</v>
      </c>
      <c r="EF227" s="10">
        <v>217</v>
      </c>
      <c r="EG227" s="92" t="s">
        <v>260</v>
      </c>
      <c r="EH227" s="13"/>
      <c r="EI227" s="16"/>
      <c r="EJ227" s="9"/>
      <c r="EK227" s="10">
        <v>217</v>
      </c>
      <c r="EL227" s="92" t="s">
        <v>260</v>
      </c>
      <c r="EM227" s="13"/>
      <c r="EN227" s="16"/>
    </row>
    <row r="228" spans="1:144" ht="13.5" customHeight="1" x14ac:dyDescent="0.2">
      <c r="A228" s="14"/>
      <c r="B228" s="91">
        <v>220</v>
      </c>
      <c r="C228" s="92" t="s">
        <v>261</v>
      </c>
      <c r="D228" s="12" t="s">
        <v>550</v>
      </c>
      <c r="E228" s="14"/>
      <c r="F228" s="10">
        <v>218</v>
      </c>
      <c r="G228" s="92" t="s">
        <v>207</v>
      </c>
      <c r="H228" s="13">
        <f>SUMIF(Ent_Dados!$C$269:$C$514,Tabulação_Prod_Municipios!D167,Ent_Dados!$F$269:$F$514)+SUMIF(Ent_Dados!$C$269:$C$514,Tabulação_Prod_Municipios!D167,Ent_Dados!$H$269:$H$514)+SUMIF(Ent_Dados!$C$269:$C$514,Tabulação_Prod_Municipios!D167,Ent_Dados!$J$269:$J$514)+SUMIF(Ent_Dados!$C$269:$C$514,Tabulação_Prod_Municipios!D167,Ent_Dados!$N$269:$N$514)+SUMIF(Ent_Dados!$C$269:$C$514,Tabulação_Prod_Municipios!D167,Ent_Dados!$P$269:$P$514)+SUMIF(Ent_Dados!$C$269:$C$514,Tabulação_Prod_Municipios!D167,Ent_Dados!$T$269:$T$514)+SUMIF(Ent_Dados!$C$269:$C$514,Tabulação_Prod_Municipios!D167,Ent_Dados!$V$269:$V$514)+SUMIF(Ent_Dados!$C$269:$C$514,Tabulação_Prod_Municipios!D167,Ent_Dados!$X$269:$X$514)+SUMIF(Ent_Dados!$C$269:$C$514,Tabulação_Prod_Municipios!D167,Ent_Dados!$AB$269:$AB$514)</f>
        <v>3060</v>
      </c>
      <c r="I228" s="16">
        <f>SUMIF(Ent_Dados!$C$269:$C$514,Tabulação_Prod_Municipios!D167,Ent_Dados!$G$269:$G$514)+SUMIF(Ent_Dados!$C$269:$C$514,Tabulação_Prod_Municipios!D167,Ent_Dados!$I$269:$I$514)+SUMIF(Ent_Dados!$C$269:$C$514,Tabulação_Prod_Municipios!D167,Ent_Dados!$K$269:$K$514)+SUMIF(Ent_Dados!$C$269:$C$514,Tabulação_Prod_Municipios!D167,Ent_Dados!$O$269:$O$514)+SUMIF(Ent_Dados!$C$269:$C$514,Tabulação_Prod_Municipios!D167,Ent_Dados!$Q$269:$Q$514)+SUMIF(Ent_Dados!$C$269:$C$514,Tabulação_Prod_Municipios!D167,Ent_Dados!$U$269:$U$514)+SUMIF(Ent_Dados!$C$269:$C$514,Tabulação_Prod_Municipios!D167,Ent_Dados!$W$269:$W$514)+SUMIF(Ent_Dados!$C$269:$C$514,Tabulação_Prod_Municipios!D167,Ent_Dados!$Y$269:$Y$514)+SUMIF(Ent_Dados!$C$269:$C$514,Tabulação_Prod_Municipios!D167,Ent_Dados!$AC$269:$AC$514)</f>
        <v>834</v>
      </c>
      <c r="J228" s="9"/>
      <c r="K228" s="10">
        <v>218</v>
      </c>
      <c r="L228" s="92" t="s">
        <v>102</v>
      </c>
      <c r="M228" s="13">
        <f>SUMIF(Ent_Dados!$C$9:$C$254,Tabulação_Prod_Municipios!D50,Ent_Dados!$F$9:$F$254)+SUMIF(Ent_Dados!$C$9:$C$254,Tabulação_Prod_Municipios!D50,Ent_Dados!$H$9:$H$254)+SUMIF(Ent_Dados!$C$9:$C$254,Tabulação_Prod_Municipios!D50,Ent_Dados!$J$9:$J$254)+SUMIF(Ent_Dados!$C$9:$C$254,Tabulação_Prod_Municipios!D50,Ent_Dados!$N$9:$N$254)+SUMIF(Ent_Dados!$C$9:$C$254,Tabulação_Prod_Municipios!D50,Ent_Dados!$P$9:$P$254)+SUMIF(Ent_Dados!$C$9:$C$254,Tabulação_Prod_Municipios!D50,Ent_Dados!$T$9:$T$254)+SUMIF(Ent_Dados!$C$9:$C$254,Tabulação_Prod_Municipios!D50,Ent_Dados!$V$9:$V$254)+SUMIF(Ent_Dados!$C$9:$C$254,Tabulação_Prod_Municipios!D50,Ent_Dados!$X$9:$X$254)+SUMIF(Ent_Dados!$C$9:$C$254,Tabulação_Prod_Municipios!D50,Ent_Dados!$AB$9:$AB$254)</f>
        <v>150</v>
      </c>
      <c r="N228" s="16">
        <f>SUMIF(Ent_Dados!$C$9:$C$254,Tabulação_Prod_Municipios!D50,Ent_Dados!$G$9:$G$254)+SUMIF(Ent_Dados!$C$9:$C$254,Tabulação_Prod_Municipios!D50,Ent_Dados!$I$9:$I$254)+SUMIF(Ent_Dados!$C$9:$C$254,Tabulação_Prod_Municipios!D50,Ent_Dados!$K$9:$K$254)+SUMIF(Ent_Dados!$C$9:$C$254,Tabulação_Prod_Municipios!D50,Ent_Dados!$O$9:$O$254)+SUMIF(Ent_Dados!$C$9:$C$254,Tabulação_Prod_Municipios!D50,Ent_Dados!$Q$9:$Q$254)+SUMIF(Ent_Dados!$C$9:$C$254,Tabulação_Prod_Municipios!D50,Ent_Dados!$U$9:$U$254)+SUMIF(Ent_Dados!$C$9:$C$254,Tabulação_Prod_Municipios!D50,Ent_Dados!$W$9:$W$254)+SUMIF(Ent_Dados!$C$9:$C$254,Tabulação_Prod_Municipios!D50,Ent_Dados!$Y$9:$Y$254)+SUMIF(Ent_Dados!$C$9:$C$254,Tabulação_Prod_Municipios!D50,Ent_Dados!$AC$9:$AC$254)</f>
        <v>190</v>
      </c>
      <c r="O228" s="14"/>
      <c r="P228" s="10">
        <v>218</v>
      </c>
      <c r="Q228" s="92" t="s">
        <v>114</v>
      </c>
      <c r="R228" s="13">
        <f>SUMIF(Ent_Dados!$C$269:$C$514,Tabulação_Prod_Municipios!D65,Ent_Dados!$V$269:$V$514)</f>
        <v>0</v>
      </c>
      <c r="S228" s="16">
        <f>SUMIF(Ent_Dados!$C$269:$C$514,Tabulação_Prod_Municipios!D65,Ent_Dados!$W$269:$W$514)</f>
        <v>0</v>
      </c>
      <c r="T228" s="9"/>
      <c r="U228" s="10">
        <v>218</v>
      </c>
      <c r="V228" s="92" t="s">
        <v>114</v>
      </c>
      <c r="W228" s="13">
        <f>SUMIF(Ent_Dados!$C$9:$C$254,Tabulação_Prod_Municipios!D65,Ent_Dados!$V$9:$V$254)</f>
        <v>0</v>
      </c>
      <c r="X228" s="16">
        <f>SUMIF(Ent_Dados!$C$9:$C$254,Tabulação_Prod_Municipios!D65,Ent_Dados!$W$9:$W$254)</f>
        <v>0</v>
      </c>
      <c r="Y228" s="2"/>
      <c r="Z228" s="10">
        <v>218</v>
      </c>
      <c r="AA228" s="92" t="s">
        <v>272</v>
      </c>
      <c r="AB228" s="13">
        <f>SUMIF(Ent_Dados!$C$269:$C$514,Tabulação_Prod_Municipios!D240,Ent_Dados!$T$269:$T$514)</f>
        <v>160</v>
      </c>
      <c r="AC228" s="16">
        <f>SUMIF(Ent_Dados!$C$269:$C$514,Tabulação_Prod_Municipios!D240,Ent_Dados!$U$269:$U$514)</f>
        <v>200</v>
      </c>
      <c r="AD228" s="9"/>
      <c r="AE228" s="10">
        <v>218</v>
      </c>
      <c r="AF228" s="92" t="s">
        <v>72</v>
      </c>
      <c r="AG228" s="13">
        <f>SUMIF(Ent_Dados!$C$9:$C$254,Tabulação_Prod_Municipios!D20,Ent_Dados!$T$9:$T$254)</f>
        <v>250</v>
      </c>
      <c r="AH228" s="16">
        <f>SUMIF(Ent_Dados!$C$9:$C$254,Tabulação_Prod_Municipios!D20,Ent_Dados!$U$9:$U$254)</f>
        <v>60</v>
      </c>
      <c r="AJ228" s="10">
        <v>218</v>
      </c>
      <c r="AK228" s="92" t="s">
        <v>228</v>
      </c>
      <c r="AL228" s="13">
        <f>SUMIF(Ent_Dados!$C$269:$C$514,Tabulação_Prod_Municipios!D191,Ent_Dados!$X$269:$X$514)</f>
        <v>0</v>
      </c>
      <c r="AM228" s="16">
        <f>SUMIF(Ent_Dados!$C$269:$C$514,Tabulação_Prod_Municipios!D191,Ent_Dados!$Y$269:$Y$514)</f>
        <v>0</v>
      </c>
      <c r="AN228" s="9"/>
      <c r="AO228" s="10">
        <v>218</v>
      </c>
      <c r="AP228" s="92" t="s">
        <v>228</v>
      </c>
      <c r="AQ228" s="13">
        <f>SUMIF(Ent_Dados!$C$9:$C$254,Tabulação_Prod_Municipios!D191,Ent_Dados!$X$9:$X$254)</f>
        <v>0</v>
      </c>
      <c r="AR228" s="16">
        <f>SUMIF(Ent_Dados!$C$9:$C$254,Tabulação_Prod_Municipios!D191,Ent_Dados!$Y$9:$Y$254)</f>
        <v>0</v>
      </c>
      <c r="AT228" s="10">
        <v>218</v>
      </c>
      <c r="AU228" s="92" t="s">
        <v>192</v>
      </c>
      <c r="AV228" s="13">
        <f>SUMIF(Ent_Dados!$C$269:$C$514,Tabulação_Prod_Municipios!D150,Ent_Dados!$J$269:$J$514)</f>
        <v>0</v>
      </c>
      <c r="AW228" s="16">
        <f>SUMIF(Ent_Dados!$C$269:$C$514,Tabulação_Prod_Municipios!D150,Ent_Dados!$K$269:$K$514)</f>
        <v>0</v>
      </c>
      <c r="AX228" s="9"/>
      <c r="AY228" s="10">
        <v>218</v>
      </c>
      <c r="AZ228" s="92" t="s">
        <v>100</v>
      </c>
      <c r="BA228" s="13">
        <f>SUMIF(Ent_Dados!$C$9:$C$254,Tabulação_Prod_Municipios!D48,Ent_Dados!$J$9:$J$254)</f>
        <v>0</v>
      </c>
      <c r="BB228" s="16">
        <f>SUMIF(Ent_Dados!$C$9:$C$254,Tabulação_Prod_Municipios!D48,Ent_Dados!$K$9:$K$254)</f>
        <v>0</v>
      </c>
      <c r="BD228" s="10">
        <v>218</v>
      </c>
      <c r="BE228" s="92" t="s">
        <v>230</v>
      </c>
      <c r="BF228" s="13">
        <f>SUMIF(Ent_Dados!$C$269:$C$514,Tabulação_Prod_Municipios!D194,Ent_Dados!$N$269:$N$514)</f>
        <v>0</v>
      </c>
      <c r="BG228" s="16">
        <f>SUMIF(Ent_Dados!$C$269:$C$514,Tabulação_Prod_Municipios!D194,Ent_Dados!$O$269:$O$514)</f>
        <v>0</v>
      </c>
      <c r="BH228" s="9"/>
      <c r="BI228" s="10">
        <v>218</v>
      </c>
      <c r="BJ228" s="92" t="s">
        <v>230</v>
      </c>
      <c r="BK228" s="13">
        <f>SUMIF(Ent_Dados!$C$9:$C$254,Tabulação_Prod_Municipios!D194,Ent_Dados!$N$9:$N$254)</f>
        <v>0</v>
      </c>
      <c r="BL228" s="16">
        <f>SUMIF(Ent_Dados!$C$9:$C$254,Tabulação_Prod_Municipios!D194,Ent_Dados!$O$9:$O$254)</f>
        <v>0</v>
      </c>
      <c r="BN228" s="10">
        <v>218</v>
      </c>
      <c r="BO228" s="92" t="s">
        <v>258</v>
      </c>
      <c r="BP228" s="13">
        <f>SUMIF(Ent_Dados!$C$269:$C$514,Tabulação_Prod_Municipios!D225,Ent_Dados!$F$269:$F$514)</f>
        <v>0</v>
      </c>
      <c r="BQ228" s="16">
        <f>SUMIF(Ent_Dados!$C$269:$C$514,Tabulação_Prod_Municipios!D225,Ent_Dados!$G$269:$G$514)</f>
        <v>0</v>
      </c>
      <c r="BR228" s="9"/>
      <c r="BS228" s="10">
        <v>218</v>
      </c>
      <c r="BT228" s="92" t="s">
        <v>258</v>
      </c>
      <c r="BU228" s="13">
        <f>SUMIF(Ent_Dados!$C$9:$C$254,Tabulação_Prod_Municipios!D225,Ent_Dados!$F$9:$F$254)</f>
        <v>0</v>
      </c>
      <c r="BV228" s="16">
        <f>SUMIF(Ent_Dados!$C$9:$C$254,Tabulação_Prod_Municipios!D225,Ent_Dados!$G$9:$G$254)</f>
        <v>0</v>
      </c>
      <c r="BX228" s="10">
        <v>218</v>
      </c>
      <c r="BY228" s="92" t="s">
        <v>257</v>
      </c>
      <c r="BZ228" s="13">
        <f>SUMIF(Ent_Dados!$C$269:$C$514,Tabulação_Prod_Municipios!D224,Ent_Dados!$P$269:$P$514)</f>
        <v>0</v>
      </c>
      <c r="CA228" s="16">
        <f>SUMIF(Ent_Dados!$C$269:$C$514,Tabulação_Prod_Municipios!D224,Ent_Dados!$Q$269:$Q$514)</f>
        <v>0</v>
      </c>
      <c r="CB228" s="9"/>
      <c r="CC228" s="10">
        <v>218</v>
      </c>
      <c r="CD228" s="92" t="s">
        <v>257</v>
      </c>
      <c r="CE228" s="13">
        <f>SUMIF(Ent_Dados!$C$9:$C$254,Tabulação_Prod_Municipios!D224,Ent_Dados!$P$9:$P$254)</f>
        <v>0</v>
      </c>
      <c r="CF228" s="16">
        <f>SUMIF(Ent_Dados!$C$9:$C$254,Tabulação_Prod_Municipios!D224,Ent_Dados!$Q$9:$Q$254)</f>
        <v>0</v>
      </c>
      <c r="CH228" s="10">
        <v>218</v>
      </c>
      <c r="CI228" s="92" t="s">
        <v>260</v>
      </c>
      <c r="CJ228" s="13">
        <f>SUMIF(Ent_Dados!$C$269:$C$514,Tabulação_Prod_Municipios!D227,Ent_Dados!$AB$269:$AB$514)</f>
        <v>0</v>
      </c>
      <c r="CK228" s="16">
        <f>SUMIF(Ent_Dados!$C$269:$C$514,Tabulação_Prod_Municipios!D227,Ent_Dados!$AC$269:$AC$514)</f>
        <v>0</v>
      </c>
      <c r="CL228" s="9"/>
      <c r="CM228" s="10">
        <v>218</v>
      </c>
      <c r="CN228" s="92" t="s">
        <v>260</v>
      </c>
      <c r="CO228" s="13">
        <f>SUMIF(Ent_Dados!$C$9:$C$254,Tabulação_Prod_Municipios!D227,Ent_Dados!$AB$9:$AB$254)</f>
        <v>0</v>
      </c>
      <c r="CP228" s="16">
        <f>SUMIF(Ent_Dados!$C$9:$C$254,Tabulação_Prod_Municipios!D227,Ent_Dados!$AC$9:$AC$254)</f>
        <v>0</v>
      </c>
      <c r="CR228" s="10">
        <v>218</v>
      </c>
      <c r="CS228" s="92" t="s">
        <v>156</v>
      </c>
      <c r="CT228" s="13">
        <f>SUMIF(Ent_Dados!$C$269:$C$514,Tabulação_Prod_Municipios!D111,Ent_Dados!$L$269:$L$514)</f>
        <v>0</v>
      </c>
      <c r="CU228" s="16">
        <f>SUMIF(Ent_Dados!$C$269:$C$514,Tabulação_Prod_Municipios!D111,Ent_Dados!$M$269:$M$514)</f>
        <v>0</v>
      </c>
      <c r="CV228" s="9"/>
      <c r="CW228" s="10">
        <v>218</v>
      </c>
      <c r="CX228" s="92" t="s">
        <v>156</v>
      </c>
      <c r="CY228" s="13">
        <f>SUMIF(Ent_Dados!$C$9:$C$254,Tabulação_Prod_Municipios!D111,Ent_Dados!$L$9:$L$254)</f>
        <v>0</v>
      </c>
      <c r="CZ228" s="16">
        <f>SUMIF(Ent_Dados!$C$9:$C$254,Tabulação_Prod_Municipios!D111,Ent_Dados!$M$9:$M$254)</f>
        <v>0</v>
      </c>
      <c r="DB228" s="10">
        <v>218</v>
      </c>
      <c r="DC228" s="92" t="s">
        <v>91</v>
      </c>
      <c r="DD228" s="13">
        <f>SUMIF(Ent_Dados!$C$269:$C$514,Tabulação_Prod_Municipios!D39,Ent_Dados!$R$269:$R$514)</f>
        <v>0</v>
      </c>
      <c r="DE228" s="16">
        <f>SUMIF(Ent_Dados!$C$269:$C$514,Tabulação_Prod_Municipios!D39,Ent_Dados!$S$269:$S$514)</f>
        <v>0</v>
      </c>
      <c r="DF228" s="9"/>
      <c r="DG228" s="10">
        <v>218</v>
      </c>
      <c r="DH228" s="92" t="s">
        <v>91</v>
      </c>
      <c r="DI228" s="13">
        <f>SUMIF(Ent_Dados!$C$9:$C$254,Tabulação_Prod_Municipios!D39,Ent_Dados!$R$9:$R$254)</f>
        <v>0</v>
      </c>
      <c r="DJ228" s="16">
        <f>SUMIF(Ent_Dados!$C$9:$C$254,Tabulação_Prod_Municipios!D39,Ent_Dados!$S$9:$S$254)</f>
        <v>0</v>
      </c>
      <c r="DL228" s="10">
        <v>218</v>
      </c>
      <c r="DM228" s="92" t="s">
        <v>239</v>
      </c>
      <c r="DN228" s="13">
        <f>SUMIF(Ent_Dados!$C$269:$C$514,Tabulação_Prod_Municipios!D204,Ent_Dados!$Z$269:$Z$514)</f>
        <v>0</v>
      </c>
      <c r="DO228" s="16">
        <f>SUMIF(Ent_Dados!$C$269:$C$514,Tabulação_Prod_Municipios!D204,Ent_Dados!$AA$269:$AA$514)</f>
        <v>0</v>
      </c>
      <c r="DP228" s="9"/>
      <c r="DQ228" s="10">
        <v>218</v>
      </c>
      <c r="DR228" s="92" t="s">
        <v>239</v>
      </c>
      <c r="DS228" s="13">
        <f>SUMIF(Ent_Dados!$C$9:$C$254,Tabulação_Prod_Municipios!D204,Ent_Dados!$Z$9:$Z$254)</f>
        <v>0</v>
      </c>
      <c r="DT228" s="16">
        <f>SUMIF(Ent_Dados!$C$9:$C$254,Tabulação_Prod_Municipios!D204,Ent_Dados!$AA$9:$AA$254)</f>
        <v>0</v>
      </c>
      <c r="DV228" s="10">
        <v>218</v>
      </c>
      <c r="DW228" s="92" t="s">
        <v>256</v>
      </c>
      <c r="DX228" s="13">
        <f>SUMIF(Ent_Dados!$C$269:$C$514,Tabulação_Prod_Municipios!D223,Ent_Dados!$D$269:$D$514)</f>
        <v>0</v>
      </c>
      <c r="DY228" s="16">
        <f>SUMIF(Ent_Dados!$C$269:$C$514,Tabulação_Prod_Municipios!D223,Ent_Dados!$E$269:$E$514)</f>
        <v>0</v>
      </c>
      <c r="DZ228" s="9"/>
      <c r="EA228" s="10">
        <v>218</v>
      </c>
      <c r="EB228" s="92" t="s">
        <v>256</v>
      </c>
      <c r="EC228" s="13">
        <f>SUMIF(Ent_Dados!$C$9:$C$254,Tabulação_Prod_Municipios!D223,Ent_Dados!$D$9:$D$254)</f>
        <v>0</v>
      </c>
      <c r="ED228" s="16">
        <f>SUMIF(Ent_Dados!$C$9:$C$254,Tabulação_Prod_Municipios!D223,Ent_Dados!$E$9:$E$254)</f>
        <v>0</v>
      </c>
      <c r="EF228" s="10">
        <v>218</v>
      </c>
      <c r="EG228" s="92" t="s">
        <v>261</v>
      </c>
      <c r="EH228" s="13"/>
      <c r="EI228" s="16"/>
      <c r="EJ228" s="9"/>
      <c r="EK228" s="10">
        <v>218</v>
      </c>
      <c r="EL228" s="92" t="s">
        <v>261</v>
      </c>
      <c r="EM228" s="13"/>
      <c r="EN228" s="16"/>
    </row>
    <row r="229" spans="1:144" ht="13.5" customHeight="1" x14ac:dyDescent="0.2">
      <c r="A229" s="14"/>
      <c r="B229" s="91">
        <v>221</v>
      </c>
      <c r="C229" s="92" t="s">
        <v>262</v>
      </c>
      <c r="D229" s="12" t="s">
        <v>580</v>
      </c>
      <c r="E229" s="14"/>
      <c r="F229" s="10">
        <v>219</v>
      </c>
      <c r="G229" s="92" t="s">
        <v>102</v>
      </c>
      <c r="H229" s="13">
        <f>SUMIF(Ent_Dados!$C$269:$C$514,Tabulação_Prod_Municipios!D50,Ent_Dados!$F$269:$F$514)+SUMIF(Ent_Dados!$C$269:$C$514,Tabulação_Prod_Municipios!D50,Ent_Dados!$H$269:$H$514)+SUMIF(Ent_Dados!$C$269:$C$514,Tabulação_Prod_Municipios!D50,Ent_Dados!$J$269:$J$514)+SUMIF(Ent_Dados!$C$269:$C$514,Tabulação_Prod_Municipios!D50,Ent_Dados!$N$269:$N$514)+SUMIF(Ent_Dados!$C$269:$C$514,Tabulação_Prod_Municipios!D50,Ent_Dados!$P$269:$P$514)+SUMIF(Ent_Dados!$C$269:$C$514,Tabulação_Prod_Municipios!D50,Ent_Dados!$T$269:$T$514)+SUMIF(Ent_Dados!$C$269:$C$514,Tabulação_Prod_Municipios!D50,Ent_Dados!$V$269:$V$514)+SUMIF(Ent_Dados!$C$269:$C$514,Tabulação_Prod_Municipios!D50,Ent_Dados!$X$269:$X$514)+SUMIF(Ent_Dados!$C$269:$C$514,Tabulação_Prod_Municipios!D50,Ent_Dados!$AB$269:$AB$514)</f>
        <v>675</v>
      </c>
      <c r="I229" s="16">
        <f>SUMIF(Ent_Dados!$C$269:$C$514,Tabulação_Prod_Municipios!D50,Ent_Dados!$G$269:$G$514)+SUMIF(Ent_Dados!$C$269:$C$514,Tabulação_Prod_Municipios!D50,Ent_Dados!$I$269:$I$514)+SUMIF(Ent_Dados!$C$269:$C$514,Tabulação_Prod_Municipios!D50,Ent_Dados!$K$269:$K$514)+SUMIF(Ent_Dados!$C$269:$C$514,Tabulação_Prod_Municipios!D50,Ent_Dados!$O$269:$O$514)+SUMIF(Ent_Dados!$C$269:$C$514,Tabulação_Prod_Municipios!D50,Ent_Dados!$Q$269:$Q$514)+SUMIF(Ent_Dados!$C$269:$C$514,Tabulação_Prod_Municipios!D50,Ent_Dados!$U$269:$U$514)+SUMIF(Ent_Dados!$C$269:$C$514,Tabulação_Prod_Municipios!D50,Ent_Dados!$W$269:$W$514)+SUMIF(Ent_Dados!$C$269:$C$514,Tabulação_Prod_Municipios!D50,Ent_Dados!$Y$269:$Y$514)+SUMIF(Ent_Dados!$C$269:$C$514,Tabulação_Prod_Municipios!D50,Ent_Dados!$AC$269:$AC$514)</f>
        <v>747</v>
      </c>
      <c r="J229" s="9"/>
      <c r="K229" s="10">
        <v>219</v>
      </c>
      <c r="L229" s="92" t="s">
        <v>79</v>
      </c>
      <c r="M229" s="13">
        <f>SUMIF(Ent_Dados!$C$9:$C$254,Tabulação_Prod_Municipios!D27,Ent_Dados!$F$9:$F$254)+SUMIF(Ent_Dados!$C$9:$C$254,Tabulação_Prod_Municipios!D27,Ent_Dados!$H$9:$H$254)+SUMIF(Ent_Dados!$C$9:$C$254,Tabulação_Prod_Municipios!D27,Ent_Dados!$J$9:$J$254)+SUMIF(Ent_Dados!$C$9:$C$254,Tabulação_Prod_Municipios!D27,Ent_Dados!$N$9:$N$254)+SUMIF(Ent_Dados!$C$9:$C$254,Tabulação_Prod_Municipios!D27,Ent_Dados!$P$9:$P$254)+SUMIF(Ent_Dados!$C$9:$C$254,Tabulação_Prod_Municipios!D27,Ent_Dados!$T$9:$T$254)+SUMIF(Ent_Dados!$C$9:$C$254,Tabulação_Prod_Municipios!D27,Ent_Dados!$V$9:$V$254)+SUMIF(Ent_Dados!$C$9:$C$254,Tabulação_Prod_Municipios!D27,Ent_Dados!$X$9:$X$254)+SUMIF(Ent_Dados!$C$9:$C$254,Tabulação_Prod_Municipios!D27,Ent_Dados!$AB$9:$AB$254)</f>
        <v>160</v>
      </c>
      <c r="N229" s="16">
        <f>SUMIF(Ent_Dados!$C$9:$C$254,Tabulação_Prod_Municipios!D27,Ent_Dados!$G$9:$G$254)+SUMIF(Ent_Dados!$C$9:$C$254,Tabulação_Prod_Municipios!D27,Ent_Dados!$I$9:$I$254)+SUMIF(Ent_Dados!$C$9:$C$254,Tabulação_Prod_Municipios!D27,Ent_Dados!$K$9:$K$254)+SUMIF(Ent_Dados!$C$9:$C$254,Tabulação_Prod_Municipios!D27,Ent_Dados!$O$9:$O$254)+SUMIF(Ent_Dados!$C$9:$C$254,Tabulação_Prod_Municipios!D27,Ent_Dados!$Q$9:$Q$254)+SUMIF(Ent_Dados!$C$9:$C$254,Tabulação_Prod_Municipios!D27,Ent_Dados!$U$9:$U$254)+SUMIF(Ent_Dados!$C$9:$C$254,Tabulação_Prod_Municipios!D27,Ent_Dados!$W$9:$W$254)+SUMIF(Ent_Dados!$C$9:$C$254,Tabulação_Prod_Municipios!D27,Ent_Dados!$Y$9:$Y$254)+SUMIF(Ent_Dados!$C$9:$C$254,Tabulação_Prod_Municipios!D27,Ent_Dados!$AC$9:$AC$254)</f>
        <v>180</v>
      </c>
      <c r="O229" s="14"/>
      <c r="P229" s="10">
        <v>219</v>
      </c>
      <c r="Q229" s="92" t="s">
        <v>116</v>
      </c>
      <c r="R229" s="13">
        <f>SUMIF(Ent_Dados!$C$269:$C$514,Tabulação_Prod_Municipios!D67,Ent_Dados!$V$269:$V$514)</f>
        <v>0</v>
      </c>
      <c r="S229" s="16">
        <f>SUMIF(Ent_Dados!$C$269:$C$514,Tabulação_Prod_Municipios!D67,Ent_Dados!$W$269:$W$514)</f>
        <v>0</v>
      </c>
      <c r="T229" s="9"/>
      <c r="U229" s="10">
        <v>219</v>
      </c>
      <c r="V229" s="92" t="s">
        <v>116</v>
      </c>
      <c r="W229" s="13">
        <f>SUMIF(Ent_Dados!$C$9:$C$254,Tabulação_Prod_Municipios!D67,Ent_Dados!$V$9:$V$254)</f>
        <v>0</v>
      </c>
      <c r="X229" s="16">
        <f>SUMIF(Ent_Dados!$C$9:$C$254,Tabulação_Prod_Municipios!D67,Ent_Dados!$W$9:$W$254)</f>
        <v>0</v>
      </c>
      <c r="Y229" s="2"/>
      <c r="Z229" s="10">
        <v>219</v>
      </c>
      <c r="AA229" s="92" t="s">
        <v>252</v>
      </c>
      <c r="AB229" s="13">
        <f>SUMIF(Ent_Dados!$C$269:$C$514,Tabulação_Prod_Municipios!D219,Ent_Dados!$T$269:$T$514)</f>
        <v>700</v>
      </c>
      <c r="AC229" s="16">
        <f>SUMIF(Ent_Dados!$C$269:$C$514,Tabulação_Prod_Municipios!D219,Ent_Dados!$U$269:$U$514)</f>
        <v>197</v>
      </c>
      <c r="AD229" s="9"/>
      <c r="AE229" s="10">
        <v>219</v>
      </c>
      <c r="AF229" s="92" t="s">
        <v>191</v>
      </c>
      <c r="AG229" s="13">
        <f>SUMIF(Ent_Dados!$C$9:$C$254,Tabulação_Prod_Municipios!D149,Ent_Dados!$T$9:$T$254)</f>
        <v>228</v>
      </c>
      <c r="AH229" s="16">
        <f>SUMIF(Ent_Dados!$C$9:$C$254,Tabulação_Prod_Municipios!D149,Ent_Dados!$U$9:$U$254)</f>
        <v>60</v>
      </c>
      <c r="AJ229" s="10">
        <v>219</v>
      </c>
      <c r="AK229" s="92" t="s">
        <v>229</v>
      </c>
      <c r="AL229" s="13">
        <f>SUMIF(Ent_Dados!$C$269:$C$514,Tabulação_Prod_Municipios!D192,Ent_Dados!$X$269:$X$514)</f>
        <v>0</v>
      </c>
      <c r="AM229" s="16">
        <f>SUMIF(Ent_Dados!$C$269:$C$514,Tabulação_Prod_Municipios!D192,Ent_Dados!$Y$269:$Y$514)</f>
        <v>0</v>
      </c>
      <c r="AN229" s="9"/>
      <c r="AO229" s="10">
        <v>219</v>
      </c>
      <c r="AP229" s="92" t="s">
        <v>229</v>
      </c>
      <c r="AQ229" s="13">
        <f>SUMIF(Ent_Dados!$C$9:$C$254,Tabulação_Prod_Municipios!D192,Ent_Dados!$X$9:$X$254)</f>
        <v>0</v>
      </c>
      <c r="AR229" s="16">
        <f>SUMIF(Ent_Dados!$C$9:$C$254,Tabulação_Prod_Municipios!D192,Ent_Dados!$Y$9:$Y$254)</f>
        <v>0</v>
      </c>
      <c r="AT229" s="10">
        <v>219</v>
      </c>
      <c r="AU229" s="92" t="s">
        <v>21</v>
      </c>
      <c r="AV229" s="13">
        <f>SUMIF(Ent_Dados!$C$269:$C$514,Tabulação_Prod_Municipios!D158,Ent_Dados!$J$269:$J$514)</f>
        <v>0</v>
      </c>
      <c r="AW229" s="16">
        <f>SUMIF(Ent_Dados!$C$269:$C$514,Tabulação_Prod_Municipios!D158,Ent_Dados!$K$269:$K$514)</f>
        <v>0</v>
      </c>
      <c r="AX229" s="9"/>
      <c r="AY229" s="10">
        <v>219</v>
      </c>
      <c r="AZ229" s="92" t="s">
        <v>117</v>
      </c>
      <c r="BA229" s="13">
        <f>SUMIF(Ent_Dados!$C$9:$C$254,Tabulação_Prod_Municipios!D68,Ent_Dados!$J$9:$J$254)</f>
        <v>0</v>
      </c>
      <c r="BB229" s="16">
        <f>SUMIF(Ent_Dados!$C$9:$C$254,Tabulação_Prod_Municipios!D68,Ent_Dados!$K$9:$K$254)</f>
        <v>0</v>
      </c>
      <c r="BD229" s="10">
        <v>219</v>
      </c>
      <c r="BE229" s="92" t="s">
        <v>231</v>
      </c>
      <c r="BF229" s="13">
        <f>SUMIF(Ent_Dados!$C$269:$C$514,Tabulação_Prod_Municipios!D195,Ent_Dados!$N$269:$N$514)</f>
        <v>0</v>
      </c>
      <c r="BG229" s="16">
        <f>SUMIF(Ent_Dados!$C$269:$C$514,Tabulação_Prod_Municipios!D195,Ent_Dados!$O$269:$O$514)</f>
        <v>0</v>
      </c>
      <c r="BH229" s="9"/>
      <c r="BI229" s="10">
        <v>219</v>
      </c>
      <c r="BJ229" s="92" t="s">
        <v>231</v>
      </c>
      <c r="BK229" s="13">
        <f>SUMIF(Ent_Dados!$C$9:$C$254,Tabulação_Prod_Municipios!D195,Ent_Dados!$N$9:$N$254)</f>
        <v>0</v>
      </c>
      <c r="BL229" s="16">
        <f>SUMIF(Ent_Dados!$C$9:$C$254,Tabulação_Prod_Municipios!D195,Ent_Dados!$O$9:$O$254)</f>
        <v>0</v>
      </c>
      <c r="BN229" s="10">
        <v>219</v>
      </c>
      <c r="BO229" s="92" t="s">
        <v>259</v>
      </c>
      <c r="BP229" s="13">
        <f>SUMIF(Ent_Dados!$C$269:$C$514,Tabulação_Prod_Municipios!D226,Ent_Dados!$F$269:$F$514)</f>
        <v>0</v>
      </c>
      <c r="BQ229" s="16">
        <f>SUMIF(Ent_Dados!$C$269:$C$514,Tabulação_Prod_Municipios!D226,Ent_Dados!$G$269:$G$514)</f>
        <v>0</v>
      </c>
      <c r="BR229" s="9"/>
      <c r="BS229" s="10">
        <v>219</v>
      </c>
      <c r="BT229" s="92" t="s">
        <v>259</v>
      </c>
      <c r="BU229" s="13">
        <f>SUMIF(Ent_Dados!$C$9:$C$254,Tabulação_Prod_Municipios!D226,Ent_Dados!$F$9:$F$254)</f>
        <v>0</v>
      </c>
      <c r="BV229" s="16">
        <f>SUMIF(Ent_Dados!$C$9:$C$254,Tabulação_Prod_Municipios!D226,Ent_Dados!$G$9:$G$254)</f>
        <v>0</v>
      </c>
      <c r="BX229" s="10">
        <v>219</v>
      </c>
      <c r="BY229" s="92" t="s">
        <v>258</v>
      </c>
      <c r="BZ229" s="13">
        <f>SUMIF(Ent_Dados!$C$269:$C$514,Tabulação_Prod_Municipios!D225,Ent_Dados!$P$269:$P$514)</f>
        <v>0</v>
      </c>
      <c r="CA229" s="16">
        <f>SUMIF(Ent_Dados!$C$269:$C$514,Tabulação_Prod_Municipios!D225,Ent_Dados!$Q$269:$Q$514)</f>
        <v>0</v>
      </c>
      <c r="CB229" s="9"/>
      <c r="CC229" s="10">
        <v>219</v>
      </c>
      <c r="CD229" s="92" t="s">
        <v>258</v>
      </c>
      <c r="CE229" s="13">
        <f>SUMIF(Ent_Dados!$C$9:$C$254,Tabulação_Prod_Municipios!D225,Ent_Dados!$P$9:$P$254)</f>
        <v>0</v>
      </c>
      <c r="CF229" s="16">
        <f>SUMIF(Ent_Dados!$C$9:$C$254,Tabulação_Prod_Municipios!D225,Ent_Dados!$Q$9:$Q$254)</f>
        <v>0</v>
      </c>
      <c r="CH229" s="10">
        <v>219</v>
      </c>
      <c r="CI229" s="92" t="s">
        <v>261</v>
      </c>
      <c r="CJ229" s="13">
        <f>SUMIF(Ent_Dados!$C$269:$C$514,Tabulação_Prod_Municipios!D228,Ent_Dados!$AB$269:$AB$514)</f>
        <v>0</v>
      </c>
      <c r="CK229" s="16">
        <f>SUMIF(Ent_Dados!$C$269:$C$514,Tabulação_Prod_Municipios!D228,Ent_Dados!$AC$269:$AC$514)</f>
        <v>0</v>
      </c>
      <c r="CL229" s="9"/>
      <c r="CM229" s="10">
        <v>219</v>
      </c>
      <c r="CN229" s="92" t="s">
        <v>261</v>
      </c>
      <c r="CO229" s="13">
        <f>SUMIF(Ent_Dados!$C$9:$C$254,Tabulação_Prod_Municipios!D228,Ent_Dados!$AB$9:$AB$254)</f>
        <v>0</v>
      </c>
      <c r="CP229" s="16">
        <f>SUMIF(Ent_Dados!$C$9:$C$254,Tabulação_Prod_Municipios!D228,Ent_Dados!$AC$9:$AC$254)</f>
        <v>0</v>
      </c>
      <c r="CR229" s="10">
        <v>219</v>
      </c>
      <c r="CS229" s="92" t="s">
        <v>158</v>
      </c>
      <c r="CT229" s="13">
        <f>SUMIF(Ent_Dados!$C$269:$C$514,Tabulação_Prod_Municipios!D113,Ent_Dados!$L$269:$L$514)</f>
        <v>0</v>
      </c>
      <c r="CU229" s="16">
        <f>SUMIF(Ent_Dados!$C$269:$C$514,Tabulação_Prod_Municipios!D113,Ent_Dados!$M$269:$M$514)</f>
        <v>0</v>
      </c>
      <c r="CV229" s="9"/>
      <c r="CW229" s="10">
        <v>219</v>
      </c>
      <c r="CX229" s="92" t="s">
        <v>158</v>
      </c>
      <c r="CY229" s="13">
        <f>SUMIF(Ent_Dados!$C$9:$C$254,Tabulação_Prod_Municipios!D113,Ent_Dados!$L$9:$L$254)</f>
        <v>0</v>
      </c>
      <c r="CZ229" s="16">
        <f>SUMIF(Ent_Dados!$C$9:$C$254,Tabulação_Prod_Municipios!D113,Ent_Dados!$M$9:$M$254)</f>
        <v>0</v>
      </c>
      <c r="DB229" s="10">
        <v>219</v>
      </c>
      <c r="DC229" s="92" t="s">
        <v>3</v>
      </c>
      <c r="DD229" s="13">
        <f>SUMIF(Ent_Dados!$C$269:$C$514,Tabulação_Prod_Municipios!D81,Ent_Dados!$R$269:$R$514)</f>
        <v>0</v>
      </c>
      <c r="DE229" s="16">
        <f>SUMIF(Ent_Dados!$C$269:$C$514,Tabulação_Prod_Municipios!D81,Ent_Dados!$S$269:$S$514)</f>
        <v>0</v>
      </c>
      <c r="DF229" s="9"/>
      <c r="DG229" s="10">
        <v>219</v>
      </c>
      <c r="DH229" s="92" t="s">
        <v>3</v>
      </c>
      <c r="DI229" s="13">
        <f>SUMIF(Ent_Dados!$C$9:$C$254,Tabulação_Prod_Municipios!D81,Ent_Dados!$R$9:$R$254)</f>
        <v>0</v>
      </c>
      <c r="DJ229" s="16">
        <f>SUMIF(Ent_Dados!$C$9:$C$254,Tabulação_Prod_Municipios!D81,Ent_Dados!$S$9:$S$254)</f>
        <v>0</v>
      </c>
      <c r="DL229" s="10">
        <v>219</v>
      </c>
      <c r="DM229" s="92" t="s">
        <v>240</v>
      </c>
      <c r="DN229" s="13">
        <f>SUMIF(Ent_Dados!$C$269:$C$514,Tabulação_Prod_Municipios!D205,Ent_Dados!$Z$269:$Z$514)</f>
        <v>0</v>
      </c>
      <c r="DO229" s="16">
        <f>SUMIF(Ent_Dados!$C$269:$C$514,Tabulação_Prod_Municipios!D205,Ent_Dados!$AA$269:$AA$514)</f>
        <v>0</v>
      </c>
      <c r="DP229" s="9"/>
      <c r="DQ229" s="10">
        <v>219</v>
      </c>
      <c r="DR229" s="92" t="s">
        <v>240</v>
      </c>
      <c r="DS229" s="13">
        <f>SUMIF(Ent_Dados!$C$9:$C$254,Tabulação_Prod_Municipios!D205,Ent_Dados!$Z$9:$Z$254)</f>
        <v>0</v>
      </c>
      <c r="DT229" s="16">
        <f>SUMIF(Ent_Dados!$C$9:$C$254,Tabulação_Prod_Municipios!D205,Ent_Dados!$AA$9:$AA$254)</f>
        <v>0</v>
      </c>
      <c r="DV229" s="10">
        <v>219</v>
      </c>
      <c r="DW229" s="92" t="s">
        <v>257</v>
      </c>
      <c r="DX229" s="13">
        <f>SUMIF(Ent_Dados!$C$269:$C$514,Tabulação_Prod_Municipios!D224,Ent_Dados!$D$269:$D$514)</f>
        <v>0</v>
      </c>
      <c r="DY229" s="16">
        <f>SUMIF(Ent_Dados!$C$269:$C$514,Tabulação_Prod_Municipios!D224,Ent_Dados!$E$269:$E$514)</f>
        <v>0</v>
      </c>
      <c r="DZ229" s="9"/>
      <c r="EA229" s="10">
        <v>219</v>
      </c>
      <c r="EB229" s="92" t="s">
        <v>257</v>
      </c>
      <c r="EC229" s="13">
        <f>SUMIF(Ent_Dados!$C$9:$C$254,Tabulação_Prod_Municipios!D224,Ent_Dados!$D$9:$D$254)</f>
        <v>0</v>
      </c>
      <c r="ED229" s="16">
        <f>SUMIF(Ent_Dados!$C$9:$C$254,Tabulação_Prod_Municipios!D224,Ent_Dados!$E$9:$E$254)</f>
        <v>0</v>
      </c>
      <c r="EF229" s="10">
        <v>219</v>
      </c>
      <c r="EG229" s="92" t="s">
        <v>262</v>
      </c>
      <c r="EH229" s="13"/>
      <c r="EI229" s="16"/>
      <c r="EJ229" s="9"/>
      <c r="EK229" s="10">
        <v>219</v>
      </c>
      <c r="EL229" s="92" t="s">
        <v>262</v>
      </c>
      <c r="EM229" s="13"/>
      <c r="EN229" s="16"/>
    </row>
    <row r="230" spans="1:144" ht="13.5" customHeight="1" x14ac:dyDescent="0.2">
      <c r="A230" s="14"/>
      <c r="B230" s="91">
        <v>222</v>
      </c>
      <c r="C230" s="92" t="s">
        <v>263</v>
      </c>
      <c r="D230" s="12" t="s">
        <v>552</v>
      </c>
      <c r="E230" s="14"/>
      <c r="F230" s="10">
        <v>220</v>
      </c>
      <c r="G230" s="92" t="s">
        <v>242</v>
      </c>
      <c r="H230" s="13">
        <f>SUMIF(Ent_Dados!$C$269:$C$514,Tabulação_Prod_Municipios!D207,Ent_Dados!$F$269:$F$514)+SUMIF(Ent_Dados!$C$269:$C$514,Tabulação_Prod_Municipios!D207,Ent_Dados!$H$269:$H$514)+SUMIF(Ent_Dados!$C$269:$C$514,Tabulação_Prod_Municipios!D207,Ent_Dados!$J$269:$J$514)+SUMIF(Ent_Dados!$C$269:$C$514,Tabulação_Prod_Municipios!D207,Ent_Dados!$N$269:$N$514)+SUMIF(Ent_Dados!$C$269:$C$514,Tabulação_Prod_Municipios!D207,Ent_Dados!$P$269:$P$514)+SUMIF(Ent_Dados!$C$269:$C$514,Tabulação_Prod_Municipios!D207,Ent_Dados!$T$269:$T$514)+SUMIF(Ent_Dados!$C$269:$C$514,Tabulação_Prod_Municipios!D207,Ent_Dados!$V$269:$V$514)+SUMIF(Ent_Dados!$C$269:$C$514,Tabulação_Prod_Municipios!D207,Ent_Dados!$X$269:$X$514)+SUMIF(Ent_Dados!$C$269:$C$514,Tabulação_Prod_Municipios!D207,Ent_Dados!$AB$269:$AB$514)</f>
        <v>1618</v>
      </c>
      <c r="I230" s="16">
        <f>SUMIF(Ent_Dados!$C$269:$C$514,Tabulação_Prod_Municipios!D207,Ent_Dados!$G$269:$G$514)+SUMIF(Ent_Dados!$C$269:$C$514,Tabulação_Prod_Municipios!D207,Ent_Dados!$I$269:$I$514)+SUMIF(Ent_Dados!$C$269:$C$514,Tabulação_Prod_Municipios!D207,Ent_Dados!$K$269:$K$514)+SUMIF(Ent_Dados!$C$269:$C$514,Tabulação_Prod_Municipios!D207,Ent_Dados!$O$269:$O$514)+SUMIF(Ent_Dados!$C$269:$C$514,Tabulação_Prod_Municipios!D207,Ent_Dados!$Q$269:$Q$514)+SUMIF(Ent_Dados!$C$269:$C$514,Tabulação_Prod_Municipios!D207,Ent_Dados!$U$269:$U$514)+SUMIF(Ent_Dados!$C$269:$C$514,Tabulação_Prod_Municipios!D207,Ent_Dados!$W$269:$W$514)+SUMIF(Ent_Dados!$C$269:$C$514,Tabulação_Prod_Municipios!D207,Ent_Dados!$Y$269:$Y$514)+SUMIF(Ent_Dados!$C$269:$C$514,Tabulação_Prod_Municipios!D207,Ent_Dados!$AC$269:$AC$514)</f>
        <v>495</v>
      </c>
      <c r="J230" s="9"/>
      <c r="K230" s="10">
        <v>220</v>
      </c>
      <c r="L230" s="92" t="s">
        <v>146</v>
      </c>
      <c r="M230" s="13">
        <f>SUMIF(Ent_Dados!$C$9:$C$254,Tabulação_Prod_Municipios!D100,Ent_Dados!$F$9:$F$254)+SUMIF(Ent_Dados!$C$9:$C$254,Tabulação_Prod_Municipios!D100,Ent_Dados!$H$9:$H$254)+SUMIF(Ent_Dados!$C$9:$C$254,Tabulação_Prod_Municipios!D100,Ent_Dados!$J$9:$J$254)+SUMIF(Ent_Dados!$C$9:$C$254,Tabulação_Prod_Municipios!D100,Ent_Dados!$N$9:$N$254)+SUMIF(Ent_Dados!$C$9:$C$254,Tabulação_Prod_Municipios!D100,Ent_Dados!$P$9:$P$254)+SUMIF(Ent_Dados!$C$9:$C$254,Tabulação_Prod_Municipios!D100,Ent_Dados!$T$9:$T$254)+SUMIF(Ent_Dados!$C$9:$C$254,Tabulação_Prod_Municipios!D100,Ent_Dados!$V$9:$V$254)+SUMIF(Ent_Dados!$C$9:$C$254,Tabulação_Prod_Municipios!D100,Ent_Dados!$X$9:$X$254)+SUMIF(Ent_Dados!$C$9:$C$254,Tabulação_Prod_Municipios!D100,Ent_Dados!$AB$9:$AB$254)</f>
        <v>182</v>
      </c>
      <c r="N230" s="16">
        <f>SUMIF(Ent_Dados!$C$9:$C$254,Tabulação_Prod_Municipios!D100,Ent_Dados!$G$9:$G$254)+SUMIF(Ent_Dados!$C$9:$C$254,Tabulação_Prod_Municipios!D100,Ent_Dados!$I$9:$I$254)+SUMIF(Ent_Dados!$C$9:$C$254,Tabulação_Prod_Municipios!D100,Ent_Dados!$K$9:$K$254)+SUMIF(Ent_Dados!$C$9:$C$254,Tabulação_Prod_Municipios!D100,Ent_Dados!$O$9:$O$254)+SUMIF(Ent_Dados!$C$9:$C$254,Tabulação_Prod_Municipios!D100,Ent_Dados!$Q$9:$Q$254)+SUMIF(Ent_Dados!$C$9:$C$254,Tabulação_Prod_Municipios!D100,Ent_Dados!$U$9:$U$254)+SUMIF(Ent_Dados!$C$9:$C$254,Tabulação_Prod_Municipios!D100,Ent_Dados!$W$9:$W$254)+SUMIF(Ent_Dados!$C$9:$C$254,Tabulação_Prod_Municipios!D100,Ent_Dados!$Y$9:$Y$254)+SUMIF(Ent_Dados!$C$9:$C$254,Tabulação_Prod_Municipios!D100,Ent_Dados!$AC$9:$AC$254)</f>
        <v>165</v>
      </c>
      <c r="O230" s="14"/>
      <c r="P230" s="10">
        <v>220</v>
      </c>
      <c r="Q230" s="92" t="s">
        <v>124</v>
      </c>
      <c r="R230" s="13">
        <f>SUMIF(Ent_Dados!$C$269:$C$514,Tabulação_Prod_Municipios!D77,Ent_Dados!$V$269:$V$514)</f>
        <v>0</v>
      </c>
      <c r="S230" s="16">
        <f>SUMIF(Ent_Dados!$C$269:$C$514,Tabulação_Prod_Municipios!D77,Ent_Dados!$W$269:$W$514)</f>
        <v>0</v>
      </c>
      <c r="T230" s="9"/>
      <c r="U230" s="10">
        <v>220</v>
      </c>
      <c r="V230" s="92" t="s">
        <v>124</v>
      </c>
      <c r="W230" s="13">
        <f>SUMIF(Ent_Dados!$C$9:$C$254,Tabulação_Prod_Municipios!D77,Ent_Dados!$V$9:$V$254)</f>
        <v>0</v>
      </c>
      <c r="X230" s="16">
        <f>SUMIF(Ent_Dados!$C$9:$C$254,Tabulação_Prod_Municipios!D77,Ent_Dados!$W$9:$W$254)</f>
        <v>0</v>
      </c>
      <c r="Y230" s="2"/>
      <c r="Z230" s="10">
        <v>220</v>
      </c>
      <c r="AA230" s="92" t="s">
        <v>104</v>
      </c>
      <c r="AB230" s="13">
        <f>SUMIF(Ent_Dados!$C$269:$C$514,Tabulação_Prod_Municipios!D53,Ent_Dados!$T$269:$T$514)</f>
        <v>1050</v>
      </c>
      <c r="AC230" s="16">
        <f>SUMIF(Ent_Dados!$C$269:$C$514,Tabulação_Prod_Municipios!D53,Ent_Dados!$U$269:$U$514)</f>
        <v>175</v>
      </c>
      <c r="AD230" s="9"/>
      <c r="AE230" s="10">
        <v>220</v>
      </c>
      <c r="AF230" s="92" t="s">
        <v>183</v>
      </c>
      <c r="AG230" s="13">
        <f>SUMIF(Ent_Dados!$C$9:$C$254,Tabulação_Prod_Municipios!D140,Ent_Dados!$T$9:$T$254)</f>
        <v>80</v>
      </c>
      <c r="AH230" s="16">
        <f>SUMIF(Ent_Dados!$C$9:$C$254,Tabulação_Prod_Municipios!D140,Ent_Dados!$U$9:$U$254)</f>
        <v>60</v>
      </c>
      <c r="AJ230" s="10">
        <v>220</v>
      </c>
      <c r="AK230" s="92" t="s">
        <v>231</v>
      </c>
      <c r="AL230" s="13">
        <f>SUMIF(Ent_Dados!$C$269:$C$514,Tabulação_Prod_Municipios!D195,Ent_Dados!$X$269:$X$514)</f>
        <v>0</v>
      </c>
      <c r="AM230" s="16">
        <f>SUMIF(Ent_Dados!$C$269:$C$514,Tabulação_Prod_Municipios!D195,Ent_Dados!$Y$269:$Y$514)</f>
        <v>0</v>
      </c>
      <c r="AN230" s="9"/>
      <c r="AO230" s="10">
        <v>220</v>
      </c>
      <c r="AP230" s="92" t="s">
        <v>231</v>
      </c>
      <c r="AQ230" s="13">
        <f>SUMIF(Ent_Dados!$C$9:$C$254,Tabulação_Prod_Municipios!D195,Ent_Dados!$X$9:$X$254)</f>
        <v>0</v>
      </c>
      <c r="AR230" s="16">
        <f>SUMIF(Ent_Dados!$C$9:$C$254,Tabulação_Prod_Municipios!D195,Ent_Dados!$Y$9:$Y$254)</f>
        <v>0</v>
      </c>
      <c r="AT230" s="10">
        <v>220</v>
      </c>
      <c r="AU230" s="92" t="s">
        <v>203</v>
      </c>
      <c r="AV230" s="13">
        <f>SUMIF(Ent_Dados!$C$269:$C$514,Tabulação_Prod_Municipios!D163,Ent_Dados!$J$269:$J$514)</f>
        <v>0</v>
      </c>
      <c r="AW230" s="16">
        <f>SUMIF(Ent_Dados!$C$269:$C$514,Tabulação_Prod_Municipios!D163,Ent_Dados!$K$269:$K$514)</f>
        <v>0</v>
      </c>
      <c r="AX230" s="9"/>
      <c r="AY230" s="10">
        <v>220</v>
      </c>
      <c r="AZ230" s="92" t="s">
        <v>1</v>
      </c>
      <c r="BA230" s="13">
        <f>SUMIF(Ent_Dados!$C$9:$C$254,Tabulação_Prod_Municipios!D74,Ent_Dados!$J$9:$J$254)</f>
        <v>0</v>
      </c>
      <c r="BB230" s="16">
        <f>SUMIF(Ent_Dados!$C$9:$C$254,Tabulação_Prod_Municipios!D74,Ent_Dados!$K$9:$K$254)</f>
        <v>0</v>
      </c>
      <c r="BD230" s="10">
        <v>220</v>
      </c>
      <c r="BE230" s="92" t="s">
        <v>236</v>
      </c>
      <c r="BF230" s="13">
        <f>SUMIF(Ent_Dados!$C$269:$C$514,Tabulação_Prod_Municipios!D200,Ent_Dados!$N$269:$N$514)</f>
        <v>0</v>
      </c>
      <c r="BG230" s="16">
        <f>SUMIF(Ent_Dados!$C$269:$C$514,Tabulação_Prod_Municipios!D200,Ent_Dados!$O$269:$O$514)</f>
        <v>0</v>
      </c>
      <c r="BH230" s="9"/>
      <c r="BI230" s="10">
        <v>220</v>
      </c>
      <c r="BJ230" s="92" t="s">
        <v>236</v>
      </c>
      <c r="BK230" s="13">
        <f>SUMIF(Ent_Dados!$C$9:$C$254,Tabulação_Prod_Municipios!D200,Ent_Dados!$N$9:$N$254)</f>
        <v>0</v>
      </c>
      <c r="BL230" s="16">
        <f>SUMIF(Ent_Dados!$C$9:$C$254,Tabulação_Prod_Municipios!D200,Ent_Dados!$O$9:$O$254)</f>
        <v>0</v>
      </c>
      <c r="BN230" s="10">
        <v>220</v>
      </c>
      <c r="BO230" s="92" t="s">
        <v>260</v>
      </c>
      <c r="BP230" s="13">
        <f>SUMIF(Ent_Dados!$C$269:$C$514,Tabulação_Prod_Municipios!D227,Ent_Dados!$F$269:$F$514)</f>
        <v>0</v>
      </c>
      <c r="BQ230" s="16">
        <f>SUMIF(Ent_Dados!$C$269:$C$514,Tabulação_Prod_Municipios!D227,Ent_Dados!$G$269:$G$514)</f>
        <v>0</v>
      </c>
      <c r="BR230" s="9"/>
      <c r="BS230" s="10">
        <v>220</v>
      </c>
      <c r="BT230" s="92" t="s">
        <v>260</v>
      </c>
      <c r="BU230" s="13">
        <f>SUMIF(Ent_Dados!$C$9:$C$254,Tabulação_Prod_Municipios!D227,Ent_Dados!$F$9:$F$254)</f>
        <v>0</v>
      </c>
      <c r="BV230" s="16">
        <f>SUMIF(Ent_Dados!$C$9:$C$254,Tabulação_Prod_Municipios!D227,Ent_Dados!$G$9:$G$254)</f>
        <v>0</v>
      </c>
      <c r="BX230" s="10">
        <v>220</v>
      </c>
      <c r="BY230" s="92" t="s">
        <v>259</v>
      </c>
      <c r="BZ230" s="13">
        <f>SUMIF(Ent_Dados!$C$269:$C$514,Tabulação_Prod_Municipios!D226,Ent_Dados!$P$269:$P$514)</f>
        <v>0</v>
      </c>
      <c r="CA230" s="16">
        <f>SUMIF(Ent_Dados!$C$269:$C$514,Tabulação_Prod_Municipios!D226,Ent_Dados!$Q$269:$Q$514)</f>
        <v>0</v>
      </c>
      <c r="CB230" s="9"/>
      <c r="CC230" s="10">
        <v>220</v>
      </c>
      <c r="CD230" s="92" t="s">
        <v>259</v>
      </c>
      <c r="CE230" s="13">
        <f>SUMIF(Ent_Dados!$C$9:$C$254,Tabulação_Prod_Municipios!D226,Ent_Dados!$P$9:$P$254)</f>
        <v>0</v>
      </c>
      <c r="CF230" s="16">
        <f>SUMIF(Ent_Dados!$C$9:$C$254,Tabulação_Prod_Municipios!D226,Ent_Dados!$Q$9:$Q$254)</f>
        <v>0</v>
      </c>
      <c r="CH230" s="10">
        <v>220</v>
      </c>
      <c r="CI230" s="92" t="s">
        <v>262</v>
      </c>
      <c r="CJ230" s="13">
        <f>SUMIF(Ent_Dados!$C$269:$C$514,Tabulação_Prod_Municipios!D229,Ent_Dados!$AB$269:$AB$514)</f>
        <v>0</v>
      </c>
      <c r="CK230" s="16">
        <f>SUMIF(Ent_Dados!$C$269:$C$514,Tabulação_Prod_Municipios!D229,Ent_Dados!$AC$269:$AC$514)</f>
        <v>0</v>
      </c>
      <c r="CL230" s="9"/>
      <c r="CM230" s="10">
        <v>220</v>
      </c>
      <c r="CN230" s="92" t="s">
        <v>262</v>
      </c>
      <c r="CO230" s="13">
        <f>SUMIF(Ent_Dados!$C$9:$C$254,Tabulação_Prod_Municipios!D229,Ent_Dados!$AB$9:$AB$254)</f>
        <v>0</v>
      </c>
      <c r="CP230" s="16">
        <f>SUMIF(Ent_Dados!$C$9:$C$254,Tabulação_Prod_Municipios!D229,Ent_Dados!$AC$9:$AC$254)</f>
        <v>0</v>
      </c>
      <c r="CR230" s="10">
        <v>220</v>
      </c>
      <c r="CS230" s="92" t="s">
        <v>171</v>
      </c>
      <c r="CT230" s="13">
        <f>SUMIF(Ent_Dados!$C$269:$C$514,Tabulação_Prod_Municipios!D127,Ent_Dados!$L$269:$L$514)</f>
        <v>0</v>
      </c>
      <c r="CU230" s="16">
        <f>SUMIF(Ent_Dados!$C$269:$C$514,Tabulação_Prod_Municipios!D127,Ent_Dados!$M$269:$M$514)</f>
        <v>0</v>
      </c>
      <c r="CV230" s="9"/>
      <c r="CW230" s="10">
        <v>220</v>
      </c>
      <c r="CX230" s="92" t="s">
        <v>171</v>
      </c>
      <c r="CY230" s="13">
        <f>SUMIF(Ent_Dados!$C$9:$C$254,Tabulação_Prod_Municipios!D127,Ent_Dados!$L$9:$L$254)</f>
        <v>0</v>
      </c>
      <c r="CZ230" s="16">
        <f>SUMIF(Ent_Dados!$C$9:$C$254,Tabulação_Prod_Municipios!D127,Ent_Dados!$M$9:$M$254)</f>
        <v>0</v>
      </c>
      <c r="DB230" s="10">
        <v>220</v>
      </c>
      <c r="DC230" s="92" t="s">
        <v>67</v>
      </c>
      <c r="DD230" s="13">
        <f>SUMIF(Ent_Dados!$C$269:$C$514,Tabulação_Prod_Municipios!D14,Ent_Dados!$R$269:$R$514)</f>
        <v>0</v>
      </c>
      <c r="DE230" s="16">
        <f>SUMIF(Ent_Dados!$C$269:$C$514,Tabulação_Prod_Municipios!D14,Ent_Dados!$S$269:$S$514)</f>
        <v>0</v>
      </c>
      <c r="DF230" s="9"/>
      <c r="DG230" s="10">
        <v>220</v>
      </c>
      <c r="DH230" s="92" t="s">
        <v>45</v>
      </c>
      <c r="DI230" s="13">
        <f>SUMIF(Ent_Dados!$C$9:$C$254,Tabulação_Prod_Municipios!D57,Ent_Dados!$R$9:$R$254)</f>
        <v>0</v>
      </c>
      <c r="DJ230" s="16">
        <f>SUMIF(Ent_Dados!$C$9:$C$254,Tabulação_Prod_Municipios!D57,Ent_Dados!$S$9:$S$254)</f>
        <v>0</v>
      </c>
      <c r="DL230" s="10">
        <v>220</v>
      </c>
      <c r="DM230" s="92" t="s">
        <v>242</v>
      </c>
      <c r="DN230" s="13">
        <f>SUMIF(Ent_Dados!$C$269:$C$514,Tabulação_Prod_Municipios!D207,Ent_Dados!$Z$269:$Z$514)</f>
        <v>0</v>
      </c>
      <c r="DO230" s="16">
        <f>SUMIF(Ent_Dados!$C$269:$C$514,Tabulação_Prod_Municipios!D207,Ent_Dados!$AA$269:$AA$514)</f>
        <v>0</v>
      </c>
      <c r="DP230" s="9"/>
      <c r="DQ230" s="10">
        <v>220</v>
      </c>
      <c r="DR230" s="92" t="s">
        <v>242</v>
      </c>
      <c r="DS230" s="13">
        <f>SUMIF(Ent_Dados!$C$9:$C$254,Tabulação_Prod_Municipios!D207,Ent_Dados!$Z$9:$Z$254)</f>
        <v>0</v>
      </c>
      <c r="DT230" s="16">
        <f>SUMIF(Ent_Dados!$C$9:$C$254,Tabulação_Prod_Municipios!D207,Ent_Dados!$AA$9:$AA$254)</f>
        <v>0</v>
      </c>
      <c r="DV230" s="10">
        <v>220</v>
      </c>
      <c r="DW230" s="92" t="s">
        <v>259</v>
      </c>
      <c r="DX230" s="13">
        <f>SUMIF(Ent_Dados!$C$269:$C$514,Tabulação_Prod_Municipios!D226,Ent_Dados!$D$269:$D$514)</f>
        <v>0</v>
      </c>
      <c r="DY230" s="16">
        <f>SUMIF(Ent_Dados!$C$269:$C$514,Tabulação_Prod_Municipios!D226,Ent_Dados!$E$269:$E$514)</f>
        <v>0</v>
      </c>
      <c r="DZ230" s="9"/>
      <c r="EA230" s="10">
        <v>220</v>
      </c>
      <c r="EB230" s="92" t="s">
        <v>259</v>
      </c>
      <c r="EC230" s="13">
        <f>SUMIF(Ent_Dados!$C$9:$C$254,Tabulação_Prod_Municipios!D226,Ent_Dados!$D$9:$D$254)</f>
        <v>0</v>
      </c>
      <c r="ED230" s="16">
        <f>SUMIF(Ent_Dados!$C$9:$C$254,Tabulação_Prod_Municipios!D226,Ent_Dados!$E$9:$E$254)</f>
        <v>0</v>
      </c>
      <c r="EF230" s="10">
        <v>220</v>
      </c>
      <c r="EG230" s="92" t="s">
        <v>263</v>
      </c>
      <c r="EH230" s="13"/>
      <c r="EI230" s="16"/>
      <c r="EJ230" s="9"/>
      <c r="EK230" s="10">
        <v>220</v>
      </c>
      <c r="EL230" s="92" t="s">
        <v>263</v>
      </c>
      <c r="EM230" s="13"/>
      <c r="EN230" s="16"/>
    </row>
    <row r="231" spans="1:144" ht="13.5" customHeight="1" x14ac:dyDescent="0.2">
      <c r="A231" s="14"/>
      <c r="B231" s="91">
        <v>223</v>
      </c>
      <c r="C231" s="92" t="s">
        <v>264</v>
      </c>
      <c r="D231" s="12" t="s">
        <v>553</v>
      </c>
      <c r="E231" s="14"/>
      <c r="F231" s="10">
        <v>221</v>
      </c>
      <c r="G231" s="92" t="s">
        <v>125</v>
      </c>
      <c r="H231" s="13">
        <f>SUMIF(Ent_Dados!$C$269:$C$514,Tabulação_Prod_Municipios!D78,Ent_Dados!$F$269:$F$514)+SUMIF(Ent_Dados!$C$269:$C$514,Tabulação_Prod_Municipios!D78,Ent_Dados!$H$269:$H$514)+SUMIF(Ent_Dados!$C$269:$C$514,Tabulação_Prod_Municipios!D78,Ent_Dados!$J$269:$J$514)+SUMIF(Ent_Dados!$C$269:$C$514,Tabulação_Prod_Municipios!D78,Ent_Dados!$N$269:$N$514)+SUMIF(Ent_Dados!$C$269:$C$514,Tabulação_Prod_Municipios!D78,Ent_Dados!$P$269:$P$514)+SUMIF(Ent_Dados!$C$269:$C$514,Tabulação_Prod_Municipios!D78,Ent_Dados!$T$269:$T$514)+SUMIF(Ent_Dados!$C$269:$C$514,Tabulação_Prod_Municipios!D78,Ent_Dados!$V$269:$V$514)+SUMIF(Ent_Dados!$C$269:$C$514,Tabulação_Prod_Municipios!D78,Ent_Dados!$X$269:$X$514)+SUMIF(Ent_Dados!$C$269:$C$514,Tabulação_Prod_Municipios!D78,Ent_Dados!$AB$269:$AB$514)</f>
        <v>600</v>
      </c>
      <c r="I231" s="16">
        <f>SUMIF(Ent_Dados!$C$269:$C$514,Tabulação_Prod_Municipios!D78,Ent_Dados!$G$269:$G$514)+SUMIF(Ent_Dados!$C$269:$C$514,Tabulação_Prod_Municipios!D78,Ent_Dados!$I$269:$I$514)+SUMIF(Ent_Dados!$C$269:$C$514,Tabulação_Prod_Municipios!D78,Ent_Dados!$K$269:$K$514)+SUMIF(Ent_Dados!$C$269:$C$514,Tabulação_Prod_Municipios!D78,Ent_Dados!$O$269:$O$514)+SUMIF(Ent_Dados!$C$269:$C$514,Tabulação_Prod_Municipios!D78,Ent_Dados!$Q$269:$Q$514)+SUMIF(Ent_Dados!$C$269:$C$514,Tabulação_Prod_Municipios!D78,Ent_Dados!$U$269:$U$514)+SUMIF(Ent_Dados!$C$269:$C$514,Tabulação_Prod_Municipios!D78,Ent_Dados!$W$269:$W$514)+SUMIF(Ent_Dados!$C$269:$C$514,Tabulação_Prod_Municipios!D78,Ent_Dados!$Y$269:$Y$514)+SUMIF(Ent_Dados!$C$269:$C$514,Tabulação_Prod_Municipios!D78,Ent_Dados!$AC$269:$AC$514)</f>
        <v>480</v>
      </c>
      <c r="J231" s="9"/>
      <c r="K231" s="10">
        <v>221</v>
      </c>
      <c r="L231" s="92" t="s">
        <v>242</v>
      </c>
      <c r="M231" s="13">
        <f>SUMIF(Ent_Dados!$C$9:$C$254,Tabulação_Prod_Municipios!D207,Ent_Dados!$F$9:$F$254)+SUMIF(Ent_Dados!$C$9:$C$254,Tabulação_Prod_Municipios!D207,Ent_Dados!$H$9:$H$254)+SUMIF(Ent_Dados!$C$9:$C$254,Tabulação_Prod_Municipios!D207,Ent_Dados!$J$9:$J$254)+SUMIF(Ent_Dados!$C$9:$C$254,Tabulação_Prod_Municipios!D207,Ent_Dados!$N$9:$N$254)+SUMIF(Ent_Dados!$C$9:$C$254,Tabulação_Prod_Municipios!D207,Ent_Dados!$P$9:$P$254)+SUMIF(Ent_Dados!$C$9:$C$254,Tabulação_Prod_Municipios!D207,Ent_Dados!$T$9:$T$254)+SUMIF(Ent_Dados!$C$9:$C$254,Tabulação_Prod_Municipios!D207,Ent_Dados!$V$9:$V$254)+SUMIF(Ent_Dados!$C$9:$C$254,Tabulação_Prod_Municipios!D207,Ent_Dados!$X$9:$X$254)+SUMIF(Ent_Dados!$C$9:$C$254,Tabulação_Prod_Municipios!D207,Ent_Dados!$AB$9:$AB$254)</f>
        <v>485</v>
      </c>
      <c r="N231" s="16">
        <f>SUMIF(Ent_Dados!$C$9:$C$254,Tabulação_Prod_Municipios!D207,Ent_Dados!$G$9:$G$254)+SUMIF(Ent_Dados!$C$9:$C$254,Tabulação_Prod_Municipios!D207,Ent_Dados!$I$9:$I$254)+SUMIF(Ent_Dados!$C$9:$C$254,Tabulação_Prod_Municipios!D207,Ent_Dados!$K$9:$K$254)+SUMIF(Ent_Dados!$C$9:$C$254,Tabulação_Prod_Municipios!D207,Ent_Dados!$O$9:$O$254)+SUMIF(Ent_Dados!$C$9:$C$254,Tabulação_Prod_Municipios!D207,Ent_Dados!$Q$9:$Q$254)+SUMIF(Ent_Dados!$C$9:$C$254,Tabulação_Prod_Municipios!D207,Ent_Dados!$U$9:$U$254)+SUMIF(Ent_Dados!$C$9:$C$254,Tabulação_Prod_Municipios!D207,Ent_Dados!$W$9:$W$254)+SUMIF(Ent_Dados!$C$9:$C$254,Tabulação_Prod_Municipios!D207,Ent_Dados!$Y$9:$Y$254)+SUMIF(Ent_Dados!$C$9:$C$254,Tabulação_Prod_Municipios!D207,Ent_Dados!$AC$9:$AC$254)</f>
        <v>163</v>
      </c>
      <c r="O231" s="14"/>
      <c r="P231" s="10">
        <v>221</v>
      </c>
      <c r="Q231" s="92" t="s">
        <v>125</v>
      </c>
      <c r="R231" s="13">
        <f>SUMIF(Ent_Dados!$C$269:$C$514,Tabulação_Prod_Municipios!D78,Ent_Dados!$V$269:$V$514)</f>
        <v>0</v>
      </c>
      <c r="S231" s="16">
        <f>SUMIF(Ent_Dados!$C$269:$C$514,Tabulação_Prod_Municipios!D78,Ent_Dados!$W$269:$W$514)</f>
        <v>0</v>
      </c>
      <c r="T231" s="9"/>
      <c r="U231" s="10">
        <v>221</v>
      </c>
      <c r="V231" s="92" t="s">
        <v>125</v>
      </c>
      <c r="W231" s="13">
        <f>SUMIF(Ent_Dados!$C$9:$C$254,Tabulação_Prod_Municipios!D78,Ent_Dados!$V$9:$V$254)</f>
        <v>0</v>
      </c>
      <c r="X231" s="16">
        <f>SUMIF(Ent_Dados!$C$9:$C$254,Tabulação_Prod_Municipios!D78,Ent_Dados!$W$9:$W$254)</f>
        <v>0</v>
      </c>
      <c r="Y231" s="2"/>
      <c r="Z231" s="10">
        <v>221</v>
      </c>
      <c r="AA231" s="92" t="s">
        <v>209</v>
      </c>
      <c r="AB231" s="13">
        <f>SUMIF(Ent_Dados!$C$269:$C$514,Tabulação_Prod_Municipios!D169,Ent_Dados!$T$269:$T$514)</f>
        <v>150</v>
      </c>
      <c r="AC231" s="16">
        <f>SUMIF(Ent_Dados!$C$269:$C$514,Tabulação_Prod_Municipios!D169,Ent_Dados!$U$269:$U$514)</f>
        <v>150</v>
      </c>
      <c r="AD231" s="9"/>
      <c r="AE231" s="10">
        <v>221</v>
      </c>
      <c r="AF231" s="92" t="s">
        <v>229</v>
      </c>
      <c r="AG231" s="13">
        <f>SUMIF(Ent_Dados!$C$9:$C$254,Tabulação_Prod_Municipios!D192,Ent_Dados!$T$9:$T$254)</f>
        <v>60</v>
      </c>
      <c r="AH231" s="16">
        <f>SUMIF(Ent_Dados!$C$9:$C$254,Tabulação_Prod_Municipios!D192,Ent_Dados!$U$9:$U$254)</f>
        <v>60</v>
      </c>
      <c r="AJ231" s="10">
        <v>221</v>
      </c>
      <c r="AK231" s="92" t="s">
        <v>48</v>
      </c>
      <c r="AL231" s="13">
        <f>SUMIF(Ent_Dados!$C$269:$C$514,Tabulação_Prod_Municipios!D201,Ent_Dados!$X$269:$X$514)</f>
        <v>0</v>
      </c>
      <c r="AM231" s="16">
        <f>SUMIF(Ent_Dados!$C$269:$C$514,Tabulação_Prod_Municipios!D201,Ent_Dados!$Y$269:$Y$514)</f>
        <v>0</v>
      </c>
      <c r="AN231" s="9"/>
      <c r="AO231" s="10">
        <v>221</v>
      </c>
      <c r="AP231" s="92" t="s">
        <v>48</v>
      </c>
      <c r="AQ231" s="13">
        <f>SUMIF(Ent_Dados!$C$9:$C$254,Tabulação_Prod_Municipios!D201,Ent_Dados!$X$9:$X$254)</f>
        <v>0</v>
      </c>
      <c r="AR231" s="16">
        <f>SUMIF(Ent_Dados!$C$9:$C$254,Tabulação_Prod_Municipios!D201,Ent_Dados!$Y$9:$Y$254)</f>
        <v>0</v>
      </c>
      <c r="AT231" s="10">
        <v>221</v>
      </c>
      <c r="AU231" s="92" t="s">
        <v>209</v>
      </c>
      <c r="AV231" s="13">
        <f>SUMIF(Ent_Dados!$C$269:$C$514,Tabulação_Prod_Municipios!D169,Ent_Dados!$J$269:$J$514)</f>
        <v>0</v>
      </c>
      <c r="AW231" s="16">
        <f>SUMIF(Ent_Dados!$C$269:$C$514,Tabulação_Prod_Municipios!D169,Ent_Dados!$K$269:$K$514)</f>
        <v>0</v>
      </c>
      <c r="AX231" s="9"/>
      <c r="AY231" s="10">
        <v>221</v>
      </c>
      <c r="AZ231" s="92" t="s">
        <v>122</v>
      </c>
      <c r="BA231" s="13">
        <f>SUMIF(Ent_Dados!$C$9:$C$254,Tabulação_Prod_Municipios!D75,Ent_Dados!$J$9:$J$254)</f>
        <v>0</v>
      </c>
      <c r="BB231" s="16">
        <f>SUMIF(Ent_Dados!$C$9:$C$254,Tabulação_Prod_Municipios!D75,Ent_Dados!$K$9:$K$254)</f>
        <v>0</v>
      </c>
      <c r="BD231" s="10">
        <v>221</v>
      </c>
      <c r="BE231" s="92" t="s">
        <v>48</v>
      </c>
      <c r="BF231" s="13">
        <f>SUMIF(Ent_Dados!$C$269:$C$514,Tabulação_Prod_Municipios!D201,Ent_Dados!$N$269:$N$514)</f>
        <v>0</v>
      </c>
      <c r="BG231" s="16">
        <f>SUMIF(Ent_Dados!$C$269:$C$514,Tabulação_Prod_Municipios!D201,Ent_Dados!$O$269:$O$514)</f>
        <v>0</v>
      </c>
      <c r="BH231" s="9"/>
      <c r="BI231" s="10">
        <v>221</v>
      </c>
      <c r="BJ231" s="92" t="s">
        <v>48</v>
      </c>
      <c r="BK231" s="13">
        <f>SUMIF(Ent_Dados!$C$9:$C$254,Tabulação_Prod_Municipios!D201,Ent_Dados!$N$9:$N$254)</f>
        <v>0</v>
      </c>
      <c r="BL231" s="16">
        <f>SUMIF(Ent_Dados!$C$9:$C$254,Tabulação_Prod_Municipios!D201,Ent_Dados!$O$9:$O$254)</f>
        <v>0</v>
      </c>
      <c r="BN231" s="10">
        <v>221</v>
      </c>
      <c r="BO231" s="92" t="s">
        <v>261</v>
      </c>
      <c r="BP231" s="13">
        <f>SUMIF(Ent_Dados!$C$269:$C$514,Tabulação_Prod_Municipios!D228,Ent_Dados!$F$269:$F$514)</f>
        <v>0</v>
      </c>
      <c r="BQ231" s="16">
        <f>SUMIF(Ent_Dados!$C$269:$C$514,Tabulação_Prod_Municipios!D228,Ent_Dados!$G$269:$G$514)</f>
        <v>0</v>
      </c>
      <c r="BR231" s="9"/>
      <c r="BS231" s="10">
        <v>221</v>
      </c>
      <c r="BT231" s="92" t="s">
        <v>261</v>
      </c>
      <c r="BU231" s="13">
        <f>SUMIF(Ent_Dados!$C$9:$C$254,Tabulação_Prod_Municipios!D228,Ent_Dados!$F$9:$F$254)</f>
        <v>0</v>
      </c>
      <c r="BV231" s="16">
        <f>SUMIF(Ent_Dados!$C$9:$C$254,Tabulação_Prod_Municipios!D228,Ent_Dados!$G$9:$G$254)</f>
        <v>0</v>
      </c>
      <c r="BX231" s="10">
        <v>221</v>
      </c>
      <c r="BY231" s="92" t="s">
        <v>260</v>
      </c>
      <c r="BZ231" s="13">
        <f>SUMIF(Ent_Dados!$C$269:$C$514,Tabulação_Prod_Municipios!D227,Ent_Dados!$P$269:$P$514)</f>
        <v>0</v>
      </c>
      <c r="CA231" s="16">
        <f>SUMIF(Ent_Dados!$C$269:$C$514,Tabulação_Prod_Municipios!D227,Ent_Dados!$Q$269:$Q$514)</f>
        <v>0</v>
      </c>
      <c r="CB231" s="9"/>
      <c r="CC231" s="10">
        <v>221</v>
      </c>
      <c r="CD231" s="92" t="s">
        <v>260</v>
      </c>
      <c r="CE231" s="13">
        <f>SUMIF(Ent_Dados!$C$9:$C$254,Tabulação_Prod_Municipios!D227,Ent_Dados!$P$9:$P$254)</f>
        <v>0</v>
      </c>
      <c r="CF231" s="16">
        <f>SUMIF(Ent_Dados!$C$9:$C$254,Tabulação_Prod_Municipios!D227,Ent_Dados!$Q$9:$Q$254)</f>
        <v>0</v>
      </c>
      <c r="CH231" s="10">
        <v>221</v>
      </c>
      <c r="CI231" s="92" t="s">
        <v>263</v>
      </c>
      <c r="CJ231" s="13">
        <f>SUMIF(Ent_Dados!$C$269:$C$514,Tabulação_Prod_Municipios!D230,Ent_Dados!$AB$269:$AB$514)</f>
        <v>0</v>
      </c>
      <c r="CK231" s="16">
        <f>SUMIF(Ent_Dados!$C$269:$C$514,Tabulação_Prod_Municipios!D230,Ent_Dados!$AC$269:$AC$514)</f>
        <v>0</v>
      </c>
      <c r="CL231" s="9"/>
      <c r="CM231" s="10">
        <v>221</v>
      </c>
      <c r="CN231" s="92" t="s">
        <v>263</v>
      </c>
      <c r="CO231" s="13">
        <f>SUMIF(Ent_Dados!$C$9:$C$254,Tabulação_Prod_Municipios!D230,Ent_Dados!$AB$9:$AB$254)</f>
        <v>0</v>
      </c>
      <c r="CP231" s="16">
        <f>SUMIF(Ent_Dados!$C$9:$C$254,Tabulação_Prod_Municipios!D230,Ent_Dados!$AC$9:$AC$254)</f>
        <v>0</v>
      </c>
      <c r="CR231" s="10">
        <v>221</v>
      </c>
      <c r="CS231" s="92" t="s">
        <v>172</v>
      </c>
      <c r="CT231" s="13">
        <f>SUMIF(Ent_Dados!$C$269:$C$514,Tabulação_Prod_Municipios!D128,Ent_Dados!$L$269:$L$514)</f>
        <v>0</v>
      </c>
      <c r="CU231" s="16">
        <f>SUMIF(Ent_Dados!$C$269:$C$514,Tabulação_Prod_Municipios!D128,Ent_Dados!$M$269:$M$514)</f>
        <v>0</v>
      </c>
      <c r="CV231" s="9"/>
      <c r="CW231" s="10">
        <v>221</v>
      </c>
      <c r="CX231" s="92" t="s">
        <v>172</v>
      </c>
      <c r="CY231" s="13">
        <f>SUMIF(Ent_Dados!$C$9:$C$254,Tabulação_Prod_Municipios!D128,Ent_Dados!$L$9:$L$254)</f>
        <v>0</v>
      </c>
      <c r="CZ231" s="16">
        <f>SUMIF(Ent_Dados!$C$9:$C$254,Tabulação_Prod_Municipios!D128,Ent_Dados!$M$9:$M$254)</f>
        <v>0</v>
      </c>
      <c r="DB231" s="10">
        <v>221</v>
      </c>
      <c r="DC231" s="92" t="s">
        <v>45</v>
      </c>
      <c r="DD231" s="13">
        <f>SUMIF(Ent_Dados!$C$269:$C$514,Tabulação_Prod_Municipios!D57,Ent_Dados!$R$269:$R$514)</f>
        <v>0</v>
      </c>
      <c r="DE231" s="16">
        <f>SUMIF(Ent_Dados!$C$269:$C$514,Tabulação_Prod_Municipios!D57,Ent_Dados!$S$269:$S$514)</f>
        <v>0</v>
      </c>
      <c r="DF231" s="9"/>
      <c r="DG231" s="10">
        <v>221</v>
      </c>
      <c r="DH231" s="92" t="s">
        <v>217</v>
      </c>
      <c r="DI231" s="13">
        <f>SUMIF(Ent_Dados!$C$9:$C$254,Tabulação_Prod_Municipios!D177,Ent_Dados!$R$9:$R$254)</f>
        <v>0</v>
      </c>
      <c r="DJ231" s="16">
        <f>SUMIF(Ent_Dados!$C$9:$C$254,Tabulação_Prod_Municipios!D177,Ent_Dados!$S$9:$S$254)</f>
        <v>0</v>
      </c>
      <c r="DL231" s="10">
        <v>221</v>
      </c>
      <c r="DM231" s="92" t="s">
        <v>2</v>
      </c>
      <c r="DN231" s="13">
        <f>SUMIF(Ent_Dados!$C$269:$C$514,Tabulação_Prod_Municipios!D208,Ent_Dados!$Z$269:$Z$514)</f>
        <v>0</v>
      </c>
      <c r="DO231" s="16">
        <f>SUMIF(Ent_Dados!$C$269:$C$514,Tabulação_Prod_Municipios!D208,Ent_Dados!$AA$269:$AA$514)</f>
        <v>0</v>
      </c>
      <c r="DP231" s="9"/>
      <c r="DQ231" s="10">
        <v>221</v>
      </c>
      <c r="DR231" s="92" t="s">
        <v>2</v>
      </c>
      <c r="DS231" s="13">
        <f>SUMIF(Ent_Dados!$C$9:$C$254,Tabulação_Prod_Municipios!D208,Ent_Dados!$Z$9:$Z$254)</f>
        <v>0</v>
      </c>
      <c r="DT231" s="16">
        <f>SUMIF(Ent_Dados!$C$9:$C$254,Tabulação_Prod_Municipios!D208,Ent_Dados!$AA$9:$AA$254)</f>
        <v>0</v>
      </c>
      <c r="DV231" s="10">
        <v>221</v>
      </c>
      <c r="DW231" s="92" t="s">
        <v>260</v>
      </c>
      <c r="DX231" s="13">
        <f>SUMIF(Ent_Dados!$C$269:$C$514,Tabulação_Prod_Municipios!D227,Ent_Dados!$D$269:$D$514)</f>
        <v>0</v>
      </c>
      <c r="DY231" s="16">
        <f>SUMIF(Ent_Dados!$C$269:$C$514,Tabulação_Prod_Municipios!D227,Ent_Dados!$E$269:$E$514)</f>
        <v>0</v>
      </c>
      <c r="DZ231" s="9"/>
      <c r="EA231" s="10">
        <v>221</v>
      </c>
      <c r="EB231" s="92" t="s">
        <v>260</v>
      </c>
      <c r="EC231" s="13">
        <f>SUMIF(Ent_Dados!$C$9:$C$254,Tabulação_Prod_Municipios!D227,Ent_Dados!$D$9:$D$254)</f>
        <v>0</v>
      </c>
      <c r="ED231" s="16">
        <f>SUMIF(Ent_Dados!$C$9:$C$254,Tabulação_Prod_Municipios!D227,Ent_Dados!$E$9:$E$254)</f>
        <v>0</v>
      </c>
      <c r="EF231" s="10">
        <v>221</v>
      </c>
      <c r="EG231" s="92" t="s">
        <v>264</v>
      </c>
      <c r="EH231" s="13"/>
      <c r="EI231" s="16"/>
      <c r="EJ231" s="9"/>
      <c r="EK231" s="10">
        <v>221</v>
      </c>
      <c r="EL231" s="92" t="s">
        <v>264</v>
      </c>
      <c r="EM231" s="13"/>
      <c r="EN231" s="16"/>
    </row>
    <row r="232" spans="1:144" ht="13.5" customHeight="1" x14ac:dyDescent="0.2">
      <c r="A232" s="14"/>
      <c r="B232" s="91">
        <v>224</v>
      </c>
      <c r="C232" s="92" t="s">
        <v>265</v>
      </c>
      <c r="D232" s="12" t="s">
        <v>554</v>
      </c>
      <c r="E232" s="14"/>
      <c r="F232" s="10">
        <v>222</v>
      </c>
      <c r="G232" s="92" t="s">
        <v>201</v>
      </c>
      <c r="H232" s="13">
        <f>SUMIF(Ent_Dados!$C$269:$C$514,Tabulação_Prod_Municipios!D161,Ent_Dados!$F$269:$F$514)+SUMIF(Ent_Dados!$C$269:$C$514,Tabulação_Prod_Municipios!D161,Ent_Dados!$H$269:$H$514)+SUMIF(Ent_Dados!$C$269:$C$514,Tabulação_Prod_Municipios!D161,Ent_Dados!$J$269:$J$514)+SUMIF(Ent_Dados!$C$269:$C$514,Tabulação_Prod_Municipios!D161,Ent_Dados!$N$269:$N$514)+SUMIF(Ent_Dados!$C$269:$C$514,Tabulação_Prod_Municipios!D161,Ent_Dados!$P$269:$P$514)+SUMIF(Ent_Dados!$C$269:$C$514,Tabulação_Prod_Municipios!D161,Ent_Dados!$T$269:$T$514)+SUMIF(Ent_Dados!$C$269:$C$514,Tabulação_Prod_Municipios!D161,Ent_Dados!$V$269:$V$514)+SUMIF(Ent_Dados!$C$269:$C$514,Tabulação_Prod_Municipios!D161,Ent_Dados!$X$269:$X$514)+SUMIF(Ent_Dados!$C$269:$C$514,Tabulação_Prod_Municipios!D161,Ent_Dados!$AB$269:$AB$514)</f>
        <v>456</v>
      </c>
      <c r="I232" s="16">
        <f>SUMIF(Ent_Dados!$C$269:$C$514,Tabulação_Prod_Municipios!D161,Ent_Dados!$G$269:$G$514)+SUMIF(Ent_Dados!$C$269:$C$514,Tabulação_Prod_Municipios!D161,Ent_Dados!$I$269:$I$514)+SUMIF(Ent_Dados!$C$269:$C$514,Tabulação_Prod_Municipios!D161,Ent_Dados!$K$269:$K$514)+SUMIF(Ent_Dados!$C$269:$C$514,Tabulação_Prod_Municipios!D161,Ent_Dados!$O$269:$O$514)+SUMIF(Ent_Dados!$C$269:$C$514,Tabulação_Prod_Municipios!D161,Ent_Dados!$Q$269:$Q$514)+SUMIF(Ent_Dados!$C$269:$C$514,Tabulação_Prod_Municipios!D161,Ent_Dados!$U$269:$U$514)+SUMIF(Ent_Dados!$C$269:$C$514,Tabulação_Prod_Municipios!D161,Ent_Dados!$W$269:$W$514)+SUMIF(Ent_Dados!$C$269:$C$514,Tabulação_Prod_Municipios!D161,Ent_Dados!$Y$269:$Y$514)+SUMIF(Ent_Dados!$C$269:$C$514,Tabulação_Prod_Municipios!D161,Ent_Dados!$AC$269:$AC$514)</f>
        <v>456</v>
      </c>
      <c r="J232" s="9"/>
      <c r="K232" s="10">
        <v>222</v>
      </c>
      <c r="L232" s="92" t="s">
        <v>207</v>
      </c>
      <c r="M232" s="13">
        <f>SUMIF(Ent_Dados!$C$9:$C$254,Tabulação_Prod_Municipios!D167,Ent_Dados!$F$9:$F$254)+SUMIF(Ent_Dados!$C$9:$C$254,Tabulação_Prod_Municipios!D167,Ent_Dados!$H$9:$H$254)+SUMIF(Ent_Dados!$C$9:$C$254,Tabulação_Prod_Municipios!D167,Ent_Dados!$J$9:$J$254)+SUMIF(Ent_Dados!$C$9:$C$254,Tabulação_Prod_Municipios!D167,Ent_Dados!$N$9:$N$254)+SUMIF(Ent_Dados!$C$9:$C$254,Tabulação_Prod_Municipios!D167,Ent_Dados!$P$9:$P$254)+SUMIF(Ent_Dados!$C$9:$C$254,Tabulação_Prod_Municipios!D167,Ent_Dados!$T$9:$T$254)+SUMIF(Ent_Dados!$C$9:$C$254,Tabulação_Prod_Municipios!D167,Ent_Dados!$V$9:$V$254)+SUMIF(Ent_Dados!$C$9:$C$254,Tabulação_Prod_Municipios!D167,Ent_Dados!$X$9:$X$254)+SUMIF(Ent_Dados!$C$9:$C$254,Tabulação_Prod_Municipios!D167,Ent_Dados!$AB$9:$AB$254)</f>
        <v>735</v>
      </c>
      <c r="N232" s="16">
        <f>SUMIF(Ent_Dados!$C$9:$C$254,Tabulação_Prod_Municipios!D167,Ent_Dados!$G$9:$G$254)+SUMIF(Ent_Dados!$C$9:$C$254,Tabulação_Prod_Municipios!D167,Ent_Dados!$I$9:$I$254)+SUMIF(Ent_Dados!$C$9:$C$254,Tabulação_Prod_Municipios!D167,Ent_Dados!$K$9:$K$254)+SUMIF(Ent_Dados!$C$9:$C$254,Tabulação_Prod_Municipios!D167,Ent_Dados!$O$9:$O$254)+SUMIF(Ent_Dados!$C$9:$C$254,Tabulação_Prod_Municipios!D167,Ent_Dados!$Q$9:$Q$254)+SUMIF(Ent_Dados!$C$9:$C$254,Tabulação_Prod_Municipios!D167,Ent_Dados!$U$9:$U$254)+SUMIF(Ent_Dados!$C$9:$C$254,Tabulação_Prod_Municipios!D167,Ent_Dados!$W$9:$W$254)+SUMIF(Ent_Dados!$C$9:$C$254,Tabulação_Prod_Municipios!D167,Ent_Dados!$Y$9:$Y$254)+SUMIF(Ent_Dados!$C$9:$C$254,Tabulação_Prod_Municipios!D167,Ent_Dados!$AC$9:$AC$254)</f>
        <v>140</v>
      </c>
      <c r="O232" s="14"/>
      <c r="P232" s="10">
        <v>222</v>
      </c>
      <c r="Q232" s="92" t="s">
        <v>129</v>
      </c>
      <c r="R232" s="13">
        <f>SUMIF(Ent_Dados!$C$269:$C$514,Tabulação_Prod_Municipios!D83,Ent_Dados!$V$269:$V$514)</f>
        <v>0</v>
      </c>
      <c r="S232" s="16">
        <f>SUMIF(Ent_Dados!$C$269:$C$514,Tabulação_Prod_Municipios!D83,Ent_Dados!$W$269:$W$514)</f>
        <v>0</v>
      </c>
      <c r="T232" s="9"/>
      <c r="U232" s="10">
        <v>222</v>
      </c>
      <c r="V232" s="92" t="s">
        <v>129</v>
      </c>
      <c r="W232" s="13">
        <f>SUMIF(Ent_Dados!$C$9:$C$254,Tabulação_Prod_Municipios!D83,Ent_Dados!$V$9:$V$254)</f>
        <v>0</v>
      </c>
      <c r="X232" s="16">
        <f>SUMIF(Ent_Dados!$C$9:$C$254,Tabulação_Prod_Municipios!D83,Ent_Dados!$W$9:$W$254)</f>
        <v>0</v>
      </c>
      <c r="Y232" s="2"/>
      <c r="Z232" s="10">
        <v>222</v>
      </c>
      <c r="AA232" s="92" t="s">
        <v>115</v>
      </c>
      <c r="AB232" s="13">
        <f>SUMIF(Ent_Dados!$C$269:$C$514,Tabulação_Prod_Municipios!D66,Ent_Dados!$T$269:$T$514)</f>
        <v>150</v>
      </c>
      <c r="AC232" s="16">
        <f>SUMIF(Ent_Dados!$C$269:$C$514,Tabulação_Prod_Municipios!D66,Ent_Dados!$U$269:$U$514)</f>
        <v>125</v>
      </c>
      <c r="AD232" s="9"/>
      <c r="AE232" s="10">
        <v>222</v>
      </c>
      <c r="AF232" s="92" t="s">
        <v>209</v>
      </c>
      <c r="AG232" s="13">
        <f>SUMIF(Ent_Dados!$C$9:$C$254,Tabulação_Prod_Municipios!D169,Ent_Dados!$T$9:$T$254)</f>
        <v>60</v>
      </c>
      <c r="AH232" s="16">
        <f>SUMIF(Ent_Dados!$C$9:$C$254,Tabulação_Prod_Municipios!D169,Ent_Dados!$U$9:$U$254)</f>
        <v>60</v>
      </c>
      <c r="AJ232" s="10">
        <v>222</v>
      </c>
      <c r="AK232" s="92" t="s">
        <v>238</v>
      </c>
      <c r="AL232" s="13">
        <f>SUMIF(Ent_Dados!$C$269:$C$514,Tabulação_Prod_Municipios!D203,Ent_Dados!$X$269:$X$514)</f>
        <v>0</v>
      </c>
      <c r="AM232" s="16">
        <f>SUMIF(Ent_Dados!$C$269:$C$514,Tabulação_Prod_Municipios!D203,Ent_Dados!$Y$269:$Y$514)</f>
        <v>0</v>
      </c>
      <c r="AN232" s="9"/>
      <c r="AO232" s="10">
        <v>222</v>
      </c>
      <c r="AP232" s="92" t="s">
        <v>238</v>
      </c>
      <c r="AQ232" s="13">
        <f>SUMIF(Ent_Dados!$C$9:$C$254,Tabulação_Prod_Municipios!D203,Ent_Dados!$X$9:$X$254)</f>
        <v>0</v>
      </c>
      <c r="AR232" s="16">
        <f>SUMIF(Ent_Dados!$C$9:$C$254,Tabulação_Prod_Municipios!D203,Ent_Dados!$Y$9:$Y$254)</f>
        <v>0</v>
      </c>
      <c r="AT232" s="10">
        <v>222</v>
      </c>
      <c r="AU232" s="92" t="s">
        <v>174</v>
      </c>
      <c r="AV232" s="13">
        <f>SUMIF(Ent_Dados!$C$269:$C$514,Tabulação_Prod_Municipios!D130,Ent_Dados!$J$269:$J$514)</f>
        <v>0</v>
      </c>
      <c r="AW232" s="16">
        <f>SUMIF(Ent_Dados!$C$269:$C$514,Tabulação_Prod_Municipios!D130,Ent_Dados!$K$269:$K$514)</f>
        <v>0</v>
      </c>
      <c r="AX232" s="9"/>
      <c r="AY232" s="10">
        <v>222</v>
      </c>
      <c r="AZ232" s="92" t="s">
        <v>127</v>
      </c>
      <c r="BA232" s="13">
        <f>SUMIF(Ent_Dados!$C$9:$C$254,Tabulação_Prod_Municipios!D80,Ent_Dados!$J$9:$J$254)</f>
        <v>0</v>
      </c>
      <c r="BB232" s="16">
        <f>SUMIF(Ent_Dados!$C$9:$C$254,Tabulação_Prod_Municipios!D80,Ent_Dados!$K$9:$K$254)</f>
        <v>0</v>
      </c>
      <c r="BD232" s="10">
        <v>222</v>
      </c>
      <c r="BE232" s="92" t="s">
        <v>238</v>
      </c>
      <c r="BF232" s="13">
        <f>SUMIF(Ent_Dados!$C$269:$C$514,Tabulação_Prod_Municipios!D203,Ent_Dados!$N$269:$N$514)</f>
        <v>0</v>
      </c>
      <c r="BG232" s="16">
        <f>SUMIF(Ent_Dados!$C$269:$C$514,Tabulação_Prod_Municipios!D203,Ent_Dados!$O$269:$O$514)</f>
        <v>0</v>
      </c>
      <c r="BH232" s="9"/>
      <c r="BI232" s="10">
        <v>222</v>
      </c>
      <c r="BJ232" s="92" t="s">
        <v>238</v>
      </c>
      <c r="BK232" s="13">
        <f>SUMIF(Ent_Dados!$C$9:$C$254,Tabulação_Prod_Municipios!D203,Ent_Dados!$N$9:$N$254)</f>
        <v>0</v>
      </c>
      <c r="BL232" s="16">
        <f>SUMIF(Ent_Dados!$C$9:$C$254,Tabulação_Prod_Municipios!D203,Ent_Dados!$O$9:$O$254)</f>
        <v>0</v>
      </c>
      <c r="BN232" s="10">
        <v>222</v>
      </c>
      <c r="BO232" s="92" t="s">
        <v>262</v>
      </c>
      <c r="BP232" s="13">
        <f>SUMIF(Ent_Dados!$C$269:$C$514,Tabulação_Prod_Municipios!D229,Ent_Dados!$F$269:$F$514)</f>
        <v>0</v>
      </c>
      <c r="BQ232" s="16">
        <f>SUMIF(Ent_Dados!$C$269:$C$514,Tabulação_Prod_Municipios!D229,Ent_Dados!$G$269:$G$514)</f>
        <v>0</v>
      </c>
      <c r="BR232" s="9"/>
      <c r="BS232" s="10">
        <v>222</v>
      </c>
      <c r="BT232" s="92" t="s">
        <v>262</v>
      </c>
      <c r="BU232" s="13">
        <f>SUMIF(Ent_Dados!$C$9:$C$254,Tabulação_Prod_Municipios!D229,Ent_Dados!$F$9:$F$254)</f>
        <v>0</v>
      </c>
      <c r="BV232" s="16">
        <f>SUMIF(Ent_Dados!$C$9:$C$254,Tabulação_Prod_Municipios!D229,Ent_Dados!$G$9:$G$254)</f>
        <v>0</v>
      </c>
      <c r="BX232" s="10">
        <v>222</v>
      </c>
      <c r="BY232" s="92" t="s">
        <v>261</v>
      </c>
      <c r="BZ232" s="13">
        <f>SUMIF(Ent_Dados!$C$269:$C$514,Tabulação_Prod_Municipios!D228,Ent_Dados!$P$269:$P$514)</f>
        <v>0</v>
      </c>
      <c r="CA232" s="16">
        <f>SUMIF(Ent_Dados!$C$269:$C$514,Tabulação_Prod_Municipios!D228,Ent_Dados!$Q$269:$Q$514)</f>
        <v>0</v>
      </c>
      <c r="CB232" s="9"/>
      <c r="CC232" s="10">
        <v>222</v>
      </c>
      <c r="CD232" s="92" t="s">
        <v>261</v>
      </c>
      <c r="CE232" s="13">
        <f>SUMIF(Ent_Dados!$C$9:$C$254,Tabulação_Prod_Municipios!D228,Ent_Dados!$P$9:$P$254)</f>
        <v>0</v>
      </c>
      <c r="CF232" s="16">
        <f>SUMIF(Ent_Dados!$C$9:$C$254,Tabulação_Prod_Municipios!D228,Ent_Dados!$Q$9:$Q$254)</f>
        <v>0</v>
      </c>
      <c r="CH232" s="10">
        <v>222</v>
      </c>
      <c r="CI232" s="92" t="s">
        <v>264</v>
      </c>
      <c r="CJ232" s="13">
        <f>SUMIF(Ent_Dados!$C$269:$C$514,Tabulação_Prod_Municipios!D231,Ent_Dados!$AB$269:$AB$514)</f>
        <v>0</v>
      </c>
      <c r="CK232" s="16">
        <f>SUMIF(Ent_Dados!$C$269:$C$514,Tabulação_Prod_Municipios!D231,Ent_Dados!$AC$269:$AC$514)</f>
        <v>0</v>
      </c>
      <c r="CL232" s="9"/>
      <c r="CM232" s="10">
        <v>222</v>
      </c>
      <c r="CN232" s="92" t="s">
        <v>264</v>
      </c>
      <c r="CO232" s="13">
        <f>SUMIF(Ent_Dados!$C$9:$C$254,Tabulação_Prod_Municipios!D231,Ent_Dados!$AB$9:$AB$254)</f>
        <v>0</v>
      </c>
      <c r="CP232" s="16">
        <f>SUMIF(Ent_Dados!$C$9:$C$254,Tabulação_Prod_Municipios!D231,Ent_Dados!$AC$9:$AC$254)</f>
        <v>0</v>
      </c>
      <c r="CR232" s="10">
        <v>222</v>
      </c>
      <c r="CS232" s="92" t="s">
        <v>174</v>
      </c>
      <c r="CT232" s="13">
        <f>SUMIF(Ent_Dados!$C$269:$C$514,Tabulação_Prod_Municipios!D130,Ent_Dados!$L$269:$L$514)</f>
        <v>0</v>
      </c>
      <c r="CU232" s="16">
        <f>SUMIF(Ent_Dados!$C$269:$C$514,Tabulação_Prod_Municipios!D130,Ent_Dados!$M$269:$M$514)</f>
        <v>0</v>
      </c>
      <c r="CV232" s="9"/>
      <c r="CW232" s="10">
        <v>222</v>
      </c>
      <c r="CX232" s="92" t="s">
        <v>174</v>
      </c>
      <c r="CY232" s="13">
        <f>SUMIF(Ent_Dados!$C$9:$C$254,Tabulação_Prod_Municipios!D130,Ent_Dados!$L$9:$L$254)</f>
        <v>0</v>
      </c>
      <c r="CZ232" s="16">
        <f>SUMIF(Ent_Dados!$C$9:$C$254,Tabulação_Prod_Municipios!D130,Ent_Dados!$M$9:$M$254)</f>
        <v>0</v>
      </c>
      <c r="DB232" s="10">
        <v>222</v>
      </c>
      <c r="DC232" s="92" t="s">
        <v>217</v>
      </c>
      <c r="DD232" s="13">
        <f>SUMIF(Ent_Dados!$C$269:$C$514,Tabulação_Prod_Municipios!D177,Ent_Dados!$R$269:$R$514)</f>
        <v>0</v>
      </c>
      <c r="DE232" s="16">
        <f>SUMIF(Ent_Dados!$C$269:$C$514,Tabulação_Prod_Municipios!D177,Ent_Dados!$S$269:$S$514)</f>
        <v>0</v>
      </c>
      <c r="DF232" s="9"/>
      <c r="DG232" s="10">
        <v>222</v>
      </c>
      <c r="DH232" s="92" t="s">
        <v>67</v>
      </c>
      <c r="DI232" s="13">
        <f>SUMIF(Ent_Dados!$C$9:$C$254,Tabulação_Prod_Municipios!D14,Ent_Dados!$R$9:$R$254)</f>
        <v>0</v>
      </c>
      <c r="DJ232" s="16">
        <f>SUMIF(Ent_Dados!$C$9:$C$254,Tabulação_Prod_Municipios!D14,Ent_Dados!$S$9:$S$254)</f>
        <v>0</v>
      </c>
      <c r="DL232" s="10">
        <v>222</v>
      </c>
      <c r="DM232" s="92" t="s">
        <v>243</v>
      </c>
      <c r="DN232" s="13">
        <f>SUMIF(Ent_Dados!$C$269:$C$514,Tabulação_Prod_Municipios!D209,Ent_Dados!$Z$269:$Z$514)</f>
        <v>0</v>
      </c>
      <c r="DO232" s="16">
        <f>SUMIF(Ent_Dados!$C$269:$C$514,Tabulação_Prod_Municipios!D209,Ent_Dados!$AA$269:$AA$514)</f>
        <v>0</v>
      </c>
      <c r="DP232" s="9"/>
      <c r="DQ232" s="10">
        <v>222</v>
      </c>
      <c r="DR232" s="92" t="s">
        <v>243</v>
      </c>
      <c r="DS232" s="13">
        <f>SUMIF(Ent_Dados!$C$9:$C$254,Tabulação_Prod_Municipios!D209,Ent_Dados!$Z$9:$Z$254)</f>
        <v>0</v>
      </c>
      <c r="DT232" s="16">
        <f>SUMIF(Ent_Dados!$C$9:$C$254,Tabulação_Prod_Municipios!D209,Ent_Dados!$AA$9:$AA$254)</f>
        <v>0</v>
      </c>
      <c r="DV232" s="10">
        <v>222</v>
      </c>
      <c r="DW232" s="92" t="s">
        <v>261</v>
      </c>
      <c r="DX232" s="13">
        <f>SUMIF(Ent_Dados!$C$269:$C$514,Tabulação_Prod_Municipios!D228,Ent_Dados!$D$269:$D$514)</f>
        <v>0</v>
      </c>
      <c r="DY232" s="16">
        <f>SUMIF(Ent_Dados!$C$269:$C$514,Tabulação_Prod_Municipios!D228,Ent_Dados!$E$269:$E$514)</f>
        <v>0</v>
      </c>
      <c r="DZ232" s="9"/>
      <c r="EA232" s="10">
        <v>222</v>
      </c>
      <c r="EB232" s="92" t="s">
        <v>261</v>
      </c>
      <c r="EC232" s="13">
        <f>SUMIF(Ent_Dados!$C$9:$C$254,Tabulação_Prod_Municipios!D228,Ent_Dados!$D$9:$D$254)</f>
        <v>0</v>
      </c>
      <c r="ED232" s="16">
        <f>SUMIF(Ent_Dados!$C$9:$C$254,Tabulação_Prod_Municipios!D228,Ent_Dados!$E$9:$E$254)</f>
        <v>0</v>
      </c>
      <c r="EF232" s="10">
        <v>222</v>
      </c>
      <c r="EG232" s="92" t="s">
        <v>265</v>
      </c>
      <c r="EH232" s="13"/>
      <c r="EI232" s="16"/>
      <c r="EJ232" s="9"/>
      <c r="EK232" s="10">
        <v>222</v>
      </c>
      <c r="EL232" s="92" t="s">
        <v>265</v>
      </c>
      <c r="EM232" s="13"/>
      <c r="EN232" s="16"/>
    </row>
    <row r="233" spans="1:144" ht="13.5" customHeight="1" x14ac:dyDescent="0.2">
      <c r="A233" s="14"/>
      <c r="B233" s="91">
        <v>225</v>
      </c>
      <c r="C233" s="92" t="s">
        <v>266</v>
      </c>
      <c r="D233" s="12" t="s">
        <v>555</v>
      </c>
      <c r="E233" s="14"/>
      <c r="F233" s="10">
        <v>223</v>
      </c>
      <c r="G233" s="92" t="s">
        <v>81</v>
      </c>
      <c r="H233" s="13">
        <f>SUMIF(Ent_Dados!$C$269:$C$514,Tabulação_Prod_Municipios!D29,Ent_Dados!$F$269:$F$514)+SUMIF(Ent_Dados!$C$269:$C$514,Tabulação_Prod_Municipios!D29,Ent_Dados!$H$269:$H$514)+SUMIF(Ent_Dados!$C$269:$C$514,Tabulação_Prod_Municipios!D29,Ent_Dados!$J$269:$J$514)+SUMIF(Ent_Dados!$C$269:$C$514,Tabulação_Prod_Municipios!D29,Ent_Dados!$N$269:$N$514)+SUMIF(Ent_Dados!$C$269:$C$514,Tabulação_Prod_Municipios!D29,Ent_Dados!$P$269:$P$514)+SUMIF(Ent_Dados!$C$269:$C$514,Tabulação_Prod_Municipios!D29,Ent_Dados!$T$269:$T$514)+SUMIF(Ent_Dados!$C$269:$C$514,Tabulação_Prod_Municipios!D29,Ent_Dados!$V$269:$V$514)+SUMIF(Ent_Dados!$C$269:$C$514,Tabulação_Prod_Municipios!D29,Ent_Dados!$X$269:$X$514)+SUMIF(Ent_Dados!$C$269:$C$514,Tabulação_Prod_Municipios!D29,Ent_Dados!$AB$269:$AB$514)</f>
        <v>460</v>
      </c>
      <c r="I233" s="16">
        <f>SUMIF(Ent_Dados!$C$269:$C$514,Tabulação_Prod_Municipios!D29,Ent_Dados!$G$269:$G$514)+SUMIF(Ent_Dados!$C$269:$C$514,Tabulação_Prod_Municipios!D29,Ent_Dados!$I$269:$I$514)+SUMIF(Ent_Dados!$C$269:$C$514,Tabulação_Prod_Municipios!D29,Ent_Dados!$K$269:$K$514)+SUMIF(Ent_Dados!$C$269:$C$514,Tabulação_Prod_Municipios!D29,Ent_Dados!$O$269:$O$514)+SUMIF(Ent_Dados!$C$269:$C$514,Tabulação_Prod_Municipios!D29,Ent_Dados!$Q$269:$Q$514)+SUMIF(Ent_Dados!$C$269:$C$514,Tabulação_Prod_Municipios!D29,Ent_Dados!$U$269:$U$514)+SUMIF(Ent_Dados!$C$269:$C$514,Tabulação_Prod_Municipios!D29,Ent_Dados!$W$269:$W$514)+SUMIF(Ent_Dados!$C$269:$C$514,Tabulação_Prod_Municipios!D29,Ent_Dados!$Y$269:$Y$514)+SUMIF(Ent_Dados!$C$269:$C$514,Tabulação_Prod_Municipios!D29,Ent_Dados!$AC$269:$AC$514)</f>
        <v>429</v>
      </c>
      <c r="J233" s="9"/>
      <c r="K233" s="10">
        <v>223</v>
      </c>
      <c r="L233" s="92" t="s">
        <v>272</v>
      </c>
      <c r="M233" s="13">
        <f>SUMIF(Ent_Dados!$C$9:$C$254,Tabulação_Prod_Municipios!D240,Ent_Dados!$F$9:$F$254)+SUMIF(Ent_Dados!$C$9:$C$254,Tabulação_Prod_Municipios!D240,Ent_Dados!$H$9:$H$254)+SUMIF(Ent_Dados!$C$9:$C$254,Tabulação_Prod_Municipios!D240,Ent_Dados!$J$9:$J$254)+SUMIF(Ent_Dados!$C$9:$C$254,Tabulação_Prod_Municipios!D240,Ent_Dados!$N$9:$N$254)+SUMIF(Ent_Dados!$C$9:$C$254,Tabulação_Prod_Municipios!D240,Ent_Dados!$P$9:$P$254)+SUMIF(Ent_Dados!$C$9:$C$254,Tabulação_Prod_Municipios!D240,Ent_Dados!$T$9:$T$254)+SUMIF(Ent_Dados!$C$9:$C$254,Tabulação_Prod_Municipios!D240,Ent_Dados!$V$9:$V$254)+SUMIF(Ent_Dados!$C$9:$C$254,Tabulação_Prod_Municipios!D240,Ent_Dados!$X$9:$X$254)+SUMIF(Ent_Dados!$C$9:$C$254,Tabulação_Prod_Municipios!D240,Ent_Dados!$AB$9:$AB$254)</f>
        <v>120</v>
      </c>
      <c r="N233" s="16">
        <f>SUMIF(Ent_Dados!$C$9:$C$254,Tabulação_Prod_Municipios!D240,Ent_Dados!$G$9:$G$254)+SUMIF(Ent_Dados!$C$9:$C$254,Tabulação_Prod_Municipios!D240,Ent_Dados!$I$9:$I$254)+SUMIF(Ent_Dados!$C$9:$C$254,Tabulação_Prod_Municipios!D240,Ent_Dados!$K$9:$K$254)+SUMIF(Ent_Dados!$C$9:$C$254,Tabulação_Prod_Municipios!D240,Ent_Dados!$O$9:$O$254)+SUMIF(Ent_Dados!$C$9:$C$254,Tabulação_Prod_Municipios!D240,Ent_Dados!$Q$9:$Q$254)+SUMIF(Ent_Dados!$C$9:$C$254,Tabulação_Prod_Municipios!D240,Ent_Dados!$U$9:$U$254)+SUMIF(Ent_Dados!$C$9:$C$254,Tabulação_Prod_Municipios!D240,Ent_Dados!$W$9:$W$254)+SUMIF(Ent_Dados!$C$9:$C$254,Tabulação_Prod_Municipios!D240,Ent_Dados!$Y$9:$Y$254)+SUMIF(Ent_Dados!$C$9:$C$254,Tabulação_Prod_Municipios!D240,Ent_Dados!$AC$9:$AC$254)</f>
        <v>120</v>
      </c>
      <c r="O233" s="14"/>
      <c r="P233" s="10">
        <v>223</v>
      </c>
      <c r="Q233" s="92" t="s">
        <v>132</v>
      </c>
      <c r="R233" s="13">
        <f>SUMIF(Ent_Dados!$C$269:$C$514,Tabulação_Prod_Municipios!D86,Ent_Dados!$V$269:$V$514)</f>
        <v>0</v>
      </c>
      <c r="S233" s="16">
        <f>SUMIF(Ent_Dados!$C$269:$C$514,Tabulação_Prod_Municipios!D86,Ent_Dados!$W$269:$W$514)</f>
        <v>0</v>
      </c>
      <c r="T233" s="9"/>
      <c r="U233" s="10">
        <v>223</v>
      </c>
      <c r="V233" s="92" t="s">
        <v>132</v>
      </c>
      <c r="W233" s="13">
        <f>SUMIF(Ent_Dados!$C$9:$C$254,Tabulação_Prod_Municipios!D86,Ent_Dados!$V$9:$V$254)</f>
        <v>0</v>
      </c>
      <c r="X233" s="16">
        <f>SUMIF(Ent_Dados!$C$9:$C$254,Tabulação_Prod_Municipios!D86,Ent_Dados!$W$9:$W$254)</f>
        <v>0</v>
      </c>
      <c r="Y233" s="2"/>
      <c r="Z233" s="10">
        <v>223</v>
      </c>
      <c r="AA233" s="92" t="s">
        <v>172</v>
      </c>
      <c r="AB233" s="13">
        <f>SUMIF(Ent_Dados!$C$269:$C$514,Tabulação_Prod_Municipios!D128,Ent_Dados!$T$269:$T$514)</f>
        <v>123</v>
      </c>
      <c r="AC233" s="16">
        <f>SUMIF(Ent_Dados!$C$269:$C$514,Tabulação_Prod_Municipios!D128,Ent_Dados!$U$269:$U$514)</f>
        <v>123</v>
      </c>
      <c r="AD233" s="9"/>
      <c r="AE233" s="10">
        <v>223</v>
      </c>
      <c r="AF233" s="92" t="s">
        <v>104</v>
      </c>
      <c r="AG233" s="13">
        <f>SUMIF(Ent_Dados!$C$9:$C$254,Tabulação_Prod_Municipios!D53,Ent_Dados!$T$9:$T$254)</f>
        <v>300</v>
      </c>
      <c r="AH233" s="16">
        <f>SUMIF(Ent_Dados!$C$9:$C$254,Tabulação_Prod_Municipios!D53,Ent_Dados!$U$9:$U$254)</f>
        <v>50</v>
      </c>
      <c r="AJ233" s="10">
        <v>223</v>
      </c>
      <c r="AK233" s="92" t="s">
        <v>240</v>
      </c>
      <c r="AL233" s="13">
        <f>SUMIF(Ent_Dados!$C$269:$C$514,Tabulação_Prod_Municipios!D205,Ent_Dados!$X$269:$X$514)</f>
        <v>0</v>
      </c>
      <c r="AM233" s="16">
        <f>SUMIF(Ent_Dados!$C$269:$C$514,Tabulação_Prod_Municipios!D205,Ent_Dados!$Y$269:$Y$514)</f>
        <v>0</v>
      </c>
      <c r="AN233" s="9"/>
      <c r="AO233" s="10">
        <v>223</v>
      </c>
      <c r="AP233" s="92" t="s">
        <v>240</v>
      </c>
      <c r="AQ233" s="13">
        <f>SUMIF(Ent_Dados!$C$9:$C$254,Tabulação_Prod_Municipios!D205,Ent_Dados!$X$9:$X$254)</f>
        <v>0</v>
      </c>
      <c r="AR233" s="16">
        <f>SUMIF(Ent_Dados!$C$9:$C$254,Tabulação_Prod_Municipios!D205,Ent_Dados!$Y$9:$Y$254)</f>
        <v>0</v>
      </c>
      <c r="AT233" s="10">
        <v>223</v>
      </c>
      <c r="AU233" s="92" t="s">
        <v>87</v>
      </c>
      <c r="AV233" s="13">
        <f>SUMIF(Ent_Dados!$C$269:$C$514,Tabulação_Prod_Municipios!D35,Ent_Dados!$J$269:$J$514)</f>
        <v>0</v>
      </c>
      <c r="AW233" s="16">
        <f>SUMIF(Ent_Dados!$C$269:$C$514,Tabulação_Prod_Municipios!D35,Ent_Dados!$K$269:$K$514)</f>
        <v>0</v>
      </c>
      <c r="AX233" s="9"/>
      <c r="AY233" s="10">
        <v>223</v>
      </c>
      <c r="AZ233" s="92" t="s">
        <v>131</v>
      </c>
      <c r="BA233" s="13">
        <f>SUMIF(Ent_Dados!$C$9:$C$254,Tabulação_Prod_Municipios!D85,Ent_Dados!$J$9:$J$254)</f>
        <v>0</v>
      </c>
      <c r="BB233" s="16">
        <f>SUMIF(Ent_Dados!$C$9:$C$254,Tabulação_Prod_Municipios!D85,Ent_Dados!$K$9:$K$254)</f>
        <v>0</v>
      </c>
      <c r="BD233" s="10">
        <v>223</v>
      </c>
      <c r="BE233" s="92" t="s">
        <v>240</v>
      </c>
      <c r="BF233" s="13">
        <f>SUMIF(Ent_Dados!$C$269:$C$514,Tabulação_Prod_Municipios!D205,Ent_Dados!$N$269:$N$514)</f>
        <v>0</v>
      </c>
      <c r="BG233" s="16">
        <f>SUMIF(Ent_Dados!$C$269:$C$514,Tabulação_Prod_Municipios!D205,Ent_Dados!$O$269:$O$514)</f>
        <v>0</v>
      </c>
      <c r="BH233" s="9"/>
      <c r="BI233" s="10">
        <v>223</v>
      </c>
      <c r="BJ233" s="92" t="s">
        <v>240</v>
      </c>
      <c r="BK233" s="13">
        <f>SUMIF(Ent_Dados!$C$9:$C$254,Tabulação_Prod_Municipios!D205,Ent_Dados!$N$9:$N$254)</f>
        <v>0</v>
      </c>
      <c r="BL233" s="16">
        <f>SUMIF(Ent_Dados!$C$9:$C$254,Tabulação_Prod_Municipios!D205,Ent_Dados!$O$9:$O$254)</f>
        <v>0</v>
      </c>
      <c r="BN233" s="10">
        <v>223</v>
      </c>
      <c r="BO233" s="92" t="s">
        <v>263</v>
      </c>
      <c r="BP233" s="13">
        <f>SUMIF(Ent_Dados!$C$269:$C$514,Tabulação_Prod_Municipios!D230,Ent_Dados!$F$269:$F$514)</f>
        <v>0</v>
      </c>
      <c r="BQ233" s="16">
        <f>SUMIF(Ent_Dados!$C$269:$C$514,Tabulação_Prod_Municipios!D230,Ent_Dados!$G$269:$G$514)</f>
        <v>0</v>
      </c>
      <c r="BR233" s="9"/>
      <c r="BS233" s="10">
        <v>223</v>
      </c>
      <c r="BT233" s="92" t="s">
        <v>263</v>
      </c>
      <c r="BU233" s="13">
        <f>SUMIF(Ent_Dados!$C$9:$C$254,Tabulação_Prod_Municipios!D230,Ent_Dados!$F$9:$F$254)</f>
        <v>0</v>
      </c>
      <c r="BV233" s="16">
        <f>SUMIF(Ent_Dados!$C$9:$C$254,Tabulação_Prod_Municipios!D230,Ent_Dados!$G$9:$G$254)</f>
        <v>0</v>
      </c>
      <c r="BX233" s="10">
        <v>223</v>
      </c>
      <c r="BY233" s="92" t="s">
        <v>262</v>
      </c>
      <c r="BZ233" s="13">
        <f>SUMIF(Ent_Dados!$C$269:$C$514,Tabulação_Prod_Municipios!D229,Ent_Dados!$P$269:$P$514)</f>
        <v>0</v>
      </c>
      <c r="CA233" s="16">
        <f>SUMIF(Ent_Dados!$C$269:$C$514,Tabulação_Prod_Municipios!D229,Ent_Dados!$Q$269:$Q$514)</f>
        <v>0</v>
      </c>
      <c r="CB233" s="9"/>
      <c r="CC233" s="10">
        <v>223</v>
      </c>
      <c r="CD233" s="92" t="s">
        <v>262</v>
      </c>
      <c r="CE233" s="13">
        <f>SUMIF(Ent_Dados!$C$9:$C$254,Tabulação_Prod_Municipios!D229,Ent_Dados!$P$9:$P$254)</f>
        <v>0</v>
      </c>
      <c r="CF233" s="16">
        <f>SUMIF(Ent_Dados!$C$9:$C$254,Tabulação_Prod_Municipios!D229,Ent_Dados!$Q$9:$Q$254)</f>
        <v>0</v>
      </c>
      <c r="CH233" s="10">
        <v>223</v>
      </c>
      <c r="CI233" s="92" t="s">
        <v>265</v>
      </c>
      <c r="CJ233" s="13">
        <f>SUMIF(Ent_Dados!$C$269:$C$514,Tabulação_Prod_Municipios!D232,Ent_Dados!$AB$269:$AB$514)</f>
        <v>0</v>
      </c>
      <c r="CK233" s="16">
        <f>SUMIF(Ent_Dados!$C$269:$C$514,Tabulação_Prod_Municipios!D232,Ent_Dados!$AC$269:$AC$514)</f>
        <v>0</v>
      </c>
      <c r="CL233" s="9"/>
      <c r="CM233" s="10">
        <v>223</v>
      </c>
      <c r="CN233" s="92" t="s">
        <v>265</v>
      </c>
      <c r="CO233" s="13">
        <f>SUMIF(Ent_Dados!$C$9:$C$254,Tabulação_Prod_Municipios!D232,Ent_Dados!$AB$9:$AB$254)</f>
        <v>0</v>
      </c>
      <c r="CP233" s="16">
        <f>SUMIF(Ent_Dados!$C$9:$C$254,Tabulação_Prod_Municipios!D232,Ent_Dados!$AC$9:$AC$254)</f>
        <v>0</v>
      </c>
      <c r="CR233" s="10">
        <v>223</v>
      </c>
      <c r="CS233" s="92" t="s">
        <v>182</v>
      </c>
      <c r="CT233" s="13">
        <f>SUMIF(Ent_Dados!$C$269:$C$514,Tabulação_Prod_Municipios!D139,Ent_Dados!$L$269:$L$514)</f>
        <v>0</v>
      </c>
      <c r="CU233" s="16">
        <f>SUMIF(Ent_Dados!$C$269:$C$514,Tabulação_Prod_Municipios!D139,Ent_Dados!$M$269:$M$514)</f>
        <v>0</v>
      </c>
      <c r="CV233" s="9"/>
      <c r="CW233" s="10">
        <v>223</v>
      </c>
      <c r="CX233" s="92" t="s">
        <v>182</v>
      </c>
      <c r="CY233" s="13">
        <f>SUMIF(Ent_Dados!$C$9:$C$254,Tabulação_Prod_Municipios!D139,Ent_Dados!$L$9:$L$254)</f>
        <v>0</v>
      </c>
      <c r="CZ233" s="16">
        <f>SUMIF(Ent_Dados!$C$9:$C$254,Tabulação_Prod_Municipios!D139,Ent_Dados!$M$9:$M$254)</f>
        <v>0</v>
      </c>
      <c r="DB233" s="10">
        <v>223</v>
      </c>
      <c r="DC233" s="92" t="s">
        <v>201</v>
      </c>
      <c r="DD233" s="13">
        <f>SUMIF(Ent_Dados!$C$269:$C$514,Tabulação_Prod_Municipios!D161,Ent_Dados!$R$269:$R$514)</f>
        <v>0</v>
      </c>
      <c r="DE233" s="16">
        <f>SUMIF(Ent_Dados!$C$269:$C$514,Tabulação_Prod_Municipios!D161,Ent_Dados!$S$269:$S$514)</f>
        <v>0</v>
      </c>
      <c r="DF233" s="9"/>
      <c r="DG233" s="10">
        <v>223</v>
      </c>
      <c r="DH233" s="92" t="s">
        <v>201</v>
      </c>
      <c r="DI233" s="13">
        <f>SUMIF(Ent_Dados!$C$9:$C$254,Tabulação_Prod_Municipios!D161,Ent_Dados!$R$9:$R$254)</f>
        <v>0</v>
      </c>
      <c r="DJ233" s="16">
        <f>SUMIF(Ent_Dados!$C$9:$C$254,Tabulação_Prod_Municipios!D161,Ent_Dados!$S$9:$S$254)</f>
        <v>0</v>
      </c>
      <c r="DL233" s="10">
        <v>223</v>
      </c>
      <c r="DM233" s="92" t="s">
        <v>244</v>
      </c>
      <c r="DN233" s="13">
        <f>SUMIF(Ent_Dados!$C$269:$C$514,Tabulação_Prod_Municipios!D210,Ent_Dados!$Z$269:$Z$514)</f>
        <v>0</v>
      </c>
      <c r="DO233" s="16">
        <f>SUMIF(Ent_Dados!$C$269:$C$514,Tabulação_Prod_Municipios!D210,Ent_Dados!$AA$269:$AA$514)</f>
        <v>0</v>
      </c>
      <c r="DP233" s="9"/>
      <c r="DQ233" s="10">
        <v>223</v>
      </c>
      <c r="DR233" s="92" t="s">
        <v>244</v>
      </c>
      <c r="DS233" s="13">
        <f>SUMIF(Ent_Dados!$C$9:$C$254,Tabulação_Prod_Municipios!D210,Ent_Dados!$Z$9:$Z$254)</f>
        <v>0</v>
      </c>
      <c r="DT233" s="16">
        <f>SUMIF(Ent_Dados!$C$9:$C$254,Tabulação_Prod_Municipios!D210,Ent_Dados!$AA$9:$AA$254)</f>
        <v>0</v>
      </c>
      <c r="DV233" s="10">
        <v>223</v>
      </c>
      <c r="DW233" s="92" t="s">
        <v>263</v>
      </c>
      <c r="DX233" s="13">
        <f>SUMIF(Ent_Dados!$C$269:$C$514,Tabulação_Prod_Municipios!D230,Ent_Dados!$D$269:$D$514)</f>
        <v>0</v>
      </c>
      <c r="DY233" s="16">
        <f>SUMIF(Ent_Dados!$C$269:$C$514,Tabulação_Prod_Municipios!D230,Ent_Dados!$E$269:$E$514)</f>
        <v>0</v>
      </c>
      <c r="DZ233" s="9"/>
      <c r="EA233" s="10">
        <v>223</v>
      </c>
      <c r="EB233" s="92" t="s">
        <v>263</v>
      </c>
      <c r="EC233" s="13">
        <f>SUMIF(Ent_Dados!$C$9:$C$254,Tabulação_Prod_Municipios!D230,Ent_Dados!$D$9:$D$254)</f>
        <v>0</v>
      </c>
      <c r="ED233" s="16">
        <f>SUMIF(Ent_Dados!$C$9:$C$254,Tabulação_Prod_Municipios!D230,Ent_Dados!$E$9:$E$254)</f>
        <v>0</v>
      </c>
      <c r="EF233" s="10">
        <v>223</v>
      </c>
      <c r="EG233" s="92" t="s">
        <v>266</v>
      </c>
      <c r="EH233" s="13"/>
      <c r="EI233" s="16"/>
      <c r="EJ233" s="9"/>
      <c r="EK233" s="10">
        <v>223</v>
      </c>
      <c r="EL233" s="92" t="s">
        <v>266</v>
      </c>
      <c r="EM233" s="13"/>
      <c r="EN233" s="16"/>
    </row>
    <row r="234" spans="1:144" ht="13.5" customHeight="1" x14ac:dyDescent="0.2">
      <c r="A234" s="14"/>
      <c r="B234" s="91">
        <v>226</v>
      </c>
      <c r="C234" s="92" t="s">
        <v>267</v>
      </c>
      <c r="D234" s="12" t="s">
        <v>556</v>
      </c>
      <c r="E234" s="14"/>
      <c r="F234" s="10">
        <v>224</v>
      </c>
      <c r="G234" s="92" t="s">
        <v>146</v>
      </c>
      <c r="H234" s="13">
        <f>SUMIF(Ent_Dados!$C$269:$C$514,Tabulação_Prod_Municipios!D100,Ent_Dados!$F$269:$F$514)+SUMIF(Ent_Dados!$C$269:$C$514,Tabulação_Prod_Municipios!D100,Ent_Dados!$H$269:$H$514)+SUMIF(Ent_Dados!$C$269:$C$514,Tabulação_Prod_Municipios!D100,Ent_Dados!$J$269:$J$514)+SUMIF(Ent_Dados!$C$269:$C$514,Tabulação_Prod_Municipios!D100,Ent_Dados!$N$269:$N$514)+SUMIF(Ent_Dados!$C$269:$C$514,Tabulação_Prod_Municipios!D100,Ent_Dados!$P$269:$P$514)+SUMIF(Ent_Dados!$C$269:$C$514,Tabulação_Prod_Municipios!D100,Ent_Dados!$T$269:$T$514)+SUMIF(Ent_Dados!$C$269:$C$514,Tabulação_Prod_Municipios!D100,Ent_Dados!$V$269:$V$514)+SUMIF(Ent_Dados!$C$269:$C$514,Tabulação_Prod_Municipios!D100,Ent_Dados!$X$269:$X$514)+SUMIF(Ent_Dados!$C$269:$C$514,Tabulação_Prod_Municipios!D100,Ent_Dados!$AB$269:$AB$514)</f>
        <v>574</v>
      </c>
      <c r="I234" s="16">
        <f>SUMIF(Ent_Dados!$C$269:$C$514,Tabulação_Prod_Municipios!D100,Ent_Dados!$G$269:$G$514)+SUMIF(Ent_Dados!$C$269:$C$514,Tabulação_Prod_Municipios!D100,Ent_Dados!$I$269:$I$514)+SUMIF(Ent_Dados!$C$269:$C$514,Tabulação_Prod_Municipios!D100,Ent_Dados!$K$269:$K$514)+SUMIF(Ent_Dados!$C$269:$C$514,Tabulação_Prod_Municipios!D100,Ent_Dados!$O$269:$O$514)+SUMIF(Ent_Dados!$C$269:$C$514,Tabulação_Prod_Municipios!D100,Ent_Dados!$Q$269:$Q$514)+SUMIF(Ent_Dados!$C$269:$C$514,Tabulação_Prod_Municipios!D100,Ent_Dados!$U$269:$U$514)+SUMIF(Ent_Dados!$C$269:$C$514,Tabulação_Prod_Municipios!D100,Ent_Dados!$W$269:$W$514)+SUMIF(Ent_Dados!$C$269:$C$514,Tabulação_Prod_Municipios!D100,Ent_Dados!$Y$269:$Y$514)+SUMIF(Ent_Dados!$C$269:$C$514,Tabulação_Prod_Municipios!D100,Ent_Dados!$AC$269:$AC$514)</f>
        <v>389</v>
      </c>
      <c r="J234" s="9"/>
      <c r="K234" s="10">
        <v>224</v>
      </c>
      <c r="L234" s="92" t="s">
        <v>69</v>
      </c>
      <c r="M234" s="13">
        <f>SUMIF(Ent_Dados!$C$9:$C$254,Tabulação_Prod_Municipios!D16,Ent_Dados!$F$9:$F$254)+SUMIF(Ent_Dados!$C$9:$C$254,Tabulação_Prod_Municipios!D16,Ent_Dados!$H$9:$H$254)+SUMIF(Ent_Dados!$C$9:$C$254,Tabulação_Prod_Municipios!D16,Ent_Dados!$J$9:$J$254)+SUMIF(Ent_Dados!$C$9:$C$254,Tabulação_Prod_Municipios!D16,Ent_Dados!$N$9:$N$254)+SUMIF(Ent_Dados!$C$9:$C$254,Tabulação_Prod_Municipios!D16,Ent_Dados!$P$9:$P$254)+SUMIF(Ent_Dados!$C$9:$C$254,Tabulação_Prod_Municipios!D16,Ent_Dados!$T$9:$T$254)+SUMIF(Ent_Dados!$C$9:$C$254,Tabulação_Prod_Municipios!D16,Ent_Dados!$V$9:$V$254)+SUMIF(Ent_Dados!$C$9:$C$254,Tabulação_Prod_Municipios!D16,Ent_Dados!$X$9:$X$254)+SUMIF(Ent_Dados!$C$9:$C$254,Tabulação_Prod_Municipios!D16,Ent_Dados!$AB$9:$AB$254)</f>
        <v>177</v>
      </c>
      <c r="N234" s="16">
        <f>SUMIF(Ent_Dados!$C$9:$C$254,Tabulação_Prod_Municipios!D16,Ent_Dados!$G$9:$G$254)+SUMIF(Ent_Dados!$C$9:$C$254,Tabulação_Prod_Municipios!D16,Ent_Dados!$I$9:$I$254)+SUMIF(Ent_Dados!$C$9:$C$254,Tabulação_Prod_Municipios!D16,Ent_Dados!$K$9:$K$254)+SUMIF(Ent_Dados!$C$9:$C$254,Tabulação_Prod_Municipios!D16,Ent_Dados!$O$9:$O$254)+SUMIF(Ent_Dados!$C$9:$C$254,Tabulação_Prod_Municipios!D16,Ent_Dados!$Q$9:$Q$254)+SUMIF(Ent_Dados!$C$9:$C$254,Tabulação_Prod_Municipios!D16,Ent_Dados!$U$9:$U$254)+SUMIF(Ent_Dados!$C$9:$C$254,Tabulação_Prod_Municipios!D16,Ent_Dados!$W$9:$W$254)+SUMIF(Ent_Dados!$C$9:$C$254,Tabulação_Prod_Municipios!D16,Ent_Dados!$Y$9:$Y$254)+SUMIF(Ent_Dados!$C$9:$C$254,Tabulação_Prod_Municipios!D16,Ent_Dados!$AC$9:$AC$254)</f>
        <v>107</v>
      </c>
      <c r="O234" s="14"/>
      <c r="P234" s="10">
        <v>224</v>
      </c>
      <c r="Q234" s="92" t="s">
        <v>133</v>
      </c>
      <c r="R234" s="13">
        <f>SUMIF(Ent_Dados!$C$269:$C$514,Tabulação_Prod_Municipios!D87,Ent_Dados!$V$269:$V$514)</f>
        <v>0</v>
      </c>
      <c r="S234" s="16">
        <f>SUMIF(Ent_Dados!$C$269:$C$514,Tabulação_Prod_Municipios!D87,Ent_Dados!$W$269:$W$514)</f>
        <v>0</v>
      </c>
      <c r="T234" s="9"/>
      <c r="U234" s="10">
        <v>224</v>
      </c>
      <c r="V234" s="92" t="s">
        <v>133</v>
      </c>
      <c r="W234" s="13">
        <f>SUMIF(Ent_Dados!$C$9:$C$254,Tabulação_Prod_Municipios!D87,Ent_Dados!$V$9:$V$254)</f>
        <v>0</v>
      </c>
      <c r="X234" s="16">
        <f>SUMIF(Ent_Dados!$C$9:$C$254,Tabulação_Prod_Municipios!D87,Ent_Dados!$W$9:$W$254)</f>
        <v>0</v>
      </c>
      <c r="Y234" s="2"/>
      <c r="Z234" s="10">
        <v>224</v>
      </c>
      <c r="AA234" s="92" t="s">
        <v>191</v>
      </c>
      <c r="AB234" s="13">
        <f>SUMIF(Ent_Dados!$C$269:$C$514,Tabulação_Prod_Municipios!D149,Ent_Dados!$T$269:$T$514)</f>
        <v>943</v>
      </c>
      <c r="AC234" s="16">
        <f>SUMIF(Ent_Dados!$C$269:$C$514,Tabulação_Prod_Municipios!D149,Ent_Dados!$U$269:$U$514)</f>
        <v>121</v>
      </c>
      <c r="AD234" s="9"/>
      <c r="AE234" s="10">
        <v>224</v>
      </c>
      <c r="AF234" s="92" t="s">
        <v>141</v>
      </c>
      <c r="AG234" s="13">
        <f>SUMIF(Ent_Dados!$C$9:$C$254,Tabulação_Prod_Municipios!D95,Ent_Dados!$T$9:$T$254)</f>
        <v>150</v>
      </c>
      <c r="AH234" s="16">
        <f>SUMIF(Ent_Dados!$C$9:$C$254,Tabulação_Prod_Municipios!D95,Ent_Dados!$U$9:$U$254)</f>
        <v>50</v>
      </c>
      <c r="AJ234" s="10">
        <v>224</v>
      </c>
      <c r="AK234" s="92" t="s">
        <v>241</v>
      </c>
      <c r="AL234" s="13">
        <f>SUMIF(Ent_Dados!$C$269:$C$514,Tabulação_Prod_Municipios!D206,Ent_Dados!$X$269:$X$514)</f>
        <v>0</v>
      </c>
      <c r="AM234" s="16">
        <f>SUMIF(Ent_Dados!$C$269:$C$514,Tabulação_Prod_Municipios!D206,Ent_Dados!$Y$269:$Y$514)</f>
        <v>0</v>
      </c>
      <c r="AN234" s="9"/>
      <c r="AO234" s="10">
        <v>224</v>
      </c>
      <c r="AP234" s="92" t="s">
        <v>241</v>
      </c>
      <c r="AQ234" s="13">
        <f>SUMIF(Ent_Dados!$C$9:$C$254,Tabulação_Prod_Municipios!D206,Ent_Dados!$X$9:$X$254)</f>
        <v>0</v>
      </c>
      <c r="AR234" s="16">
        <f>SUMIF(Ent_Dados!$C$9:$C$254,Tabulação_Prod_Municipios!D206,Ent_Dados!$Y$9:$Y$254)</f>
        <v>0</v>
      </c>
      <c r="AT234" s="10">
        <v>224</v>
      </c>
      <c r="AU234" s="92" t="s">
        <v>211</v>
      </c>
      <c r="AV234" s="13">
        <f>SUMIF(Ent_Dados!$C$269:$C$514,Tabulação_Prod_Municipios!D171,Ent_Dados!$J$269:$J$514)</f>
        <v>0</v>
      </c>
      <c r="AW234" s="16">
        <f>SUMIF(Ent_Dados!$C$269:$C$514,Tabulação_Prod_Municipios!D171,Ent_Dados!$K$269:$K$514)</f>
        <v>0</v>
      </c>
      <c r="AX234" s="9"/>
      <c r="AY234" s="10">
        <v>224</v>
      </c>
      <c r="AZ234" s="92" t="s">
        <v>134</v>
      </c>
      <c r="BA234" s="13">
        <f>SUMIF(Ent_Dados!$C$9:$C$254,Tabulação_Prod_Municipios!D88,Ent_Dados!$J$9:$J$254)</f>
        <v>0</v>
      </c>
      <c r="BB234" s="16">
        <f>SUMIF(Ent_Dados!$C$9:$C$254,Tabulação_Prod_Municipios!D88,Ent_Dados!$K$9:$K$254)</f>
        <v>0</v>
      </c>
      <c r="BD234" s="10">
        <v>224</v>
      </c>
      <c r="BE234" s="92" t="s">
        <v>242</v>
      </c>
      <c r="BF234" s="13">
        <f>SUMIF(Ent_Dados!$C$269:$C$514,Tabulação_Prod_Municipios!D207,Ent_Dados!$N$269:$N$514)</f>
        <v>0</v>
      </c>
      <c r="BG234" s="16">
        <f>SUMIF(Ent_Dados!$C$269:$C$514,Tabulação_Prod_Municipios!D207,Ent_Dados!$O$269:$O$514)</f>
        <v>0</v>
      </c>
      <c r="BH234" s="9"/>
      <c r="BI234" s="10">
        <v>224</v>
      </c>
      <c r="BJ234" s="92" t="s">
        <v>242</v>
      </c>
      <c r="BK234" s="13">
        <f>SUMIF(Ent_Dados!$C$9:$C$254,Tabulação_Prod_Municipios!D207,Ent_Dados!$N$9:$N$254)</f>
        <v>0</v>
      </c>
      <c r="BL234" s="16">
        <f>SUMIF(Ent_Dados!$C$9:$C$254,Tabulação_Prod_Municipios!D207,Ent_Dados!$O$9:$O$254)</f>
        <v>0</v>
      </c>
      <c r="BN234" s="10">
        <v>224</v>
      </c>
      <c r="BO234" s="92" t="s">
        <v>264</v>
      </c>
      <c r="BP234" s="13">
        <f>SUMIF(Ent_Dados!$C$269:$C$514,Tabulação_Prod_Municipios!D231,Ent_Dados!$F$269:$F$514)</f>
        <v>0</v>
      </c>
      <c r="BQ234" s="16">
        <f>SUMIF(Ent_Dados!$C$269:$C$514,Tabulação_Prod_Municipios!D231,Ent_Dados!$G$269:$G$514)</f>
        <v>0</v>
      </c>
      <c r="BR234" s="9"/>
      <c r="BS234" s="10">
        <v>224</v>
      </c>
      <c r="BT234" s="92" t="s">
        <v>264</v>
      </c>
      <c r="BU234" s="13">
        <f>SUMIF(Ent_Dados!$C$9:$C$254,Tabulação_Prod_Municipios!D231,Ent_Dados!$F$9:$F$254)</f>
        <v>0</v>
      </c>
      <c r="BV234" s="16">
        <f>SUMIF(Ent_Dados!$C$9:$C$254,Tabulação_Prod_Municipios!D231,Ent_Dados!$G$9:$G$254)</f>
        <v>0</v>
      </c>
      <c r="BX234" s="10">
        <v>224</v>
      </c>
      <c r="BY234" s="92" t="s">
        <v>263</v>
      </c>
      <c r="BZ234" s="13">
        <f>SUMIF(Ent_Dados!$C$269:$C$514,Tabulação_Prod_Municipios!D230,Ent_Dados!$P$269:$P$514)</f>
        <v>0</v>
      </c>
      <c r="CA234" s="16">
        <f>SUMIF(Ent_Dados!$C$269:$C$514,Tabulação_Prod_Municipios!D230,Ent_Dados!$Q$269:$Q$514)</f>
        <v>0</v>
      </c>
      <c r="CB234" s="9"/>
      <c r="CC234" s="10">
        <v>224</v>
      </c>
      <c r="CD234" s="92" t="s">
        <v>263</v>
      </c>
      <c r="CE234" s="13">
        <f>SUMIF(Ent_Dados!$C$9:$C$254,Tabulação_Prod_Municipios!D230,Ent_Dados!$P$9:$P$254)</f>
        <v>0</v>
      </c>
      <c r="CF234" s="16">
        <f>SUMIF(Ent_Dados!$C$9:$C$254,Tabulação_Prod_Municipios!D230,Ent_Dados!$Q$9:$Q$254)</f>
        <v>0</v>
      </c>
      <c r="CH234" s="10">
        <v>224</v>
      </c>
      <c r="CI234" s="92" t="s">
        <v>266</v>
      </c>
      <c r="CJ234" s="13">
        <f>SUMIF(Ent_Dados!$C$269:$C$514,Tabulação_Prod_Municipios!D233,Ent_Dados!$AB$269:$AB$514)</f>
        <v>0</v>
      </c>
      <c r="CK234" s="16">
        <f>SUMIF(Ent_Dados!$C$269:$C$514,Tabulação_Prod_Municipios!D233,Ent_Dados!$AC$269:$AC$514)</f>
        <v>0</v>
      </c>
      <c r="CL234" s="9"/>
      <c r="CM234" s="10">
        <v>224</v>
      </c>
      <c r="CN234" s="92" t="s">
        <v>266</v>
      </c>
      <c r="CO234" s="13">
        <f>SUMIF(Ent_Dados!$C$9:$C$254,Tabulação_Prod_Municipios!D233,Ent_Dados!$AB$9:$AB$254)</f>
        <v>0</v>
      </c>
      <c r="CP234" s="16">
        <f>SUMIF(Ent_Dados!$C$9:$C$254,Tabulação_Prod_Municipios!D233,Ent_Dados!$AC$9:$AC$254)</f>
        <v>0</v>
      </c>
      <c r="CR234" s="10">
        <v>224</v>
      </c>
      <c r="CS234" s="92" t="s">
        <v>183</v>
      </c>
      <c r="CT234" s="13">
        <f>SUMIF(Ent_Dados!$C$269:$C$514,Tabulação_Prod_Municipios!D140,Ent_Dados!$L$269:$L$514)</f>
        <v>0</v>
      </c>
      <c r="CU234" s="16">
        <f>SUMIF(Ent_Dados!$C$269:$C$514,Tabulação_Prod_Municipios!D140,Ent_Dados!$M$269:$M$514)</f>
        <v>0</v>
      </c>
      <c r="CV234" s="9"/>
      <c r="CW234" s="10">
        <v>224</v>
      </c>
      <c r="CX234" s="92" t="s">
        <v>183</v>
      </c>
      <c r="CY234" s="13">
        <f>SUMIF(Ent_Dados!$C$9:$C$254,Tabulação_Prod_Municipios!D140,Ent_Dados!$L$9:$L$254)</f>
        <v>0</v>
      </c>
      <c r="CZ234" s="16">
        <f>SUMIF(Ent_Dados!$C$9:$C$254,Tabulação_Prod_Municipios!D140,Ent_Dados!$M$9:$M$254)</f>
        <v>0</v>
      </c>
      <c r="DB234" s="10">
        <v>224</v>
      </c>
      <c r="DC234" s="92" t="s">
        <v>83</v>
      </c>
      <c r="DD234" s="13">
        <f>SUMIF(Ent_Dados!$C$269:$C$514,Tabulação_Prod_Municipios!D31,Ent_Dados!$R$269:$R$514)</f>
        <v>0</v>
      </c>
      <c r="DE234" s="16">
        <f>SUMIF(Ent_Dados!$C$269:$C$514,Tabulação_Prod_Municipios!D31,Ent_Dados!$S$269:$S$514)</f>
        <v>0</v>
      </c>
      <c r="DF234" s="9"/>
      <c r="DG234" s="10">
        <v>224</v>
      </c>
      <c r="DH234" s="92" t="s">
        <v>83</v>
      </c>
      <c r="DI234" s="13">
        <f>SUMIF(Ent_Dados!$C$9:$C$254,Tabulação_Prod_Municipios!D31,Ent_Dados!$R$9:$R$254)</f>
        <v>0</v>
      </c>
      <c r="DJ234" s="16">
        <f>SUMIF(Ent_Dados!$C$9:$C$254,Tabulação_Prod_Municipios!D31,Ent_Dados!$S$9:$S$254)</f>
        <v>0</v>
      </c>
      <c r="DL234" s="10">
        <v>224</v>
      </c>
      <c r="DM234" s="92" t="s">
        <v>247</v>
      </c>
      <c r="DN234" s="13">
        <f>SUMIF(Ent_Dados!$C$269:$C$514,Tabulação_Prod_Municipios!D213,Ent_Dados!$Z$269:$Z$514)</f>
        <v>0</v>
      </c>
      <c r="DO234" s="16">
        <f>SUMIF(Ent_Dados!$C$269:$C$514,Tabulação_Prod_Municipios!D213,Ent_Dados!$AA$269:$AA$514)</f>
        <v>0</v>
      </c>
      <c r="DP234" s="9"/>
      <c r="DQ234" s="10">
        <v>224</v>
      </c>
      <c r="DR234" s="92" t="s">
        <v>247</v>
      </c>
      <c r="DS234" s="13">
        <f>SUMIF(Ent_Dados!$C$9:$C$254,Tabulação_Prod_Municipios!D213,Ent_Dados!$Z$9:$Z$254)</f>
        <v>0</v>
      </c>
      <c r="DT234" s="16">
        <f>SUMIF(Ent_Dados!$C$9:$C$254,Tabulação_Prod_Municipios!D213,Ent_Dados!$AA$9:$AA$254)</f>
        <v>0</v>
      </c>
      <c r="DV234" s="10">
        <v>224</v>
      </c>
      <c r="DW234" s="92" t="s">
        <v>264</v>
      </c>
      <c r="DX234" s="13">
        <f>SUMIF(Ent_Dados!$C$269:$C$514,Tabulação_Prod_Municipios!D231,Ent_Dados!$D$269:$D$514)</f>
        <v>0</v>
      </c>
      <c r="DY234" s="16">
        <f>SUMIF(Ent_Dados!$C$269:$C$514,Tabulação_Prod_Municipios!D231,Ent_Dados!$E$269:$E$514)</f>
        <v>0</v>
      </c>
      <c r="DZ234" s="9"/>
      <c r="EA234" s="10">
        <v>224</v>
      </c>
      <c r="EB234" s="92" t="s">
        <v>264</v>
      </c>
      <c r="EC234" s="13">
        <f>SUMIF(Ent_Dados!$C$9:$C$254,Tabulação_Prod_Municipios!D231,Ent_Dados!$D$9:$D$254)</f>
        <v>0</v>
      </c>
      <c r="ED234" s="16">
        <f>SUMIF(Ent_Dados!$C$9:$C$254,Tabulação_Prod_Municipios!D231,Ent_Dados!$E$9:$E$254)</f>
        <v>0</v>
      </c>
      <c r="EF234" s="10">
        <v>224</v>
      </c>
      <c r="EG234" s="92" t="s">
        <v>267</v>
      </c>
      <c r="EH234" s="13"/>
      <c r="EI234" s="16"/>
      <c r="EJ234" s="9"/>
      <c r="EK234" s="10">
        <v>224</v>
      </c>
      <c r="EL234" s="92" t="s">
        <v>267</v>
      </c>
      <c r="EM234" s="13"/>
      <c r="EN234" s="16"/>
    </row>
    <row r="235" spans="1:144" ht="13.5" customHeight="1" x14ac:dyDescent="0.2">
      <c r="A235" s="14"/>
      <c r="B235" s="91">
        <v>227</v>
      </c>
      <c r="C235" s="92" t="s">
        <v>268</v>
      </c>
      <c r="D235" s="12" t="s">
        <v>557</v>
      </c>
      <c r="E235" s="14"/>
      <c r="F235" s="10">
        <v>225</v>
      </c>
      <c r="G235" s="92" t="s">
        <v>229</v>
      </c>
      <c r="H235" s="13">
        <f>SUMIF(Ent_Dados!$C$269:$C$514,Tabulação_Prod_Municipios!D192,Ent_Dados!$F$269:$F$514)+SUMIF(Ent_Dados!$C$269:$C$514,Tabulação_Prod_Municipios!D192,Ent_Dados!$H$269:$H$514)+SUMIF(Ent_Dados!$C$269:$C$514,Tabulação_Prod_Municipios!D192,Ent_Dados!$J$269:$J$514)+SUMIF(Ent_Dados!$C$269:$C$514,Tabulação_Prod_Municipios!D192,Ent_Dados!$N$269:$N$514)+SUMIF(Ent_Dados!$C$269:$C$514,Tabulação_Prod_Municipios!D192,Ent_Dados!$P$269:$P$514)+SUMIF(Ent_Dados!$C$269:$C$514,Tabulação_Prod_Municipios!D192,Ent_Dados!$T$269:$T$514)+SUMIF(Ent_Dados!$C$269:$C$514,Tabulação_Prod_Municipios!D192,Ent_Dados!$V$269:$V$514)+SUMIF(Ent_Dados!$C$269:$C$514,Tabulação_Prod_Municipios!D192,Ent_Dados!$X$269:$X$514)+SUMIF(Ent_Dados!$C$269:$C$514,Tabulação_Prod_Municipios!D192,Ent_Dados!$AB$269:$AB$514)</f>
        <v>322</v>
      </c>
      <c r="I235" s="16">
        <f>SUMIF(Ent_Dados!$C$269:$C$514,Tabulação_Prod_Municipios!D192,Ent_Dados!$G$269:$G$514)+SUMIF(Ent_Dados!$C$269:$C$514,Tabulação_Prod_Municipios!D192,Ent_Dados!$I$269:$I$514)+SUMIF(Ent_Dados!$C$269:$C$514,Tabulação_Prod_Municipios!D192,Ent_Dados!$K$269:$K$514)+SUMIF(Ent_Dados!$C$269:$C$514,Tabulação_Prod_Municipios!D192,Ent_Dados!$O$269:$O$514)+SUMIF(Ent_Dados!$C$269:$C$514,Tabulação_Prod_Municipios!D192,Ent_Dados!$Q$269:$Q$514)+SUMIF(Ent_Dados!$C$269:$C$514,Tabulação_Prod_Municipios!D192,Ent_Dados!$U$269:$U$514)+SUMIF(Ent_Dados!$C$269:$C$514,Tabulação_Prod_Municipios!D192,Ent_Dados!$W$269:$W$514)+SUMIF(Ent_Dados!$C$269:$C$514,Tabulação_Prod_Municipios!D192,Ent_Dados!$Y$269:$Y$514)+SUMIF(Ent_Dados!$C$269:$C$514,Tabulação_Prod_Municipios!D192,Ent_Dados!$AC$269:$AC$514)</f>
        <v>322</v>
      </c>
      <c r="J235" s="9"/>
      <c r="K235" s="10">
        <v>225</v>
      </c>
      <c r="L235" s="92" t="s">
        <v>124</v>
      </c>
      <c r="M235" s="13">
        <f>SUMIF(Ent_Dados!$C$9:$C$254,Tabulação_Prod_Municipios!D77,Ent_Dados!$F$9:$F$254)+SUMIF(Ent_Dados!$C$9:$C$254,Tabulação_Prod_Municipios!D77,Ent_Dados!$H$9:$H$254)+SUMIF(Ent_Dados!$C$9:$C$254,Tabulação_Prod_Municipios!D77,Ent_Dados!$J$9:$J$254)+SUMIF(Ent_Dados!$C$9:$C$254,Tabulação_Prod_Municipios!D77,Ent_Dados!$N$9:$N$254)+SUMIF(Ent_Dados!$C$9:$C$254,Tabulação_Prod_Municipios!D77,Ent_Dados!$P$9:$P$254)+SUMIF(Ent_Dados!$C$9:$C$254,Tabulação_Prod_Municipios!D77,Ent_Dados!$T$9:$T$254)+SUMIF(Ent_Dados!$C$9:$C$254,Tabulação_Prod_Municipios!D77,Ent_Dados!$V$9:$V$254)+SUMIF(Ent_Dados!$C$9:$C$254,Tabulação_Prod_Municipios!D77,Ent_Dados!$X$9:$X$254)+SUMIF(Ent_Dados!$C$9:$C$254,Tabulação_Prod_Municipios!D77,Ent_Dados!$AB$9:$AB$254)</f>
        <v>310</v>
      </c>
      <c r="N235" s="16">
        <f>SUMIF(Ent_Dados!$C$9:$C$254,Tabulação_Prod_Municipios!D77,Ent_Dados!$G$9:$G$254)+SUMIF(Ent_Dados!$C$9:$C$254,Tabulação_Prod_Municipios!D77,Ent_Dados!$I$9:$I$254)+SUMIF(Ent_Dados!$C$9:$C$254,Tabulação_Prod_Municipios!D77,Ent_Dados!$K$9:$K$254)+SUMIF(Ent_Dados!$C$9:$C$254,Tabulação_Prod_Municipios!D77,Ent_Dados!$O$9:$O$254)+SUMIF(Ent_Dados!$C$9:$C$254,Tabulação_Prod_Municipios!D77,Ent_Dados!$Q$9:$Q$254)+SUMIF(Ent_Dados!$C$9:$C$254,Tabulação_Prod_Municipios!D77,Ent_Dados!$U$9:$U$254)+SUMIF(Ent_Dados!$C$9:$C$254,Tabulação_Prod_Municipios!D77,Ent_Dados!$W$9:$W$254)+SUMIF(Ent_Dados!$C$9:$C$254,Tabulação_Prod_Municipios!D77,Ent_Dados!$Y$9:$Y$254)+SUMIF(Ent_Dados!$C$9:$C$254,Tabulação_Prod_Municipios!D77,Ent_Dados!$AC$9:$AC$254)</f>
        <v>100</v>
      </c>
      <c r="O235" s="14"/>
      <c r="P235" s="10">
        <v>225</v>
      </c>
      <c r="Q235" s="92" t="s">
        <v>141</v>
      </c>
      <c r="R235" s="13">
        <f>SUMIF(Ent_Dados!$C$269:$C$514,Tabulação_Prod_Municipios!D95,Ent_Dados!$V$269:$V$514)</f>
        <v>0</v>
      </c>
      <c r="S235" s="16">
        <f>SUMIF(Ent_Dados!$C$269:$C$514,Tabulação_Prod_Municipios!D95,Ent_Dados!$W$269:$W$514)</f>
        <v>0</v>
      </c>
      <c r="T235" s="9"/>
      <c r="U235" s="10">
        <v>225</v>
      </c>
      <c r="V235" s="92" t="s">
        <v>141</v>
      </c>
      <c r="W235" s="13">
        <f>SUMIF(Ent_Dados!$C$9:$C$254,Tabulação_Prod_Municipios!D95,Ent_Dados!$V$9:$V$254)</f>
        <v>0</v>
      </c>
      <c r="X235" s="16">
        <f>SUMIF(Ent_Dados!$C$9:$C$254,Tabulação_Prod_Municipios!D95,Ent_Dados!$W$9:$W$254)</f>
        <v>0</v>
      </c>
      <c r="Y235" s="2"/>
      <c r="Z235" s="10">
        <v>225</v>
      </c>
      <c r="AA235" s="92" t="s">
        <v>72</v>
      </c>
      <c r="AB235" s="13">
        <f>SUMIF(Ent_Dados!$C$269:$C$514,Tabulação_Prod_Municipios!D20,Ent_Dados!$T$269:$T$514)</f>
        <v>875</v>
      </c>
      <c r="AC235" s="16">
        <f>SUMIF(Ent_Dados!$C$269:$C$514,Tabulação_Prod_Municipios!D20,Ent_Dados!$U$269:$U$514)</f>
        <v>120</v>
      </c>
      <c r="AD235" s="9"/>
      <c r="AE235" s="10">
        <v>225</v>
      </c>
      <c r="AF235" s="92" t="s">
        <v>115</v>
      </c>
      <c r="AG235" s="13">
        <f>SUMIF(Ent_Dados!$C$9:$C$254,Tabulação_Prod_Municipios!D66,Ent_Dados!$T$9:$T$254)</f>
        <v>50</v>
      </c>
      <c r="AH235" s="16">
        <f>SUMIF(Ent_Dados!$C$9:$C$254,Tabulação_Prod_Municipios!D66,Ent_Dados!$U$9:$U$254)</f>
        <v>50</v>
      </c>
      <c r="AJ235" s="10">
        <v>225</v>
      </c>
      <c r="AK235" s="92" t="s">
        <v>243</v>
      </c>
      <c r="AL235" s="13">
        <f>SUMIF(Ent_Dados!$C$269:$C$514,Tabulação_Prod_Municipios!D209,Ent_Dados!$X$269:$X$514)</f>
        <v>0</v>
      </c>
      <c r="AM235" s="16">
        <f>SUMIF(Ent_Dados!$C$269:$C$514,Tabulação_Prod_Municipios!D209,Ent_Dados!$Y$269:$Y$514)</f>
        <v>0</v>
      </c>
      <c r="AN235" s="9"/>
      <c r="AO235" s="10">
        <v>225</v>
      </c>
      <c r="AP235" s="92" t="s">
        <v>243</v>
      </c>
      <c r="AQ235" s="13">
        <f>SUMIF(Ent_Dados!$C$9:$C$254,Tabulação_Prod_Municipios!D209,Ent_Dados!$X$9:$X$254)</f>
        <v>0</v>
      </c>
      <c r="AR235" s="16">
        <f>SUMIF(Ent_Dados!$C$9:$C$254,Tabulação_Prod_Municipios!D209,Ent_Dados!$Y$9:$Y$254)</f>
        <v>0</v>
      </c>
      <c r="AT235" s="10">
        <v>225</v>
      </c>
      <c r="AU235" s="92" t="s">
        <v>278</v>
      </c>
      <c r="AV235" s="13">
        <f>SUMIF(Ent_Dados!$C$269:$C$514,Tabulação_Prod_Municipios!D246,Ent_Dados!$J$269:$J$514)</f>
        <v>0</v>
      </c>
      <c r="AW235" s="16">
        <f>SUMIF(Ent_Dados!$C$269:$C$514,Tabulação_Prod_Municipios!D246,Ent_Dados!$K$269:$K$514)</f>
        <v>0</v>
      </c>
      <c r="AX235" s="9"/>
      <c r="AY235" s="10">
        <v>225</v>
      </c>
      <c r="AZ235" s="92" t="s">
        <v>151</v>
      </c>
      <c r="BA235" s="13">
        <f>SUMIF(Ent_Dados!$C$9:$C$254,Tabulação_Prod_Municipios!D105,Ent_Dados!$J$9:$J$254)</f>
        <v>0</v>
      </c>
      <c r="BB235" s="16">
        <f>SUMIF(Ent_Dados!$C$9:$C$254,Tabulação_Prod_Municipios!D105,Ent_Dados!$K$9:$K$254)</f>
        <v>0</v>
      </c>
      <c r="BD235" s="10">
        <v>225</v>
      </c>
      <c r="BE235" s="92" t="s">
        <v>243</v>
      </c>
      <c r="BF235" s="13">
        <f>SUMIF(Ent_Dados!$C$269:$C$514,Tabulação_Prod_Municipios!D209,Ent_Dados!$N$269:$N$514)</f>
        <v>0</v>
      </c>
      <c r="BG235" s="16">
        <f>SUMIF(Ent_Dados!$C$269:$C$514,Tabulação_Prod_Municipios!D209,Ent_Dados!$O$269:$O$514)</f>
        <v>0</v>
      </c>
      <c r="BH235" s="9"/>
      <c r="BI235" s="10">
        <v>225</v>
      </c>
      <c r="BJ235" s="92" t="s">
        <v>243</v>
      </c>
      <c r="BK235" s="13">
        <f>SUMIF(Ent_Dados!$C$9:$C$254,Tabulação_Prod_Municipios!D209,Ent_Dados!$N$9:$N$254)</f>
        <v>0</v>
      </c>
      <c r="BL235" s="16">
        <f>SUMIF(Ent_Dados!$C$9:$C$254,Tabulação_Prod_Municipios!D209,Ent_Dados!$O$9:$O$254)</f>
        <v>0</v>
      </c>
      <c r="BN235" s="10">
        <v>225</v>
      </c>
      <c r="BO235" s="92" t="s">
        <v>265</v>
      </c>
      <c r="BP235" s="13">
        <f>SUMIF(Ent_Dados!$C$269:$C$514,Tabulação_Prod_Municipios!D232,Ent_Dados!$F$269:$F$514)</f>
        <v>0</v>
      </c>
      <c r="BQ235" s="16">
        <f>SUMIF(Ent_Dados!$C$269:$C$514,Tabulação_Prod_Municipios!D232,Ent_Dados!$G$269:$G$514)</f>
        <v>0</v>
      </c>
      <c r="BR235" s="9"/>
      <c r="BS235" s="10">
        <v>225</v>
      </c>
      <c r="BT235" s="92" t="s">
        <v>265</v>
      </c>
      <c r="BU235" s="13">
        <f>SUMIF(Ent_Dados!$C$9:$C$254,Tabulação_Prod_Municipios!D232,Ent_Dados!$F$9:$F$254)</f>
        <v>0</v>
      </c>
      <c r="BV235" s="16">
        <f>SUMIF(Ent_Dados!$C$9:$C$254,Tabulação_Prod_Municipios!D232,Ent_Dados!$G$9:$G$254)</f>
        <v>0</v>
      </c>
      <c r="BX235" s="10">
        <v>225</v>
      </c>
      <c r="BY235" s="92" t="s">
        <v>264</v>
      </c>
      <c r="BZ235" s="13">
        <f>SUMIF(Ent_Dados!$C$269:$C$514,Tabulação_Prod_Municipios!D231,Ent_Dados!$P$269:$P$514)</f>
        <v>0</v>
      </c>
      <c r="CA235" s="16">
        <f>SUMIF(Ent_Dados!$C$269:$C$514,Tabulação_Prod_Municipios!D231,Ent_Dados!$Q$269:$Q$514)</f>
        <v>0</v>
      </c>
      <c r="CB235" s="9"/>
      <c r="CC235" s="10">
        <v>225</v>
      </c>
      <c r="CD235" s="92" t="s">
        <v>264</v>
      </c>
      <c r="CE235" s="13">
        <f>SUMIF(Ent_Dados!$C$9:$C$254,Tabulação_Prod_Municipios!D231,Ent_Dados!$P$9:$P$254)</f>
        <v>0</v>
      </c>
      <c r="CF235" s="16">
        <f>SUMIF(Ent_Dados!$C$9:$C$254,Tabulação_Prod_Municipios!D231,Ent_Dados!$Q$9:$Q$254)</f>
        <v>0</v>
      </c>
      <c r="CH235" s="10">
        <v>225</v>
      </c>
      <c r="CI235" s="92" t="s">
        <v>267</v>
      </c>
      <c r="CJ235" s="13">
        <f>SUMIF(Ent_Dados!$C$269:$C$514,Tabulação_Prod_Municipios!D234,Ent_Dados!$AB$269:$AB$514)</f>
        <v>0</v>
      </c>
      <c r="CK235" s="16">
        <f>SUMIF(Ent_Dados!$C$269:$C$514,Tabulação_Prod_Municipios!D234,Ent_Dados!$AC$269:$AC$514)</f>
        <v>0</v>
      </c>
      <c r="CL235" s="9"/>
      <c r="CM235" s="10">
        <v>225</v>
      </c>
      <c r="CN235" s="92" t="s">
        <v>267</v>
      </c>
      <c r="CO235" s="13">
        <f>SUMIF(Ent_Dados!$C$9:$C$254,Tabulação_Prod_Municipios!D234,Ent_Dados!$AB$9:$AB$254)</f>
        <v>0</v>
      </c>
      <c r="CP235" s="16">
        <f>SUMIF(Ent_Dados!$C$9:$C$254,Tabulação_Prod_Municipios!D234,Ent_Dados!$AC$9:$AC$254)</f>
        <v>0</v>
      </c>
      <c r="CR235" s="10">
        <v>225</v>
      </c>
      <c r="CS235" s="92" t="s">
        <v>186</v>
      </c>
      <c r="CT235" s="13">
        <f>SUMIF(Ent_Dados!$C$269:$C$514,Tabulação_Prod_Municipios!D143,Ent_Dados!$L$269:$L$514)</f>
        <v>0</v>
      </c>
      <c r="CU235" s="16">
        <f>SUMIF(Ent_Dados!$C$269:$C$514,Tabulação_Prod_Municipios!D143,Ent_Dados!$M$269:$M$514)</f>
        <v>0</v>
      </c>
      <c r="CV235" s="9"/>
      <c r="CW235" s="10">
        <v>225</v>
      </c>
      <c r="CX235" s="92" t="s">
        <v>186</v>
      </c>
      <c r="CY235" s="13">
        <f>SUMIF(Ent_Dados!$C$9:$C$254,Tabulação_Prod_Municipios!D143,Ent_Dados!$L$9:$L$254)</f>
        <v>0</v>
      </c>
      <c r="CZ235" s="16">
        <f>SUMIF(Ent_Dados!$C$9:$C$254,Tabulação_Prod_Municipios!D143,Ent_Dados!$M$9:$M$254)</f>
        <v>0</v>
      </c>
      <c r="DB235" s="10">
        <v>225</v>
      </c>
      <c r="DC235" s="92" t="s">
        <v>107</v>
      </c>
      <c r="DD235" s="13">
        <f>SUMIF(Ent_Dados!$C$269:$C$514,Tabulação_Prod_Municipios!D56,Ent_Dados!$R$269:$R$514)</f>
        <v>0</v>
      </c>
      <c r="DE235" s="16">
        <f>SUMIF(Ent_Dados!$C$269:$C$514,Tabulação_Prod_Municipios!D56,Ent_Dados!$S$269:$S$514)</f>
        <v>0</v>
      </c>
      <c r="DF235" s="9"/>
      <c r="DG235" s="10">
        <v>225</v>
      </c>
      <c r="DH235" s="92" t="s">
        <v>107</v>
      </c>
      <c r="DI235" s="13">
        <f>SUMIF(Ent_Dados!$C$9:$C$254,Tabulação_Prod_Municipios!D56,Ent_Dados!$R$9:$R$254)</f>
        <v>0</v>
      </c>
      <c r="DJ235" s="16">
        <f>SUMIF(Ent_Dados!$C$9:$C$254,Tabulação_Prod_Municipios!D56,Ent_Dados!$S$9:$S$254)</f>
        <v>0</v>
      </c>
      <c r="DL235" s="10">
        <v>225</v>
      </c>
      <c r="DM235" s="92" t="s">
        <v>23</v>
      </c>
      <c r="DN235" s="13">
        <f>SUMIF(Ent_Dados!$C$269:$C$514,Tabulação_Prod_Municipios!D214,Ent_Dados!$Z$269:$Z$514)</f>
        <v>0</v>
      </c>
      <c r="DO235" s="16">
        <f>SUMIF(Ent_Dados!$C$269:$C$514,Tabulação_Prod_Municipios!D214,Ent_Dados!$AA$269:$AA$514)</f>
        <v>0</v>
      </c>
      <c r="DP235" s="9"/>
      <c r="DQ235" s="10">
        <v>225</v>
      </c>
      <c r="DR235" s="92" t="s">
        <v>23</v>
      </c>
      <c r="DS235" s="13">
        <f>SUMIF(Ent_Dados!$C$9:$C$254,Tabulação_Prod_Municipios!D214,Ent_Dados!$Z$9:$Z$254)</f>
        <v>0</v>
      </c>
      <c r="DT235" s="16">
        <f>SUMIF(Ent_Dados!$C$9:$C$254,Tabulação_Prod_Municipios!D214,Ent_Dados!$AA$9:$AA$254)</f>
        <v>0</v>
      </c>
      <c r="DV235" s="10">
        <v>225</v>
      </c>
      <c r="DW235" s="92" t="s">
        <v>265</v>
      </c>
      <c r="DX235" s="13">
        <f>SUMIF(Ent_Dados!$C$269:$C$514,Tabulação_Prod_Municipios!D232,Ent_Dados!$D$269:$D$514)</f>
        <v>0</v>
      </c>
      <c r="DY235" s="16">
        <f>SUMIF(Ent_Dados!$C$269:$C$514,Tabulação_Prod_Municipios!D232,Ent_Dados!$E$269:$E$514)</f>
        <v>0</v>
      </c>
      <c r="DZ235" s="9"/>
      <c r="EA235" s="10">
        <v>225</v>
      </c>
      <c r="EB235" s="92" t="s">
        <v>265</v>
      </c>
      <c r="EC235" s="13">
        <f>SUMIF(Ent_Dados!$C$9:$C$254,Tabulação_Prod_Municipios!D232,Ent_Dados!$D$9:$D$254)</f>
        <v>0</v>
      </c>
      <c r="ED235" s="16">
        <f>SUMIF(Ent_Dados!$C$9:$C$254,Tabulação_Prod_Municipios!D232,Ent_Dados!$E$9:$E$254)</f>
        <v>0</v>
      </c>
      <c r="EF235" s="10">
        <v>225</v>
      </c>
      <c r="EG235" s="92" t="s">
        <v>268</v>
      </c>
      <c r="EH235" s="13"/>
      <c r="EI235" s="16"/>
      <c r="EJ235" s="9"/>
      <c r="EK235" s="10">
        <v>225</v>
      </c>
      <c r="EL235" s="92" t="s">
        <v>268</v>
      </c>
      <c r="EM235" s="13"/>
      <c r="EN235" s="16"/>
    </row>
    <row r="236" spans="1:144" ht="13.5" customHeight="1" x14ac:dyDescent="0.2">
      <c r="A236" s="14"/>
      <c r="B236" s="91">
        <v>228</v>
      </c>
      <c r="C236" s="92" t="s">
        <v>24</v>
      </c>
      <c r="D236" s="12" t="s">
        <v>558</v>
      </c>
      <c r="E236" s="14"/>
      <c r="F236" s="10">
        <v>226</v>
      </c>
      <c r="G236" s="92" t="s">
        <v>69</v>
      </c>
      <c r="H236" s="13">
        <f>SUMIF(Ent_Dados!$C$269:$C$514,Tabulação_Prod_Municipios!D16,Ent_Dados!$F$269:$F$514)+SUMIF(Ent_Dados!$C$269:$C$514,Tabulação_Prod_Municipios!D16,Ent_Dados!$H$269:$H$514)+SUMIF(Ent_Dados!$C$269:$C$514,Tabulação_Prod_Municipios!D16,Ent_Dados!$J$269:$J$514)+SUMIF(Ent_Dados!$C$269:$C$514,Tabulação_Prod_Municipios!D16,Ent_Dados!$N$269:$N$514)+SUMIF(Ent_Dados!$C$269:$C$514,Tabulação_Prod_Municipios!D16,Ent_Dados!$P$269:$P$514)+SUMIF(Ent_Dados!$C$269:$C$514,Tabulação_Prod_Municipios!D16,Ent_Dados!$T$269:$T$514)+SUMIF(Ent_Dados!$C$269:$C$514,Tabulação_Prod_Municipios!D16,Ent_Dados!$V$269:$V$514)+SUMIF(Ent_Dados!$C$269:$C$514,Tabulação_Prod_Municipios!D16,Ent_Dados!$X$269:$X$514)+SUMIF(Ent_Dados!$C$269:$C$514,Tabulação_Prod_Municipios!D16,Ent_Dados!$AB$269:$AB$514)</f>
        <v>411</v>
      </c>
      <c r="I236" s="16">
        <f>SUMIF(Ent_Dados!$C$269:$C$514,Tabulação_Prod_Municipios!D16,Ent_Dados!$G$269:$G$514)+SUMIF(Ent_Dados!$C$269:$C$514,Tabulação_Prod_Municipios!D16,Ent_Dados!$I$269:$I$514)+SUMIF(Ent_Dados!$C$269:$C$514,Tabulação_Prod_Municipios!D16,Ent_Dados!$K$269:$K$514)+SUMIF(Ent_Dados!$C$269:$C$514,Tabulação_Prod_Municipios!D16,Ent_Dados!$O$269:$O$514)+SUMIF(Ent_Dados!$C$269:$C$514,Tabulação_Prod_Municipios!D16,Ent_Dados!$Q$269:$Q$514)+SUMIF(Ent_Dados!$C$269:$C$514,Tabulação_Prod_Municipios!D16,Ent_Dados!$U$269:$U$514)+SUMIF(Ent_Dados!$C$269:$C$514,Tabulação_Prod_Municipios!D16,Ent_Dados!$W$269:$W$514)+SUMIF(Ent_Dados!$C$269:$C$514,Tabulação_Prod_Municipios!D16,Ent_Dados!$Y$269:$Y$514)+SUMIF(Ent_Dados!$C$269:$C$514,Tabulação_Prod_Municipios!D16,Ent_Dados!$AC$269:$AC$514)</f>
        <v>313</v>
      </c>
      <c r="J236" s="9"/>
      <c r="K236" s="10">
        <v>226</v>
      </c>
      <c r="L236" s="92" t="s">
        <v>279</v>
      </c>
      <c r="M236" s="13">
        <f>SUMIF(Ent_Dados!$C$9:$C$254,Tabulação_Prod_Municipios!D247,Ent_Dados!$F$9:$F$254)+SUMIF(Ent_Dados!$C$9:$C$254,Tabulação_Prod_Municipios!D247,Ent_Dados!$H$9:$H$254)+SUMIF(Ent_Dados!$C$9:$C$254,Tabulação_Prod_Municipios!D247,Ent_Dados!$J$9:$J$254)+SUMIF(Ent_Dados!$C$9:$C$254,Tabulação_Prod_Municipios!D247,Ent_Dados!$N$9:$N$254)+SUMIF(Ent_Dados!$C$9:$C$254,Tabulação_Prod_Municipios!D247,Ent_Dados!$P$9:$P$254)+SUMIF(Ent_Dados!$C$9:$C$254,Tabulação_Prod_Municipios!D247,Ent_Dados!$T$9:$T$254)+SUMIF(Ent_Dados!$C$9:$C$254,Tabulação_Prod_Municipios!D247,Ent_Dados!$V$9:$V$254)+SUMIF(Ent_Dados!$C$9:$C$254,Tabulação_Prod_Municipios!D247,Ent_Dados!$X$9:$X$254)+SUMIF(Ent_Dados!$C$9:$C$254,Tabulação_Prod_Municipios!D247,Ent_Dados!$AB$9:$AB$254)</f>
        <v>160</v>
      </c>
      <c r="N236" s="16">
        <f>SUMIF(Ent_Dados!$C$9:$C$254,Tabulação_Prod_Municipios!D247,Ent_Dados!$G$9:$G$254)+SUMIF(Ent_Dados!$C$9:$C$254,Tabulação_Prod_Municipios!D247,Ent_Dados!$I$9:$I$254)+SUMIF(Ent_Dados!$C$9:$C$254,Tabulação_Prod_Municipios!D247,Ent_Dados!$K$9:$K$254)+SUMIF(Ent_Dados!$C$9:$C$254,Tabulação_Prod_Municipios!D247,Ent_Dados!$O$9:$O$254)+SUMIF(Ent_Dados!$C$9:$C$254,Tabulação_Prod_Municipios!D247,Ent_Dados!$Q$9:$Q$254)+SUMIF(Ent_Dados!$C$9:$C$254,Tabulação_Prod_Municipios!D247,Ent_Dados!$U$9:$U$254)+SUMIF(Ent_Dados!$C$9:$C$254,Tabulação_Prod_Municipios!D247,Ent_Dados!$W$9:$W$254)+SUMIF(Ent_Dados!$C$9:$C$254,Tabulação_Prod_Municipios!D247,Ent_Dados!$Y$9:$Y$254)+SUMIF(Ent_Dados!$C$9:$C$254,Tabulação_Prod_Municipios!D247,Ent_Dados!$AC$9:$AC$254)</f>
        <v>100</v>
      </c>
      <c r="O236" s="14"/>
      <c r="P236" s="10">
        <v>226</v>
      </c>
      <c r="Q236" s="92" t="s">
        <v>156</v>
      </c>
      <c r="R236" s="13">
        <f>SUMIF(Ent_Dados!$C$269:$C$514,Tabulação_Prod_Municipios!D111,Ent_Dados!$V$269:$V$514)</f>
        <v>0</v>
      </c>
      <c r="S236" s="16">
        <f>SUMIF(Ent_Dados!$C$269:$C$514,Tabulação_Prod_Municipios!D111,Ent_Dados!$W$269:$W$514)</f>
        <v>0</v>
      </c>
      <c r="T236" s="9"/>
      <c r="U236" s="10">
        <v>226</v>
      </c>
      <c r="V236" s="92" t="s">
        <v>156</v>
      </c>
      <c r="W236" s="13">
        <f>SUMIF(Ent_Dados!$C$9:$C$254,Tabulação_Prod_Municipios!D111,Ent_Dados!$V$9:$V$254)</f>
        <v>0</v>
      </c>
      <c r="X236" s="16">
        <f>SUMIF(Ent_Dados!$C$9:$C$254,Tabulação_Prod_Municipios!D111,Ent_Dados!$W$9:$W$254)</f>
        <v>0</v>
      </c>
      <c r="Y236" s="2"/>
      <c r="Z236" s="10">
        <v>226</v>
      </c>
      <c r="AA236" s="92" t="s">
        <v>238</v>
      </c>
      <c r="AB236" s="13">
        <f>SUMIF(Ent_Dados!$C$269:$C$514,Tabulação_Prod_Municipios!D203,Ent_Dados!$T$269:$T$514)</f>
        <v>1898</v>
      </c>
      <c r="AC236" s="16">
        <f>SUMIF(Ent_Dados!$C$269:$C$514,Tabulação_Prod_Municipios!D203,Ent_Dados!$U$269:$U$514)</f>
        <v>117</v>
      </c>
      <c r="AD236" s="9"/>
      <c r="AE236" s="10">
        <v>226</v>
      </c>
      <c r="AF236" s="92" t="s">
        <v>188</v>
      </c>
      <c r="AG236" s="13">
        <f>SUMIF(Ent_Dados!$C$9:$C$254,Tabulação_Prod_Municipios!D146,Ent_Dados!$T$9:$T$254)</f>
        <v>200</v>
      </c>
      <c r="AH236" s="16">
        <f>SUMIF(Ent_Dados!$C$9:$C$254,Tabulação_Prod_Municipios!D146,Ent_Dados!$U$9:$U$254)</f>
        <v>44</v>
      </c>
      <c r="AJ236" s="10">
        <v>226</v>
      </c>
      <c r="AK236" s="92" t="s">
        <v>244</v>
      </c>
      <c r="AL236" s="13">
        <f>SUMIF(Ent_Dados!$C$269:$C$514,Tabulação_Prod_Municipios!D210,Ent_Dados!$X$269:$X$514)</f>
        <v>0</v>
      </c>
      <c r="AM236" s="16">
        <f>SUMIF(Ent_Dados!$C$269:$C$514,Tabulação_Prod_Municipios!D210,Ent_Dados!$Y$269:$Y$514)</f>
        <v>0</v>
      </c>
      <c r="AN236" s="9"/>
      <c r="AO236" s="10">
        <v>226</v>
      </c>
      <c r="AP236" s="92" t="s">
        <v>244</v>
      </c>
      <c r="AQ236" s="13">
        <f>SUMIF(Ent_Dados!$C$9:$C$254,Tabulação_Prod_Municipios!D210,Ent_Dados!$X$9:$X$254)</f>
        <v>0</v>
      </c>
      <c r="AR236" s="16">
        <f>SUMIF(Ent_Dados!$C$9:$C$254,Tabulação_Prod_Municipios!D210,Ent_Dados!$Y$9:$Y$254)</f>
        <v>0</v>
      </c>
      <c r="AT236" s="10">
        <v>226</v>
      </c>
      <c r="AU236" s="92" t="s">
        <v>117</v>
      </c>
      <c r="AV236" s="13">
        <f>SUMIF(Ent_Dados!$C$269:$C$514,Tabulação_Prod_Municipios!D68,Ent_Dados!$J$269:$J$514)</f>
        <v>0</v>
      </c>
      <c r="AW236" s="16">
        <f>SUMIF(Ent_Dados!$C$269:$C$514,Tabulação_Prod_Municipios!D68,Ent_Dados!$K$269:$K$514)</f>
        <v>0</v>
      </c>
      <c r="AX236" s="9"/>
      <c r="AY236" s="10">
        <v>226</v>
      </c>
      <c r="AZ236" s="92" t="s">
        <v>18</v>
      </c>
      <c r="BA236" s="13">
        <f>SUMIF(Ent_Dados!$C$9:$C$254,Tabulação_Prod_Municipios!D107,Ent_Dados!$J$9:$J$254)</f>
        <v>0</v>
      </c>
      <c r="BB236" s="16">
        <f>SUMIF(Ent_Dados!$C$9:$C$254,Tabulação_Prod_Municipios!D107,Ent_Dados!$K$9:$K$254)</f>
        <v>0</v>
      </c>
      <c r="BD236" s="10">
        <v>226</v>
      </c>
      <c r="BE236" s="92" t="s">
        <v>244</v>
      </c>
      <c r="BF236" s="13">
        <f>SUMIF(Ent_Dados!$C$269:$C$514,Tabulação_Prod_Municipios!D210,Ent_Dados!$N$269:$N$514)</f>
        <v>0</v>
      </c>
      <c r="BG236" s="16">
        <f>SUMIF(Ent_Dados!$C$269:$C$514,Tabulação_Prod_Municipios!D210,Ent_Dados!$O$269:$O$514)</f>
        <v>0</v>
      </c>
      <c r="BH236" s="9"/>
      <c r="BI236" s="10">
        <v>226</v>
      </c>
      <c r="BJ236" s="92" t="s">
        <v>244</v>
      </c>
      <c r="BK236" s="13">
        <f>SUMIF(Ent_Dados!$C$9:$C$254,Tabulação_Prod_Municipios!D210,Ent_Dados!$N$9:$N$254)</f>
        <v>0</v>
      </c>
      <c r="BL236" s="16">
        <f>SUMIF(Ent_Dados!$C$9:$C$254,Tabulação_Prod_Municipios!D210,Ent_Dados!$O$9:$O$254)</f>
        <v>0</v>
      </c>
      <c r="BN236" s="10">
        <v>226</v>
      </c>
      <c r="BO236" s="92" t="s">
        <v>266</v>
      </c>
      <c r="BP236" s="13">
        <f>SUMIF(Ent_Dados!$C$269:$C$514,Tabulação_Prod_Municipios!D233,Ent_Dados!$F$269:$F$514)</f>
        <v>0</v>
      </c>
      <c r="BQ236" s="16">
        <f>SUMIF(Ent_Dados!$C$269:$C$514,Tabulação_Prod_Municipios!D233,Ent_Dados!$G$269:$G$514)</f>
        <v>0</v>
      </c>
      <c r="BR236" s="9"/>
      <c r="BS236" s="10">
        <v>226</v>
      </c>
      <c r="BT236" s="92" t="s">
        <v>266</v>
      </c>
      <c r="BU236" s="13">
        <f>SUMIF(Ent_Dados!$C$9:$C$254,Tabulação_Prod_Municipios!D233,Ent_Dados!$F$9:$F$254)</f>
        <v>0</v>
      </c>
      <c r="BV236" s="16">
        <f>SUMIF(Ent_Dados!$C$9:$C$254,Tabulação_Prod_Municipios!D233,Ent_Dados!$G$9:$G$254)</f>
        <v>0</v>
      </c>
      <c r="BX236" s="10">
        <v>226</v>
      </c>
      <c r="BY236" s="92" t="s">
        <v>265</v>
      </c>
      <c r="BZ236" s="13">
        <f>SUMIF(Ent_Dados!$C$269:$C$514,Tabulação_Prod_Municipios!D232,Ent_Dados!$P$269:$P$514)</f>
        <v>0</v>
      </c>
      <c r="CA236" s="16">
        <f>SUMIF(Ent_Dados!$C$269:$C$514,Tabulação_Prod_Municipios!D232,Ent_Dados!$Q$269:$Q$514)</f>
        <v>0</v>
      </c>
      <c r="CB236" s="9"/>
      <c r="CC236" s="10">
        <v>226</v>
      </c>
      <c r="CD236" s="92" t="s">
        <v>265</v>
      </c>
      <c r="CE236" s="13">
        <f>SUMIF(Ent_Dados!$C$9:$C$254,Tabulação_Prod_Municipios!D232,Ent_Dados!$P$9:$P$254)</f>
        <v>0</v>
      </c>
      <c r="CF236" s="16">
        <f>SUMIF(Ent_Dados!$C$9:$C$254,Tabulação_Prod_Municipios!D232,Ent_Dados!$Q$9:$Q$254)</f>
        <v>0</v>
      </c>
      <c r="CH236" s="10">
        <v>226</v>
      </c>
      <c r="CI236" s="92" t="s">
        <v>268</v>
      </c>
      <c r="CJ236" s="13">
        <f>SUMIF(Ent_Dados!$C$269:$C$514,Tabulação_Prod_Municipios!D235,Ent_Dados!$AB$269:$AB$514)</f>
        <v>0</v>
      </c>
      <c r="CK236" s="16">
        <f>SUMIF(Ent_Dados!$C$269:$C$514,Tabulação_Prod_Municipios!D235,Ent_Dados!$AC$269:$AC$514)</f>
        <v>0</v>
      </c>
      <c r="CL236" s="9"/>
      <c r="CM236" s="10">
        <v>226</v>
      </c>
      <c r="CN236" s="92" t="s">
        <v>268</v>
      </c>
      <c r="CO236" s="13">
        <f>SUMIF(Ent_Dados!$C$9:$C$254,Tabulação_Prod_Municipios!D235,Ent_Dados!$AB$9:$AB$254)</f>
        <v>0</v>
      </c>
      <c r="CP236" s="16">
        <f>SUMIF(Ent_Dados!$C$9:$C$254,Tabulação_Prod_Municipios!D235,Ent_Dados!$AC$9:$AC$254)</f>
        <v>0</v>
      </c>
      <c r="CR236" s="10">
        <v>226</v>
      </c>
      <c r="CS236" s="92" t="s">
        <v>188</v>
      </c>
      <c r="CT236" s="13">
        <f>SUMIF(Ent_Dados!$C$269:$C$514,Tabulação_Prod_Municipios!D146,Ent_Dados!$L$269:$L$514)</f>
        <v>0</v>
      </c>
      <c r="CU236" s="16">
        <f>SUMIF(Ent_Dados!$C$269:$C$514,Tabulação_Prod_Municipios!D146,Ent_Dados!$M$269:$M$514)</f>
        <v>0</v>
      </c>
      <c r="CV236" s="9"/>
      <c r="CW236" s="10">
        <v>226</v>
      </c>
      <c r="CX236" s="92" t="s">
        <v>188</v>
      </c>
      <c r="CY236" s="13">
        <f>SUMIF(Ent_Dados!$C$9:$C$254,Tabulação_Prod_Municipios!D146,Ent_Dados!$L$9:$L$254)</f>
        <v>0</v>
      </c>
      <c r="CZ236" s="16">
        <f>SUMIF(Ent_Dados!$C$9:$C$254,Tabulação_Prod_Municipios!D146,Ent_Dados!$M$9:$M$254)</f>
        <v>0</v>
      </c>
      <c r="DB236" s="10">
        <v>226</v>
      </c>
      <c r="DC236" s="92" t="s">
        <v>48</v>
      </c>
      <c r="DD236" s="13">
        <f>SUMIF(Ent_Dados!$C$269:$C$514,Tabulação_Prod_Municipios!D201,Ent_Dados!$R$269:$R$514)</f>
        <v>0</v>
      </c>
      <c r="DE236" s="16">
        <f>SUMIF(Ent_Dados!$C$269:$C$514,Tabulação_Prod_Municipios!D201,Ent_Dados!$S$269:$S$514)</f>
        <v>0</v>
      </c>
      <c r="DF236" s="9"/>
      <c r="DG236" s="10">
        <v>226</v>
      </c>
      <c r="DH236" s="92" t="s">
        <v>48</v>
      </c>
      <c r="DI236" s="13">
        <f>SUMIF(Ent_Dados!$C$9:$C$254,Tabulação_Prod_Municipios!D201,Ent_Dados!$R$9:$R$254)</f>
        <v>0</v>
      </c>
      <c r="DJ236" s="16">
        <f>SUMIF(Ent_Dados!$C$9:$C$254,Tabulação_Prod_Municipios!D201,Ent_Dados!$S$9:$S$254)</f>
        <v>0</v>
      </c>
      <c r="DL236" s="10">
        <v>226</v>
      </c>
      <c r="DM236" s="92" t="s">
        <v>249</v>
      </c>
      <c r="DN236" s="13">
        <f>SUMIF(Ent_Dados!$C$269:$C$514,Tabulação_Prod_Municipios!D216,Ent_Dados!$Z$269:$Z$514)</f>
        <v>0</v>
      </c>
      <c r="DO236" s="16">
        <f>SUMIF(Ent_Dados!$C$269:$C$514,Tabulação_Prod_Municipios!D216,Ent_Dados!$AA$269:$AA$514)</f>
        <v>0</v>
      </c>
      <c r="DP236" s="9"/>
      <c r="DQ236" s="10">
        <v>226</v>
      </c>
      <c r="DR236" s="92" t="s">
        <v>249</v>
      </c>
      <c r="DS236" s="13">
        <f>SUMIF(Ent_Dados!$C$9:$C$254,Tabulação_Prod_Municipios!D216,Ent_Dados!$Z$9:$Z$254)</f>
        <v>0</v>
      </c>
      <c r="DT236" s="16">
        <f>SUMIF(Ent_Dados!$C$9:$C$254,Tabulação_Prod_Municipios!D216,Ent_Dados!$AA$9:$AA$254)</f>
        <v>0</v>
      </c>
      <c r="DV236" s="10">
        <v>226</v>
      </c>
      <c r="DW236" s="92" t="s">
        <v>266</v>
      </c>
      <c r="DX236" s="13">
        <f>SUMIF(Ent_Dados!$C$269:$C$514,Tabulação_Prod_Municipios!D233,Ent_Dados!$D$269:$D$514)</f>
        <v>0</v>
      </c>
      <c r="DY236" s="16">
        <f>SUMIF(Ent_Dados!$C$269:$C$514,Tabulação_Prod_Municipios!D233,Ent_Dados!$E$269:$E$514)</f>
        <v>0</v>
      </c>
      <c r="DZ236" s="9"/>
      <c r="EA236" s="10">
        <v>226</v>
      </c>
      <c r="EB236" s="92" t="s">
        <v>266</v>
      </c>
      <c r="EC236" s="13">
        <f>SUMIF(Ent_Dados!$C$9:$C$254,Tabulação_Prod_Municipios!D233,Ent_Dados!$D$9:$D$254)</f>
        <v>0</v>
      </c>
      <c r="ED236" s="16">
        <f>SUMIF(Ent_Dados!$C$9:$C$254,Tabulação_Prod_Municipios!D233,Ent_Dados!$E$9:$E$254)</f>
        <v>0</v>
      </c>
      <c r="EF236" s="10">
        <v>226</v>
      </c>
      <c r="EG236" s="92" t="s">
        <v>24</v>
      </c>
      <c r="EH236" s="13"/>
      <c r="EI236" s="16"/>
      <c r="EJ236" s="9"/>
      <c r="EK236" s="10">
        <v>226</v>
      </c>
      <c r="EL236" s="92" t="s">
        <v>24</v>
      </c>
      <c r="EM236" s="13"/>
      <c r="EN236" s="16"/>
    </row>
    <row r="237" spans="1:144" ht="13.5" customHeight="1" x14ac:dyDescent="0.2">
      <c r="A237" s="14"/>
      <c r="B237" s="91">
        <v>229</v>
      </c>
      <c r="C237" s="92" t="s">
        <v>269</v>
      </c>
      <c r="D237" s="12" t="s">
        <v>559</v>
      </c>
      <c r="E237" s="14"/>
      <c r="F237" s="10">
        <v>227</v>
      </c>
      <c r="G237" s="92" t="s">
        <v>124</v>
      </c>
      <c r="H237" s="13">
        <f>SUMIF(Ent_Dados!$C$269:$C$514,Tabulação_Prod_Municipios!D77,Ent_Dados!$F$269:$F$514)+SUMIF(Ent_Dados!$C$269:$C$514,Tabulação_Prod_Municipios!D77,Ent_Dados!$H$269:$H$514)+SUMIF(Ent_Dados!$C$269:$C$514,Tabulação_Prod_Municipios!D77,Ent_Dados!$J$269:$J$514)+SUMIF(Ent_Dados!$C$269:$C$514,Tabulação_Prod_Municipios!D77,Ent_Dados!$N$269:$N$514)+SUMIF(Ent_Dados!$C$269:$C$514,Tabulação_Prod_Municipios!D77,Ent_Dados!$P$269:$P$514)+SUMIF(Ent_Dados!$C$269:$C$514,Tabulação_Prod_Municipios!D77,Ent_Dados!$T$269:$T$514)+SUMIF(Ent_Dados!$C$269:$C$514,Tabulação_Prod_Municipios!D77,Ent_Dados!$V$269:$V$514)+SUMIF(Ent_Dados!$C$269:$C$514,Tabulação_Prod_Municipios!D77,Ent_Dados!$X$269:$X$514)+SUMIF(Ent_Dados!$C$269:$C$514,Tabulação_Prod_Municipios!D77,Ent_Dados!$AB$269:$AB$514)</f>
        <v>1070</v>
      </c>
      <c r="I237" s="16">
        <f>SUMIF(Ent_Dados!$C$269:$C$514,Tabulação_Prod_Municipios!D77,Ent_Dados!$G$269:$G$514)+SUMIF(Ent_Dados!$C$269:$C$514,Tabulação_Prod_Municipios!D77,Ent_Dados!$I$269:$I$514)+SUMIF(Ent_Dados!$C$269:$C$514,Tabulação_Prod_Municipios!D77,Ent_Dados!$K$269:$K$514)+SUMIF(Ent_Dados!$C$269:$C$514,Tabulação_Prod_Municipios!D77,Ent_Dados!$O$269:$O$514)+SUMIF(Ent_Dados!$C$269:$C$514,Tabulação_Prod_Municipios!D77,Ent_Dados!$Q$269:$Q$514)+SUMIF(Ent_Dados!$C$269:$C$514,Tabulação_Prod_Municipios!D77,Ent_Dados!$U$269:$U$514)+SUMIF(Ent_Dados!$C$269:$C$514,Tabulação_Prod_Municipios!D77,Ent_Dados!$W$269:$W$514)+SUMIF(Ent_Dados!$C$269:$C$514,Tabulação_Prod_Municipios!D77,Ent_Dados!$Y$269:$Y$514)+SUMIF(Ent_Dados!$C$269:$C$514,Tabulação_Prod_Municipios!D77,Ent_Dados!$AC$269:$AC$514)</f>
        <v>280</v>
      </c>
      <c r="J237" s="9"/>
      <c r="K237" s="10">
        <v>227</v>
      </c>
      <c r="L237" s="92" t="s">
        <v>125</v>
      </c>
      <c r="M237" s="13">
        <f>SUMIF(Ent_Dados!$C$9:$C$254,Tabulação_Prod_Municipios!D78,Ent_Dados!$F$9:$F$254)+SUMIF(Ent_Dados!$C$9:$C$254,Tabulação_Prod_Municipios!D78,Ent_Dados!$H$9:$H$254)+SUMIF(Ent_Dados!$C$9:$C$254,Tabulação_Prod_Municipios!D78,Ent_Dados!$J$9:$J$254)+SUMIF(Ent_Dados!$C$9:$C$254,Tabulação_Prod_Municipios!D78,Ent_Dados!$N$9:$N$254)+SUMIF(Ent_Dados!$C$9:$C$254,Tabulação_Prod_Municipios!D78,Ent_Dados!$P$9:$P$254)+SUMIF(Ent_Dados!$C$9:$C$254,Tabulação_Prod_Municipios!D78,Ent_Dados!$T$9:$T$254)+SUMIF(Ent_Dados!$C$9:$C$254,Tabulação_Prod_Municipios!D78,Ent_Dados!$V$9:$V$254)+SUMIF(Ent_Dados!$C$9:$C$254,Tabulação_Prod_Municipios!D78,Ent_Dados!$X$9:$X$254)+SUMIF(Ent_Dados!$C$9:$C$254,Tabulação_Prod_Municipios!D78,Ent_Dados!$AB$9:$AB$254)</f>
        <v>100</v>
      </c>
      <c r="N237" s="16">
        <f>SUMIF(Ent_Dados!$C$9:$C$254,Tabulação_Prod_Municipios!D78,Ent_Dados!$G$9:$G$254)+SUMIF(Ent_Dados!$C$9:$C$254,Tabulação_Prod_Municipios!D78,Ent_Dados!$I$9:$I$254)+SUMIF(Ent_Dados!$C$9:$C$254,Tabulação_Prod_Municipios!D78,Ent_Dados!$K$9:$K$254)+SUMIF(Ent_Dados!$C$9:$C$254,Tabulação_Prod_Municipios!D78,Ent_Dados!$O$9:$O$254)+SUMIF(Ent_Dados!$C$9:$C$254,Tabulação_Prod_Municipios!D78,Ent_Dados!$Q$9:$Q$254)+SUMIF(Ent_Dados!$C$9:$C$254,Tabulação_Prod_Municipios!D78,Ent_Dados!$U$9:$U$254)+SUMIF(Ent_Dados!$C$9:$C$254,Tabulação_Prod_Municipios!D78,Ent_Dados!$W$9:$W$254)+SUMIF(Ent_Dados!$C$9:$C$254,Tabulação_Prod_Municipios!D78,Ent_Dados!$Y$9:$Y$254)+SUMIF(Ent_Dados!$C$9:$C$254,Tabulação_Prod_Municipios!D78,Ent_Dados!$AC$9:$AC$254)</f>
        <v>100</v>
      </c>
      <c r="O237" s="14"/>
      <c r="P237" s="10">
        <v>227</v>
      </c>
      <c r="Q237" s="92" t="s">
        <v>158</v>
      </c>
      <c r="R237" s="13">
        <f>SUMIF(Ent_Dados!$C$269:$C$514,Tabulação_Prod_Municipios!D113,Ent_Dados!$V$269:$V$514)</f>
        <v>0</v>
      </c>
      <c r="S237" s="16">
        <f>SUMIF(Ent_Dados!$C$269:$C$514,Tabulação_Prod_Municipios!D113,Ent_Dados!$W$269:$W$514)</f>
        <v>0</v>
      </c>
      <c r="T237" s="9"/>
      <c r="U237" s="10">
        <v>227</v>
      </c>
      <c r="V237" s="92" t="s">
        <v>158</v>
      </c>
      <c r="W237" s="13">
        <f>SUMIF(Ent_Dados!$C$9:$C$254,Tabulação_Prod_Municipios!D113,Ent_Dados!$V$9:$V$254)</f>
        <v>0</v>
      </c>
      <c r="X237" s="16">
        <f>SUMIF(Ent_Dados!$C$9:$C$254,Tabulação_Prod_Municipios!D113,Ent_Dados!$W$9:$W$254)</f>
        <v>0</v>
      </c>
      <c r="Y237" s="2"/>
      <c r="Z237" s="10">
        <v>227</v>
      </c>
      <c r="AA237" s="92" t="s">
        <v>188</v>
      </c>
      <c r="AB237" s="13">
        <f>SUMIF(Ent_Dados!$C$269:$C$514,Tabulação_Prod_Municipios!D146,Ent_Dados!$T$269:$T$514)</f>
        <v>1200</v>
      </c>
      <c r="AC237" s="16">
        <f>SUMIF(Ent_Dados!$C$269:$C$514,Tabulação_Prod_Municipios!D146,Ent_Dados!$U$269:$U$514)</f>
        <v>92</v>
      </c>
      <c r="AD237" s="9"/>
      <c r="AE237" s="10">
        <v>227</v>
      </c>
      <c r="AF237" s="92" t="s">
        <v>172</v>
      </c>
      <c r="AG237" s="13">
        <f>SUMIF(Ent_Dados!$C$9:$C$254,Tabulação_Prod_Municipios!D128,Ent_Dados!$T$9:$T$254)</f>
        <v>35</v>
      </c>
      <c r="AH237" s="16">
        <f>SUMIF(Ent_Dados!$C$9:$C$254,Tabulação_Prod_Municipios!D128,Ent_Dados!$U$9:$U$254)</f>
        <v>35</v>
      </c>
      <c r="AJ237" s="10">
        <v>227</v>
      </c>
      <c r="AK237" s="92" t="s">
        <v>247</v>
      </c>
      <c r="AL237" s="13">
        <f>SUMIF(Ent_Dados!$C$269:$C$514,Tabulação_Prod_Municipios!D213,Ent_Dados!$X$269:$X$514)</f>
        <v>0</v>
      </c>
      <c r="AM237" s="16">
        <f>SUMIF(Ent_Dados!$C$269:$C$514,Tabulação_Prod_Municipios!D213,Ent_Dados!$Y$269:$Y$514)</f>
        <v>0</v>
      </c>
      <c r="AN237" s="9"/>
      <c r="AO237" s="10">
        <v>227</v>
      </c>
      <c r="AP237" s="92" t="s">
        <v>247</v>
      </c>
      <c r="AQ237" s="13">
        <f>SUMIF(Ent_Dados!$C$9:$C$254,Tabulação_Prod_Municipios!D213,Ent_Dados!$X$9:$X$254)</f>
        <v>0</v>
      </c>
      <c r="AR237" s="16">
        <f>SUMIF(Ent_Dados!$C$9:$C$254,Tabulação_Prod_Municipios!D213,Ent_Dados!$Y$9:$Y$254)</f>
        <v>0</v>
      </c>
      <c r="AT237" s="10">
        <v>227</v>
      </c>
      <c r="AU237" s="92" t="s">
        <v>131</v>
      </c>
      <c r="AV237" s="13">
        <f>SUMIF(Ent_Dados!$C$269:$C$514,Tabulação_Prod_Municipios!D85,Ent_Dados!$J$269:$J$514)</f>
        <v>0</v>
      </c>
      <c r="AW237" s="16">
        <f>SUMIF(Ent_Dados!$C$269:$C$514,Tabulação_Prod_Municipios!D85,Ent_Dados!$K$269:$K$514)</f>
        <v>0</v>
      </c>
      <c r="AX237" s="9"/>
      <c r="AY237" s="10">
        <v>227</v>
      </c>
      <c r="AZ237" s="92" t="s">
        <v>154</v>
      </c>
      <c r="BA237" s="13">
        <f>SUMIF(Ent_Dados!$C$9:$C$254,Tabulação_Prod_Municipios!D109,Ent_Dados!$J$9:$J$254)</f>
        <v>0</v>
      </c>
      <c r="BB237" s="16">
        <f>SUMIF(Ent_Dados!$C$9:$C$254,Tabulação_Prod_Municipios!D109,Ent_Dados!$K$9:$K$254)</f>
        <v>0</v>
      </c>
      <c r="BD237" s="10">
        <v>227</v>
      </c>
      <c r="BE237" s="92" t="s">
        <v>248</v>
      </c>
      <c r="BF237" s="13">
        <f>SUMIF(Ent_Dados!$C$269:$C$514,Tabulação_Prod_Municipios!D215,Ent_Dados!$N$269:$N$514)</f>
        <v>0</v>
      </c>
      <c r="BG237" s="16">
        <f>SUMIF(Ent_Dados!$C$269:$C$514,Tabulação_Prod_Municipios!D215,Ent_Dados!$O$269:$O$514)</f>
        <v>0</v>
      </c>
      <c r="BH237" s="9"/>
      <c r="BI237" s="10">
        <v>227</v>
      </c>
      <c r="BJ237" s="92" t="s">
        <v>248</v>
      </c>
      <c r="BK237" s="13">
        <f>SUMIF(Ent_Dados!$C$9:$C$254,Tabulação_Prod_Municipios!D215,Ent_Dados!$N$9:$N$254)</f>
        <v>0</v>
      </c>
      <c r="BL237" s="16">
        <f>SUMIF(Ent_Dados!$C$9:$C$254,Tabulação_Prod_Municipios!D215,Ent_Dados!$O$9:$O$254)</f>
        <v>0</v>
      </c>
      <c r="BN237" s="10">
        <v>227</v>
      </c>
      <c r="BO237" s="92" t="s">
        <v>267</v>
      </c>
      <c r="BP237" s="13">
        <f>SUMIF(Ent_Dados!$C$269:$C$514,Tabulação_Prod_Municipios!D234,Ent_Dados!$F$269:$F$514)</f>
        <v>0</v>
      </c>
      <c r="BQ237" s="16">
        <f>SUMIF(Ent_Dados!$C$269:$C$514,Tabulação_Prod_Municipios!D234,Ent_Dados!$G$269:$G$514)</f>
        <v>0</v>
      </c>
      <c r="BR237" s="9"/>
      <c r="BS237" s="10">
        <v>227</v>
      </c>
      <c r="BT237" s="92" t="s">
        <v>267</v>
      </c>
      <c r="BU237" s="13">
        <f>SUMIF(Ent_Dados!$C$9:$C$254,Tabulação_Prod_Municipios!D234,Ent_Dados!$F$9:$F$254)</f>
        <v>0</v>
      </c>
      <c r="BV237" s="16">
        <f>SUMIF(Ent_Dados!$C$9:$C$254,Tabulação_Prod_Municipios!D234,Ent_Dados!$G$9:$G$254)</f>
        <v>0</v>
      </c>
      <c r="BX237" s="10">
        <v>227</v>
      </c>
      <c r="BY237" s="92" t="s">
        <v>266</v>
      </c>
      <c r="BZ237" s="13">
        <f>SUMIF(Ent_Dados!$C$269:$C$514,Tabulação_Prod_Municipios!D233,Ent_Dados!$P$269:$P$514)</f>
        <v>0</v>
      </c>
      <c r="CA237" s="16">
        <f>SUMIF(Ent_Dados!$C$269:$C$514,Tabulação_Prod_Municipios!D233,Ent_Dados!$Q$269:$Q$514)</f>
        <v>0</v>
      </c>
      <c r="CB237" s="9"/>
      <c r="CC237" s="10">
        <v>227</v>
      </c>
      <c r="CD237" s="92" t="s">
        <v>266</v>
      </c>
      <c r="CE237" s="13">
        <f>SUMIF(Ent_Dados!$C$9:$C$254,Tabulação_Prod_Municipios!D233,Ent_Dados!$P$9:$P$254)</f>
        <v>0</v>
      </c>
      <c r="CF237" s="16">
        <f>SUMIF(Ent_Dados!$C$9:$C$254,Tabulação_Prod_Municipios!D233,Ent_Dados!$Q$9:$Q$254)</f>
        <v>0</v>
      </c>
      <c r="CH237" s="10">
        <v>227</v>
      </c>
      <c r="CI237" s="92" t="s">
        <v>24</v>
      </c>
      <c r="CJ237" s="13">
        <f>SUMIF(Ent_Dados!$C$269:$C$514,Tabulação_Prod_Municipios!D236,Ent_Dados!$AB$269:$AB$514)</f>
        <v>0</v>
      </c>
      <c r="CK237" s="16">
        <f>SUMIF(Ent_Dados!$C$269:$C$514,Tabulação_Prod_Municipios!D236,Ent_Dados!$AC$269:$AC$514)</f>
        <v>0</v>
      </c>
      <c r="CL237" s="9"/>
      <c r="CM237" s="10">
        <v>227</v>
      </c>
      <c r="CN237" s="92" t="s">
        <v>24</v>
      </c>
      <c r="CO237" s="13">
        <f>SUMIF(Ent_Dados!$C$9:$C$254,Tabulação_Prod_Municipios!D236,Ent_Dados!$AB$9:$AB$254)</f>
        <v>0</v>
      </c>
      <c r="CP237" s="16">
        <f>SUMIF(Ent_Dados!$C$9:$C$254,Tabulação_Prod_Municipios!D236,Ent_Dados!$AC$9:$AC$254)</f>
        <v>0</v>
      </c>
      <c r="CR237" s="10">
        <v>227</v>
      </c>
      <c r="CS237" s="92" t="s">
        <v>191</v>
      </c>
      <c r="CT237" s="13">
        <f>SUMIF(Ent_Dados!$C$269:$C$514,Tabulação_Prod_Municipios!D149,Ent_Dados!$L$269:$L$514)</f>
        <v>0</v>
      </c>
      <c r="CU237" s="16">
        <f>SUMIF(Ent_Dados!$C$269:$C$514,Tabulação_Prod_Municipios!D149,Ent_Dados!$M$269:$M$514)</f>
        <v>0</v>
      </c>
      <c r="CV237" s="9"/>
      <c r="CW237" s="10">
        <v>227</v>
      </c>
      <c r="CX237" s="92" t="s">
        <v>191</v>
      </c>
      <c r="CY237" s="13">
        <f>SUMIF(Ent_Dados!$C$9:$C$254,Tabulação_Prod_Municipios!D149,Ent_Dados!$L$9:$L$254)</f>
        <v>0</v>
      </c>
      <c r="CZ237" s="16">
        <f>SUMIF(Ent_Dados!$C$9:$C$254,Tabulação_Prod_Municipios!D149,Ent_Dados!$M$9:$M$254)</f>
        <v>0</v>
      </c>
      <c r="DB237" s="10">
        <v>227</v>
      </c>
      <c r="DC237" s="92" t="s">
        <v>141</v>
      </c>
      <c r="DD237" s="13">
        <f>SUMIF(Ent_Dados!$C$269:$C$514,Tabulação_Prod_Municipios!D95,Ent_Dados!$R$269:$R$514)</f>
        <v>0</v>
      </c>
      <c r="DE237" s="16">
        <f>SUMIF(Ent_Dados!$C$269:$C$514,Tabulação_Prod_Municipios!D95,Ent_Dados!$S$269:$S$514)</f>
        <v>0</v>
      </c>
      <c r="DF237" s="9"/>
      <c r="DG237" s="10">
        <v>227</v>
      </c>
      <c r="DH237" s="92" t="s">
        <v>141</v>
      </c>
      <c r="DI237" s="13">
        <f>SUMIF(Ent_Dados!$C$9:$C$254,Tabulação_Prod_Municipios!D95,Ent_Dados!$R$9:$R$254)</f>
        <v>0</v>
      </c>
      <c r="DJ237" s="16">
        <f>SUMIF(Ent_Dados!$C$9:$C$254,Tabulação_Prod_Municipios!D95,Ent_Dados!$S$9:$S$254)</f>
        <v>0</v>
      </c>
      <c r="DL237" s="10">
        <v>227</v>
      </c>
      <c r="DM237" s="92" t="s">
        <v>252</v>
      </c>
      <c r="DN237" s="13">
        <f>SUMIF(Ent_Dados!$C$269:$C$514,Tabulação_Prod_Municipios!D219,Ent_Dados!$Z$269:$Z$514)</f>
        <v>0</v>
      </c>
      <c r="DO237" s="16">
        <f>SUMIF(Ent_Dados!$C$269:$C$514,Tabulação_Prod_Municipios!D219,Ent_Dados!$AA$269:$AA$514)</f>
        <v>0</v>
      </c>
      <c r="DP237" s="9"/>
      <c r="DQ237" s="10">
        <v>227</v>
      </c>
      <c r="DR237" s="92" t="s">
        <v>252</v>
      </c>
      <c r="DS237" s="13">
        <f>SUMIF(Ent_Dados!$C$9:$C$254,Tabulação_Prod_Municipios!D219,Ent_Dados!$Z$9:$Z$254)</f>
        <v>0</v>
      </c>
      <c r="DT237" s="16">
        <f>SUMIF(Ent_Dados!$C$9:$C$254,Tabulação_Prod_Municipios!D219,Ent_Dados!$AA$9:$AA$254)</f>
        <v>0</v>
      </c>
      <c r="DV237" s="10">
        <v>227</v>
      </c>
      <c r="DW237" s="92" t="s">
        <v>267</v>
      </c>
      <c r="DX237" s="13">
        <f>SUMIF(Ent_Dados!$C$269:$C$514,Tabulação_Prod_Municipios!D234,Ent_Dados!$D$269:$D$514)</f>
        <v>0</v>
      </c>
      <c r="DY237" s="16">
        <f>SUMIF(Ent_Dados!$C$269:$C$514,Tabulação_Prod_Municipios!D234,Ent_Dados!$E$269:$E$514)</f>
        <v>0</v>
      </c>
      <c r="DZ237" s="9"/>
      <c r="EA237" s="10">
        <v>227</v>
      </c>
      <c r="EB237" s="92" t="s">
        <v>267</v>
      </c>
      <c r="EC237" s="13">
        <f>SUMIF(Ent_Dados!$C$9:$C$254,Tabulação_Prod_Municipios!D234,Ent_Dados!$D$9:$D$254)</f>
        <v>0</v>
      </c>
      <c r="ED237" s="16">
        <f>SUMIF(Ent_Dados!$C$9:$C$254,Tabulação_Prod_Municipios!D234,Ent_Dados!$E$9:$E$254)</f>
        <v>0</v>
      </c>
      <c r="EF237" s="10">
        <v>227</v>
      </c>
      <c r="EG237" s="92" t="s">
        <v>269</v>
      </c>
      <c r="EH237" s="13"/>
      <c r="EI237" s="16"/>
      <c r="EJ237" s="9"/>
      <c r="EK237" s="10">
        <v>227</v>
      </c>
      <c r="EL237" s="92" t="s">
        <v>269</v>
      </c>
      <c r="EM237" s="13"/>
      <c r="EN237" s="16"/>
    </row>
    <row r="238" spans="1:144" ht="13.5" customHeight="1" x14ac:dyDescent="0.2">
      <c r="A238" s="14"/>
      <c r="B238" s="91">
        <v>230</v>
      </c>
      <c r="C238" s="92" t="s">
        <v>270</v>
      </c>
      <c r="D238" s="12" t="s">
        <v>560</v>
      </c>
      <c r="E238" s="14"/>
      <c r="F238" s="10">
        <v>228</v>
      </c>
      <c r="G238" s="92" t="s">
        <v>183</v>
      </c>
      <c r="H238" s="13">
        <f>SUMIF(Ent_Dados!$C$269:$C$514,Tabulação_Prod_Municipios!D140,Ent_Dados!$F$269:$F$514)+SUMIF(Ent_Dados!$C$269:$C$514,Tabulação_Prod_Municipios!D140,Ent_Dados!$H$269:$H$514)+SUMIF(Ent_Dados!$C$269:$C$514,Tabulação_Prod_Municipios!D140,Ent_Dados!$J$269:$J$514)+SUMIF(Ent_Dados!$C$269:$C$514,Tabulação_Prod_Municipios!D140,Ent_Dados!$N$269:$N$514)+SUMIF(Ent_Dados!$C$269:$C$514,Tabulação_Prod_Municipios!D140,Ent_Dados!$P$269:$P$514)+SUMIF(Ent_Dados!$C$269:$C$514,Tabulação_Prod_Municipios!D140,Ent_Dados!$T$269:$T$514)+SUMIF(Ent_Dados!$C$269:$C$514,Tabulação_Prod_Municipios!D140,Ent_Dados!$V$269:$V$514)+SUMIF(Ent_Dados!$C$269:$C$514,Tabulação_Prod_Municipios!D140,Ent_Dados!$X$269:$X$514)+SUMIF(Ent_Dados!$C$269:$C$514,Tabulação_Prod_Municipios!D140,Ent_Dados!$AB$269:$AB$514)</f>
        <v>304</v>
      </c>
      <c r="I238" s="16">
        <f>SUMIF(Ent_Dados!$C$269:$C$514,Tabulação_Prod_Municipios!D140,Ent_Dados!$G$269:$G$514)+SUMIF(Ent_Dados!$C$269:$C$514,Tabulação_Prod_Municipios!D140,Ent_Dados!$I$269:$I$514)+SUMIF(Ent_Dados!$C$269:$C$514,Tabulação_Prod_Municipios!D140,Ent_Dados!$K$269:$K$514)+SUMIF(Ent_Dados!$C$269:$C$514,Tabulação_Prod_Municipios!D140,Ent_Dados!$O$269:$O$514)+SUMIF(Ent_Dados!$C$269:$C$514,Tabulação_Prod_Municipios!D140,Ent_Dados!$Q$269:$Q$514)+SUMIF(Ent_Dados!$C$269:$C$514,Tabulação_Prod_Municipios!D140,Ent_Dados!$U$269:$U$514)+SUMIF(Ent_Dados!$C$269:$C$514,Tabulação_Prod_Municipios!D140,Ent_Dados!$W$269:$W$514)+SUMIF(Ent_Dados!$C$269:$C$514,Tabulação_Prod_Municipios!D140,Ent_Dados!$Y$269:$Y$514)+SUMIF(Ent_Dados!$C$269:$C$514,Tabulação_Prod_Municipios!D140,Ent_Dados!$AC$269:$AC$514)</f>
        <v>264</v>
      </c>
      <c r="J238" s="9"/>
      <c r="K238" s="10">
        <v>228</v>
      </c>
      <c r="L238" s="92" t="s">
        <v>81</v>
      </c>
      <c r="M238" s="13">
        <f>SUMIF(Ent_Dados!$C$9:$C$254,Tabulação_Prod_Municipios!D29,Ent_Dados!$F$9:$F$254)+SUMIF(Ent_Dados!$C$9:$C$254,Tabulação_Prod_Municipios!D29,Ent_Dados!$H$9:$H$254)+SUMIF(Ent_Dados!$C$9:$C$254,Tabulação_Prod_Municipios!D29,Ent_Dados!$J$9:$J$254)+SUMIF(Ent_Dados!$C$9:$C$254,Tabulação_Prod_Municipios!D29,Ent_Dados!$N$9:$N$254)+SUMIF(Ent_Dados!$C$9:$C$254,Tabulação_Prod_Municipios!D29,Ent_Dados!$P$9:$P$254)+SUMIF(Ent_Dados!$C$9:$C$254,Tabulação_Prod_Municipios!D29,Ent_Dados!$T$9:$T$254)+SUMIF(Ent_Dados!$C$9:$C$254,Tabulação_Prod_Municipios!D29,Ent_Dados!$V$9:$V$254)+SUMIF(Ent_Dados!$C$9:$C$254,Tabulação_Prod_Municipios!D29,Ent_Dados!$X$9:$X$254)+SUMIF(Ent_Dados!$C$9:$C$254,Tabulação_Prod_Municipios!D29,Ent_Dados!$AB$9:$AB$254)</f>
        <v>90</v>
      </c>
      <c r="N238" s="16">
        <f>SUMIF(Ent_Dados!$C$9:$C$254,Tabulação_Prod_Municipios!D29,Ent_Dados!$G$9:$G$254)+SUMIF(Ent_Dados!$C$9:$C$254,Tabulação_Prod_Municipios!D29,Ent_Dados!$I$9:$I$254)+SUMIF(Ent_Dados!$C$9:$C$254,Tabulação_Prod_Municipios!D29,Ent_Dados!$K$9:$K$254)+SUMIF(Ent_Dados!$C$9:$C$254,Tabulação_Prod_Municipios!D29,Ent_Dados!$O$9:$O$254)+SUMIF(Ent_Dados!$C$9:$C$254,Tabulação_Prod_Municipios!D29,Ent_Dados!$Q$9:$Q$254)+SUMIF(Ent_Dados!$C$9:$C$254,Tabulação_Prod_Municipios!D29,Ent_Dados!$U$9:$U$254)+SUMIF(Ent_Dados!$C$9:$C$254,Tabulação_Prod_Municipios!D29,Ent_Dados!$W$9:$W$254)+SUMIF(Ent_Dados!$C$9:$C$254,Tabulação_Prod_Municipios!D29,Ent_Dados!$Y$9:$Y$254)+SUMIF(Ent_Dados!$C$9:$C$254,Tabulação_Prod_Municipios!D29,Ent_Dados!$AC$9:$AC$254)</f>
        <v>85</v>
      </c>
      <c r="O238" s="14"/>
      <c r="P238" s="10">
        <v>228</v>
      </c>
      <c r="Q238" s="92" t="s">
        <v>166</v>
      </c>
      <c r="R238" s="13">
        <f>SUMIF(Ent_Dados!$C$269:$C$514,Tabulação_Prod_Municipios!D122,Ent_Dados!$V$269:$V$514)</f>
        <v>0</v>
      </c>
      <c r="S238" s="16">
        <f>SUMIF(Ent_Dados!$C$269:$C$514,Tabulação_Prod_Municipios!D122,Ent_Dados!$W$269:$W$514)</f>
        <v>0</v>
      </c>
      <c r="T238" s="9"/>
      <c r="U238" s="10">
        <v>228</v>
      </c>
      <c r="V238" s="92" t="s">
        <v>166</v>
      </c>
      <c r="W238" s="13">
        <f>SUMIF(Ent_Dados!$C$9:$C$254,Tabulação_Prod_Municipios!D122,Ent_Dados!$V$9:$V$254)</f>
        <v>0</v>
      </c>
      <c r="X238" s="16">
        <f>SUMIF(Ent_Dados!$C$9:$C$254,Tabulação_Prod_Municipios!D122,Ent_Dados!$W$9:$W$254)</f>
        <v>0</v>
      </c>
      <c r="Y238" s="2"/>
      <c r="Z238" s="10">
        <v>228</v>
      </c>
      <c r="AA238" s="92" t="s">
        <v>253</v>
      </c>
      <c r="AB238" s="13">
        <f>SUMIF(Ent_Dados!$C$269:$C$514,Tabulação_Prod_Municipios!D220,Ent_Dados!$T$269:$T$514)</f>
        <v>525</v>
      </c>
      <c r="AC238" s="16">
        <f>SUMIF(Ent_Dados!$C$269:$C$514,Tabulação_Prod_Municipios!D220,Ent_Dados!$U$269:$U$514)</f>
        <v>75</v>
      </c>
      <c r="AD238" s="9"/>
      <c r="AE238" s="10">
        <v>228</v>
      </c>
      <c r="AF238" s="92" t="s">
        <v>253</v>
      </c>
      <c r="AG238" s="13">
        <f>SUMIF(Ent_Dados!$C$9:$C$254,Tabulação_Prod_Municipios!D220,Ent_Dados!$T$9:$T$254)</f>
        <v>150</v>
      </c>
      <c r="AH238" s="16">
        <f>SUMIF(Ent_Dados!$C$9:$C$254,Tabulação_Prod_Municipios!D220,Ent_Dados!$U$9:$U$254)</f>
        <v>30</v>
      </c>
      <c r="AJ238" s="10">
        <v>228</v>
      </c>
      <c r="AK238" s="92" t="s">
        <v>248</v>
      </c>
      <c r="AL238" s="13">
        <f>SUMIF(Ent_Dados!$C$269:$C$514,Tabulação_Prod_Municipios!D215,Ent_Dados!$X$269:$X$514)</f>
        <v>0</v>
      </c>
      <c r="AM238" s="16">
        <f>SUMIF(Ent_Dados!$C$269:$C$514,Tabulação_Prod_Municipios!D215,Ent_Dados!$Y$269:$Y$514)</f>
        <v>0</v>
      </c>
      <c r="AN238" s="9"/>
      <c r="AO238" s="10">
        <v>228</v>
      </c>
      <c r="AP238" s="92" t="s">
        <v>248</v>
      </c>
      <c r="AQ238" s="13">
        <f>SUMIF(Ent_Dados!$C$9:$C$254,Tabulação_Prod_Municipios!D215,Ent_Dados!$X$9:$X$254)</f>
        <v>0</v>
      </c>
      <c r="AR238" s="16">
        <f>SUMIF(Ent_Dados!$C$9:$C$254,Tabulação_Prod_Municipios!D215,Ent_Dados!$Y$9:$Y$254)</f>
        <v>0</v>
      </c>
      <c r="AT238" s="10">
        <v>228</v>
      </c>
      <c r="AU238" s="92" t="s">
        <v>134</v>
      </c>
      <c r="AV238" s="13">
        <f>SUMIF(Ent_Dados!$C$269:$C$514,Tabulação_Prod_Municipios!D88,Ent_Dados!$J$269:$J$514)</f>
        <v>0</v>
      </c>
      <c r="AW238" s="16">
        <f>SUMIF(Ent_Dados!$C$269:$C$514,Tabulação_Prod_Municipios!D88,Ent_Dados!$K$269:$K$514)</f>
        <v>0</v>
      </c>
      <c r="AX238" s="9"/>
      <c r="AY238" s="10">
        <v>228</v>
      </c>
      <c r="AZ238" s="92" t="s">
        <v>172</v>
      </c>
      <c r="BA238" s="13">
        <f>SUMIF(Ent_Dados!$C$9:$C$254,Tabulação_Prod_Municipios!D128,Ent_Dados!$J$9:$J$254)</f>
        <v>0</v>
      </c>
      <c r="BB238" s="16">
        <f>SUMIF(Ent_Dados!$C$9:$C$254,Tabulação_Prod_Municipios!D128,Ent_Dados!$K$9:$K$254)</f>
        <v>0</v>
      </c>
      <c r="BD238" s="10">
        <v>228</v>
      </c>
      <c r="BE238" s="92" t="s">
        <v>249</v>
      </c>
      <c r="BF238" s="13">
        <f>SUMIF(Ent_Dados!$C$269:$C$514,Tabulação_Prod_Municipios!D216,Ent_Dados!$N$269:$N$514)</f>
        <v>0</v>
      </c>
      <c r="BG238" s="16">
        <f>SUMIF(Ent_Dados!$C$269:$C$514,Tabulação_Prod_Municipios!D216,Ent_Dados!$O$269:$O$514)</f>
        <v>0</v>
      </c>
      <c r="BH238" s="9"/>
      <c r="BI238" s="10">
        <v>228</v>
      </c>
      <c r="BJ238" s="92" t="s">
        <v>249</v>
      </c>
      <c r="BK238" s="13">
        <f>SUMIF(Ent_Dados!$C$9:$C$254,Tabulação_Prod_Municipios!D216,Ent_Dados!$N$9:$N$254)</f>
        <v>0</v>
      </c>
      <c r="BL238" s="16">
        <f>SUMIF(Ent_Dados!$C$9:$C$254,Tabulação_Prod_Municipios!D216,Ent_Dados!$O$9:$O$254)</f>
        <v>0</v>
      </c>
      <c r="BN238" s="10">
        <v>228</v>
      </c>
      <c r="BO238" s="92" t="s">
        <v>268</v>
      </c>
      <c r="BP238" s="13">
        <f>SUMIF(Ent_Dados!$C$269:$C$514,Tabulação_Prod_Municipios!D235,Ent_Dados!$F$269:$F$514)</f>
        <v>0</v>
      </c>
      <c r="BQ238" s="16">
        <f>SUMIF(Ent_Dados!$C$269:$C$514,Tabulação_Prod_Municipios!D235,Ent_Dados!$G$269:$G$514)</f>
        <v>0</v>
      </c>
      <c r="BR238" s="9"/>
      <c r="BS238" s="10">
        <v>228</v>
      </c>
      <c r="BT238" s="92" t="s">
        <v>268</v>
      </c>
      <c r="BU238" s="13">
        <f>SUMIF(Ent_Dados!$C$9:$C$254,Tabulação_Prod_Municipios!D235,Ent_Dados!$F$9:$F$254)</f>
        <v>0</v>
      </c>
      <c r="BV238" s="16">
        <f>SUMIF(Ent_Dados!$C$9:$C$254,Tabulação_Prod_Municipios!D235,Ent_Dados!$G$9:$G$254)</f>
        <v>0</v>
      </c>
      <c r="BX238" s="10">
        <v>228</v>
      </c>
      <c r="BY238" s="92" t="s">
        <v>267</v>
      </c>
      <c r="BZ238" s="13">
        <f>SUMIF(Ent_Dados!$C$269:$C$514,Tabulação_Prod_Municipios!D234,Ent_Dados!$P$269:$P$514)</f>
        <v>0</v>
      </c>
      <c r="CA238" s="16">
        <f>SUMIF(Ent_Dados!$C$269:$C$514,Tabulação_Prod_Municipios!D234,Ent_Dados!$Q$269:$Q$514)</f>
        <v>0</v>
      </c>
      <c r="CB238" s="9"/>
      <c r="CC238" s="10">
        <v>228</v>
      </c>
      <c r="CD238" s="92" t="s">
        <v>267</v>
      </c>
      <c r="CE238" s="13">
        <f>SUMIF(Ent_Dados!$C$9:$C$254,Tabulação_Prod_Municipios!D234,Ent_Dados!$P$9:$P$254)</f>
        <v>0</v>
      </c>
      <c r="CF238" s="16">
        <f>SUMIF(Ent_Dados!$C$9:$C$254,Tabulação_Prod_Municipios!D234,Ent_Dados!$Q$9:$Q$254)</f>
        <v>0</v>
      </c>
      <c r="CH238" s="10">
        <v>228</v>
      </c>
      <c r="CI238" s="92" t="s">
        <v>269</v>
      </c>
      <c r="CJ238" s="13">
        <f>SUMIF(Ent_Dados!$C$269:$C$514,Tabulação_Prod_Municipios!D237,Ent_Dados!$AB$269:$AB$514)</f>
        <v>0</v>
      </c>
      <c r="CK238" s="16">
        <f>SUMIF(Ent_Dados!$C$269:$C$514,Tabulação_Prod_Municipios!D237,Ent_Dados!$AC$269:$AC$514)</f>
        <v>0</v>
      </c>
      <c r="CL238" s="9"/>
      <c r="CM238" s="10">
        <v>228</v>
      </c>
      <c r="CN238" s="92" t="s">
        <v>269</v>
      </c>
      <c r="CO238" s="13">
        <f>SUMIF(Ent_Dados!$C$9:$C$254,Tabulação_Prod_Municipios!D237,Ent_Dados!$AB$9:$AB$254)</f>
        <v>0</v>
      </c>
      <c r="CP238" s="16">
        <f>SUMIF(Ent_Dados!$C$9:$C$254,Tabulação_Prod_Municipios!D237,Ent_Dados!$AC$9:$AC$254)</f>
        <v>0</v>
      </c>
      <c r="CR238" s="10">
        <v>228</v>
      </c>
      <c r="CS238" s="92" t="s">
        <v>192</v>
      </c>
      <c r="CT238" s="13">
        <f>SUMIF(Ent_Dados!$C$269:$C$514,Tabulação_Prod_Municipios!D150,Ent_Dados!$L$269:$L$514)</f>
        <v>0</v>
      </c>
      <c r="CU238" s="16">
        <f>SUMIF(Ent_Dados!$C$269:$C$514,Tabulação_Prod_Municipios!D150,Ent_Dados!$M$269:$M$514)</f>
        <v>0</v>
      </c>
      <c r="CV238" s="9"/>
      <c r="CW238" s="10">
        <v>228</v>
      </c>
      <c r="CX238" s="92" t="s">
        <v>192</v>
      </c>
      <c r="CY238" s="13">
        <f>SUMIF(Ent_Dados!$C$9:$C$254,Tabulação_Prod_Municipios!D150,Ent_Dados!$L$9:$L$254)</f>
        <v>0</v>
      </c>
      <c r="CZ238" s="16">
        <f>SUMIF(Ent_Dados!$C$9:$C$254,Tabulação_Prod_Municipios!D150,Ent_Dados!$M$9:$M$254)</f>
        <v>0</v>
      </c>
      <c r="DB238" s="10">
        <v>228</v>
      </c>
      <c r="DC238" s="92" t="s">
        <v>222</v>
      </c>
      <c r="DD238" s="13">
        <f>SUMIF(Ent_Dados!$C$269:$C$514,Tabulação_Prod_Municipios!D182,Ent_Dados!$R$269:$R$514)</f>
        <v>0</v>
      </c>
      <c r="DE238" s="16">
        <f>SUMIF(Ent_Dados!$C$269:$C$514,Tabulação_Prod_Municipios!D182,Ent_Dados!$S$269:$S$514)</f>
        <v>0</v>
      </c>
      <c r="DF238" s="9"/>
      <c r="DG238" s="10">
        <v>228</v>
      </c>
      <c r="DH238" s="92" t="s">
        <v>222</v>
      </c>
      <c r="DI238" s="13">
        <f>SUMIF(Ent_Dados!$C$9:$C$254,Tabulação_Prod_Municipios!D182,Ent_Dados!$R$9:$R$254)</f>
        <v>0</v>
      </c>
      <c r="DJ238" s="16">
        <f>SUMIF(Ent_Dados!$C$9:$C$254,Tabulação_Prod_Municipios!D182,Ent_Dados!$S$9:$S$254)</f>
        <v>0</v>
      </c>
      <c r="DL238" s="10">
        <v>228</v>
      </c>
      <c r="DM238" s="92" t="s">
        <v>253</v>
      </c>
      <c r="DN238" s="13">
        <f>SUMIF(Ent_Dados!$C$269:$C$514,Tabulação_Prod_Municipios!D220,Ent_Dados!$Z$269:$Z$514)</f>
        <v>0</v>
      </c>
      <c r="DO238" s="16">
        <f>SUMIF(Ent_Dados!$C$269:$C$514,Tabulação_Prod_Municipios!D220,Ent_Dados!$AA$269:$AA$514)</f>
        <v>0</v>
      </c>
      <c r="DP238" s="9"/>
      <c r="DQ238" s="10">
        <v>228</v>
      </c>
      <c r="DR238" s="92" t="s">
        <v>253</v>
      </c>
      <c r="DS238" s="13">
        <f>SUMIF(Ent_Dados!$C$9:$C$254,Tabulação_Prod_Municipios!D220,Ent_Dados!$Z$9:$Z$254)</f>
        <v>0</v>
      </c>
      <c r="DT238" s="16">
        <f>SUMIF(Ent_Dados!$C$9:$C$254,Tabulação_Prod_Municipios!D220,Ent_Dados!$AA$9:$AA$254)</f>
        <v>0</v>
      </c>
      <c r="DV238" s="10">
        <v>228</v>
      </c>
      <c r="DW238" s="92" t="s">
        <v>268</v>
      </c>
      <c r="DX238" s="13">
        <f>SUMIF(Ent_Dados!$C$269:$C$514,Tabulação_Prod_Municipios!D235,Ent_Dados!$D$269:$D$514)</f>
        <v>0</v>
      </c>
      <c r="DY238" s="16">
        <f>SUMIF(Ent_Dados!$C$269:$C$514,Tabulação_Prod_Municipios!D235,Ent_Dados!$E$269:$E$514)</f>
        <v>0</v>
      </c>
      <c r="DZ238" s="9"/>
      <c r="EA238" s="10">
        <v>228</v>
      </c>
      <c r="EB238" s="92" t="s">
        <v>268</v>
      </c>
      <c r="EC238" s="13">
        <f>SUMIF(Ent_Dados!$C$9:$C$254,Tabulação_Prod_Municipios!D235,Ent_Dados!$D$9:$D$254)</f>
        <v>0</v>
      </c>
      <c r="ED238" s="16">
        <f>SUMIF(Ent_Dados!$C$9:$C$254,Tabulação_Prod_Municipios!D235,Ent_Dados!$E$9:$E$254)</f>
        <v>0</v>
      </c>
      <c r="EF238" s="10">
        <v>228</v>
      </c>
      <c r="EG238" s="92" t="s">
        <v>270</v>
      </c>
      <c r="EH238" s="13"/>
      <c r="EI238" s="16"/>
      <c r="EJ238" s="9"/>
      <c r="EK238" s="10">
        <v>228</v>
      </c>
      <c r="EL238" s="92" t="s">
        <v>270</v>
      </c>
      <c r="EM238" s="13"/>
      <c r="EN238" s="16"/>
    </row>
    <row r="239" spans="1:144" ht="13.5" customHeight="1" x14ac:dyDescent="0.2">
      <c r="A239" s="14"/>
      <c r="B239" s="91">
        <v>231</v>
      </c>
      <c r="C239" s="92" t="s">
        <v>271</v>
      </c>
      <c r="D239" s="12" t="s">
        <v>561</v>
      </c>
      <c r="E239" s="14"/>
      <c r="F239" s="10">
        <v>229</v>
      </c>
      <c r="G239" s="92" t="s">
        <v>272</v>
      </c>
      <c r="H239" s="13">
        <f>SUMIF(Ent_Dados!$C$269:$C$514,Tabulação_Prod_Municipios!D240,Ent_Dados!$F$269:$F$514)+SUMIF(Ent_Dados!$C$269:$C$514,Tabulação_Prod_Municipios!D240,Ent_Dados!$H$269:$H$514)+SUMIF(Ent_Dados!$C$269:$C$514,Tabulação_Prod_Municipios!D240,Ent_Dados!$J$269:$J$514)+SUMIF(Ent_Dados!$C$269:$C$514,Tabulação_Prod_Municipios!D240,Ent_Dados!$N$269:$N$514)+SUMIF(Ent_Dados!$C$269:$C$514,Tabulação_Prod_Municipios!D240,Ent_Dados!$P$269:$P$514)+SUMIF(Ent_Dados!$C$269:$C$514,Tabulação_Prod_Municipios!D240,Ent_Dados!$T$269:$T$514)+SUMIF(Ent_Dados!$C$269:$C$514,Tabulação_Prod_Municipios!D240,Ent_Dados!$V$269:$V$514)+SUMIF(Ent_Dados!$C$269:$C$514,Tabulação_Prod_Municipios!D240,Ent_Dados!$X$269:$X$514)+SUMIF(Ent_Dados!$C$269:$C$514,Tabulação_Prod_Municipios!D240,Ent_Dados!$AB$269:$AB$514)</f>
        <v>214</v>
      </c>
      <c r="I239" s="16">
        <f>SUMIF(Ent_Dados!$C$269:$C$514,Tabulação_Prod_Municipios!D240,Ent_Dados!$G$269:$G$514)+SUMIF(Ent_Dados!$C$269:$C$514,Tabulação_Prod_Municipios!D240,Ent_Dados!$I$269:$I$514)+SUMIF(Ent_Dados!$C$269:$C$514,Tabulação_Prod_Municipios!D240,Ent_Dados!$K$269:$K$514)+SUMIF(Ent_Dados!$C$269:$C$514,Tabulação_Prod_Municipios!D240,Ent_Dados!$O$269:$O$514)+SUMIF(Ent_Dados!$C$269:$C$514,Tabulação_Prod_Municipios!D240,Ent_Dados!$Q$269:$Q$514)+SUMIF(Ent_Dados!$C$269:$C$514,Tabulação_Prod_Municipios!D240,Ent_Dados!$U$269:$U$514)+SUMIF(Ent_Dados!$C$269:$C$514,Tabulação_Prod_Municipios!D240,Ent_Dados!$W$269:$W$514)+SUMIF(Ent_Dados!$C$269:$C$514,Tabulação_Prod_Municipios!D240,Ent_Dados!$Y$269:$Y$514)+SUMIF(Ent_Dados!$C$269:$C$514,Tabulação_Prod_Municipios!D240,Ent_Dados!$AC$269:$AC$514)</f>
        <v>259</v>
      </c>
      <c r="J239" s="9"/>
      <c r="K239" s="10">
        <v>229</v>
      </c>
      <c r="L239" s="92" t="s">
        <v>213</v>
      </c>
      <c r="M239" s="13">
        <f>SUMIF(Ent_Dados!$C$9:$C$254,Tabulação_Prod_Municipios!D173,Ent_Dados!$F$9:$F$254)+SUMIF(Ent_Dados!$C$9:$C$254,Tabulação_Prod_Municipios!D173,Ent_Dados!$H$9:$H$254)+SUMIF(Ent_Dados!$C$9:$C$254,Tabulação_Prod_Municipios!D173,Ent_Dados!$J$9:$J$254)+SUMIF(Ent_Dados!$C$9:$C$254,Tabulação_Prod_Municipios!D173,Ent_Dados!$N$9:$N$254)+SUMIF(Ent_Dados!$C$9:$C$254,Tabulação_Prod_Municipios!D173,Ent_Dados!$P$9:$P$254)+SUMIF(Ent_Dados!$C$9:$C$254,Tabulação_Prod_Municipios!D173,Ent_Dados!$T$9:$T$254)+SUMIF(Ent_Dados!$C$9:$C$254,Tabulação_Prod_Municipios!D173,Ent_Dados!$V$9:$V$254)+SUMIF(Ent_Dados!$C$9:$C$254,Tabulação_Prod_Municipios!D173,Ent_Dados!$X$9:$X$254)+SUMIF(Ent_Dados!$C$9:$C$254,Tabulação_Prod_Municipios!D173,Ent_Dados!$AB$9:$AB$254)</f>
        <v>100</v>
      </c>
      <c r="N239" s="16">
        <f>SUMIF(Ent_Dados!$C$9:$C$254,Tabulação_Prod_Municipios!D173,Ent_Dados!$G$9:$G$254)+SUMIF(Ent_Dados!$C$9:$C$254,Tabulação_Prod_Municipios!D173,Ent_Dados!$I$9:$I$254)+SUMIF(Ent_Dados!$C$9:$C$254,Tabulação_Prod_Municipios!D173,Ent_Dados!$K$9:$K$254)+SUMIF(Ent_Dados!$C$9:$C$254,Tabulação_Prod_Municipios!D173,Ent_Dados!$O$9:$O$254)+SUMIF(Ent_Dados!$C$9:$C$254,Tabulação_Prod_Municipios!D173,Ent_Dados!$Q$9:$Q$254)+SUMIF(Ent_Dados!$C$9:$C$254,Tabulação_Prod_Municipios!D173,Ent_Dados!$U$9:$U$254)+SUMIF(Ent_Dados!$C$9:$C$254,Tabulação_Prod_Municipios!D173,Ent_Dados!$W$9:$W$254)+SUMIF(Ent_Dados!$C$9:$C$254,Tabulação_Prod_Municipios!D173,Ent_Dados!$Y$9:$Y$254)+SUMIF(Ent_Dados!$C$9:$C$254,Tabulação_Prod_Municipios!D173,Ent_Dados!$AC$9:$AC$254)</f>
        <v>80</v>
      </c>
      <c r="O239" s="14"/>
      <c r="P239" s="10">
        <v>229</v>
      </c>
      <c r="Q239" s="92" t="s">
        <v>183</v>
      </c>
      <c r="R239" s="13">
        <f>SUMIF(Ent_Dados!$C$269:$C$514,Tabulação_Prod_Municipios!D140,Ent_Dados!$V$269:$V$514)</f>
        <v>0</v>
      </c>
      <c r="S239" s="16">
        <f>SUMIF(Ent_Dados!$C$269:$C$514,Tabulação_Prod_Municipios!D140,Ent_Dados!$W$269:$W$514)</f>
        <v>0</v>
      </c>
      <c r="T239" s="9"/>
      <c r="U239" s="10">
        <v>229</v>
      </c>
      <c r="V239" s="92" t="s">
        <v>183</v>
      </c>
      <c r="W239" s="13">
        <f>SUMIF(Ent_Dados!$C$9:$C$254,Tabulação_Prod_Municipios!D140,Ent_Dados!$V$9:$V$254)</f>
        <v>0</v>
      </c>
      <c r="X239" s="16">
        <f>SUMIF(Ent_Dados!$C$9:$C$254,Tabulação_Prod_Municipios!D140,Ent_Dados!$W$9:$W$254)</f>
        <v>0</v>
      </c>
      <c r="Y239" s="2"/>
      <c r="Z239" s="10">
        <v>229</v>
      </c>
      <c r="AA239" s="92" t="s">
        <v>186</v>
      </c>
      <c r="AB239" s="13">
        <f>SUMIF(Ent_Dados!$C$269:$C$514,Tabulação_Prod_Municipios!D143,Ent_Dados!$T$269:$T$514)</f>
        <v>35</v>
      </c>
      <c r="AC239" s="16">
        <f>SUMIF(Ent_Dados!$C$269:$C$514,Tabulação_Prod_Municipios!D143,Ent_Dados!$U$269:$U$514)</f>
        <v>35</v>
      </c>
      <c r="AD239" s="9"/>
      <c r="AE239" s="10">
        <v>229</v>
      </c>
      <c r="AF239" s="92" t="s">
        <v>186</v>
      </c>
      <c r="AG239" s="13">
        <f>SUMIF(Ent_Dados!$C$9:$C$254,Tabulação_Prod_Municipios!D143,Ent_Dados!$T$9:$T$254)</f>
        <v>10</v>
      </c>
      <c r="AH239" s="16">
        <f>SUMIF(Ent_Dados!$C$9:$C$254,Tabulação_Prod_Municipios!D143,Ent_Dados!$U$9:$U$254)</f>
        <v>10</v>
      </c>
      <c r="AJ239" s="10">
        <v>229</v>
      </c>
      <c r="AK239" s="92" t="s">
        <v>249</v>
      </c>
      <c r="AL239" s="13">
        <f>SUMIF(Ent_Dados!$C$269:$C$514,Tabulação_Prod_Municipios!D216,Ent_Dados!$X$269:$X$514)</f>
        <v>0</v>
      </c>
      <c r="AM239" s="16">
        <f>SUMIF(Ent_Dados!$C$269:$C$514,Tabulação_Prod_Municipios!D216,Ent_Dados!$Y$269:$Y$514)</f>
        <v>0</v>
      </c>
      <c r="AN239" s="9"/>
      <c r="AO239" s="10">
        <v>229</v>
      </c>
      <c r="AP239" s="92" t="s">
        <v>249</v>
      </c>
      <c r="AQ239" s="13">
        <f>SUMIF(Ent_Dados!$C$9:$C$254,Tabulação_Prod_Municipios!D216,Ent_Dados!$X$9:$X$254)</f>
        <v>0</v>
      </c>
      <c r="AR239" s="16">
        <f>SUMIF(Ent_Dados!$C$9:$C$254,Tabulação_Prod_Municipios!D216,Ent_Dados!$Y$9:$Y$254)</f>
        <v>0</v>
      </c>
      <c r="AT239" s="10">
        <v>229</v>
      </c>
      <c r="AU239" s="92" t="s">
        <v>79</v>
      </c>
      <c r="AV239" s="13">
        <f>SUMIF(Ent_Dados!$C$269:$C$514,Tabulação_Prod_Municipios!D27,Ent_Dados!$J$269:$J$514)</f>
        <v>0</v>
      </c>
      <c r="AW239" s="16">
        <f>SUMIF(Ent_Dados!$C$269:$C$514,Tabulação_Prod_Municipios!D27,Ent_Dados!$K$269:$K$514)</f>
        <v>0</v>
      </c>
      <c r="AX239" s="9"/>
      <c r="AY239" s="10">
        <v>229</v>
      </c>
      <c r="AZ239" s="92" t="s">
        <v>174</v>
      </c>
      <c r="BA239" s="13">
        <f>SUMIF(Ent_Dados!$C$9:$C$254,Tabulação_Prod_Municipios!D130,Ent_Dados!$J$9:$J$254)</f>
        <v>0</v>
      </c>
      <c r="BB239" s="16">
        <f>SUMIF(Ent_Dados!$C$9:$C$254,Tabulação_Prod_Municipios!D130,Ent_Dados!$K$9:$K$254)</f>
        <v>0</v>
      </c>
      <c r="BD239" s="10">
        <v>229</v>
      </c>
      <c r="BE239" s="92" t="s">
        <v>250</v>
      </c>
      <c r="BF239" s="13">
        <f>SUMIF(Ent_Dados!$C$269:$C$514,Tabulação_Prod_Municipios!D217,Ent_Dados!$N$269:$N$514)</f>
        <v>0</v>
      </c>
      <c r="BG239" s="16">
        <f>SUMIF(Ent_Dados!$C$269:$C$514,Tabulação_Prod_Municipios!D217,Ent_Dados!$O$269:$O$514)</f>
        <v>0</v>
      </c>
      <c r="BH239" s="9"/>
      <c r="BI239" s="10">
        <v>229</v>
      </c>
      <c r="BJ239" s="92" t="s">
        <v>250</v>
      </c>
      <c r="BK239" s="13">
        <f>SUMIF(Ent_Dados!$C$9:$C$254,Tabulação_Prod_Municipios!D217,Ent_Dados!$N$9:$N$254)</f>
        <v>0</v>
      </c>
      <c r="BL239" s="16">
        <f>SUMIF(Ent_Dados!$C$9:$C$254,Tabulação_Prod_Municipios!D217,Ent_Dados!$O$9:$O$254)</f>
        <v>0</v>
      </c>
      <c r="BN239" s="10">
        <v>229</v>
      </c>
      <c r="BO239" s="92" t="s">
        <v>269</v>
      </c>
      <c r="BP239" s="13">
        <f>SUMIF(Ent_Dados!$C$269:$C$514,Tabulação_Prod_Municipios!D237,Ent_Dados!$F$269:$F$514)</f>
        <v>0</v>
      </c>
      <c r="BQ239" s="16">
        <f>SUMIF(Ent_Dados!$C$269:$C$514,Tabulação_Prod_Municipios!D237,Ent_Dados!$G$269:$G$514)</f>
        <v>0</v>
      </c>
      <c r="BR239" s="9"/>
      <c r="BS239" s="10">
        <v>229</v>
      </c>
      <c r="BT239" s="92" t="s">
        <v>269</v>
      </c>
      <c r="BU239" s="13">
        <f>SUMIF(Ent_Dados!$C$9:$C$254,Tabulação_Prod_Municipios!D237,Ent_Dados!$F$9:$F$254)</f>
        <v>0</v>
      </c>
      <c r="BV239" s="16">
        <f>SUMIF(Ent_Dados!$C$9:$C$254,Tabulação_Prod_Municipios!D237,Ent_Dados!$G$9:$G$254)</f>
        <v>0</v>
      </c>
      <c r="BX239" s="10">
        <v>229</v>
      </c>
      <c r="BY239" s="92" t="s">
        <v>269</v>
      </c>
      <c r="BZ239" s="13">
        <f>SUMIF(Ent_Dados!$C$269:$C$514,Tabulação_Prod_Municipios!D237,Ent_Dados!$P$269:$P$514)</f>
        <v>0</v>
      </c>
      <c r="CA239" s="16">
        <f>SUMIF(Ent_Dados!$C$269:$C$514,Tabulação_Prod_Municipios!D237,Ent_Dados!$Q$269:$Q$514)</f>
        <v>0</v>
      </c>
      <c r="CB239" s="9"/>
      <c r="CC239" s="10">
        <v>229</v>
      </c>
      <c r="CD239" s="92" t="s">
        <v>269</v>
      </c>
      <c r="CE239" s="13">
        <f>SUMIF(Ent_Dados!$C$9:$C$254,Tabulação_Prod_Municipios!D237,Ent_Dados!$P$9:$P$254)</f>
        <v>0</v>
      </c>
      <c r="CF239" s="16">
        <f>SUMIF(Ent_Dados!$C$9:$C$254,Tabulação_Prod_Municipios!D237,Ent_Dados!$Q$9:$Q$254)</f>
        <v>0</v>
      </c>
      <c r="CH239" s="10">
        <v>229</v>
      </c>
      <c r="CI239" s="92" t="s">
        <v>270</v>
      </c>
      <c r="CJ239" s="13">
        <f>SUMIF(Ent_Dados!$C$269:$C$514,Tabulação_Prod_Municipios!D238,Ent_Dados!$AB$269:$AB$514)</f>
        <v>0</v>
      </c>
      <c r="CK239" s="16">
        <f>SUMIF(Ent_Dados!$C$269:$C$514,Tabulação_Prod_Municipios!D238,Ent_Dados!$AC$269:$AC$514)</f>
        <v>0</v>
      </c>
      <c r="CL239" s="9"/>
      <c r="CM239" s="10">
        <v>229</v>
      </c>
      <c r="CN239" s="92" t="s">
        <v>270</v>
      </c>
      <c r="CO239" s="13">
        <f>SUMIF(Ent_Dados!$C$9:$C$254,Tabulação_Prod_Municipios!D238,Ent_Dados!$AB$9:$AB$254)</f>
        <v>0</v>
      </c>
      <c r="CP239" s="16">
        <f>SUMIF(Ent_Dados!$C$9:$C$254,Tabulação_Prod_Municipios!D238,Ent_Dados!$AC$9:$AC$254)</f>
        <v>0</v>
      </c>
      <c r="CR239" s="10">
        <v>229</v>
      </c>
      <c r="CS239" s="92" t="s">
        <v>196</v>
      </c>
      <c r="CT239" s="13">
        <f>SUMIF(Ent_Dados!$C$269:$C$514,Tabulação_Prod_Municipios!D155,Ent_Dados!$L$269:$L$514)</f>
        <v>0</v>
      </c>
      <c r="CU239" s="16">
        <f>SUMIF(Ent_Dados!$C$269:$C$514,Tabulação_Prod_Municipios!D155,Ent_Dados!$M$269:$M$514)</f>
        <v>0</v>
      </c>
      <c r="CV239" s="9"/>
      <c r="CW239" s="10">
        <v>229</v>
      </c>
      <c r="CX239" s="92" t="s">
        <v>196</v>
      </c>
      <c r="CY239" s="13">
        <f>SUMIF(Ent_Dados!$C$9:$C$254,Tabulação_Prod_Municipios!D155,Ent_Dados!$L$9:$L$254)</f>
        <v>0</v>
      </c>
      <c r="CZ239" s="16">
        <f>SUMIF(Ent_Dados!$C$9:$C$254,Tabulação_Prod_Municipios!D155,Ent_Dados!$M$9:$M$254)</f>
        <v>0</v>
      </c>
      <c r="DB239" s="10">
        <v>229</v>
      </c>
      <c r="DC239" s="92" t="s">
        <v>163</v>
      </c>
      <c r="DD239" s="13">
        <f>SUMIF(Ent_Dados!$C$269:$C$514,Tabulação_Prod_Municipios!D118,Ent_Dados!$R$269:$R$514)</f>
        <v>0</v>
      </c>
      <c r="DE239" s="16">
        <f>SUMIF(Ent_Dados!$C$269:$C$514,Tabulação_Prod_Municipios!D118,Ent_Dados!$S$269:$S$514)</f>
        <v>0</v>
      </c>
      <c r="DF239" s="9"/>
      <c r="DG239" s="10">
        <v>229</v>
      </c>
      <c r="DH239" s="92" t="s">
        <v>163</v>
      </c>
      <c r="DI239" s="13">
        <f>SUMIF(Ent_Dados!$C$9:$C$254,Tabulação_Prod_Municipios!D118,Ent_Dados!$R$9:$R$254)</f>
        <v>0</v>
      </c>
      <c r="DJ239" s="16">
        <f>SUMIF(Ent_Dados!$C$9:$C$254,Tabulação_Prod_Municipios!D118,Ent_Dados!$S$9:$S$254)</f>
        <v>0</v>
      </c>
      <c r="DL239" s="10">
        <v>229</v>
      </c>
      <c r="DM239" s="92" t="s">
        <v>254</v>
      </c>
      <c r="DN239" s="13">
        <f>SUMIF(Ent_Dados!$C$269:$C$514,Tabulação_Prod_Municipios!D221,Ent_Dados!$Z$269:$Z$514)</f>
        <v>0</v>
      </c>
      <c r="DO239" s="16">
        <f>SUMIF(Ent_Dados!$C$269:$C$514,Tabulação_Prod_Municipios!D221,Ent_Dados!$AA$269:$AA$514)</f>
        <v>0</v>
      </c>
      <c r="DP239" s="9"/>
      <c r="DQ239" s="10">
        <v>229</v>
      </c>
      <c r="DR239" s="92" t="s">
        <v>254</v>
      </c>
      <c r="DS239" s="13">
        <f>SUMIF(Ent_Dados!$C$9:$C$254,Tabulação_Prod_Municipios!D221,Ent_Dados!$Z$9:$Z$254)</f>
        <v>0</v>
      </c>
      <c r="DT239" s="16">
        <f>SUMIF(Ent_Dados!$C$9:$C$254,Tabulação_Prod_Municipios!D221,Ent_Dados!$AA$9:$AA$254)</f>
        <v>0</v>
      </c>
      <c r="DV239" s="10">
        <v>229</v>
      </c>
      <c r="DW239" s="92" t="s">
        <v>24</v>
      </c>
      <c r="DX239" s="13">
        <f>SUMIF(Ent_Dados!$C$269:$C$514,Tabulação_Prod_Municipios!D236,Ent_Dados!$D$269:$D$514)</f>
        <v>0</v>
      </c>
      <c r="DY239" s="16">
        <f>SUMIF(Ent_Dados!$C$269:$C$514,Tabulação_Prod_Municipios!D236,Ent_Dados!$E$269:$E$514)</f>
        <v>0</v>
      </c>
      <c r="DZ239" s="9"/>
      <c r="EA239" s="10">
        <v>229</v>
      </c>
      <c r="EB239" s="92" t="s">
        <v>24</v>
      </c>
      <c r="EC239" s="13">
        <f>SUMIF(Ent_Dados!$C$9:$C$254,Tabulação_Prod_Municipios!D236,Ent_Dados!$D$9:$D$254)</f>
        <v>0</v>
      </c>
      <c r="ED239" s="16">
        <f>SUMIF(Ent_Dados!$C$9:$C$254,Tabulação_Prod_Municipios!D236,Ent_Dados!$E$9:$E$254)</f>
        <v>0</v>
      </c>
      <c r="EF239" s="10">
        <v>229</v>
      </c>
      <c r="EG239" s="92" t="s">
        <v>271</v>
      </c>
      <c r="EH239" s="13"/>
      <c r="EI239" s="16"/>
      <c r="EJ239" s="9"/>
      <c r="EK239" s="10">
        <v>229</v>
      </c>
      <c r="EL239" s="92" t="s">
        <v>271</v>
      </c>
      <c r="EM239" s="13"/>
      <c r="EN239" s="16"/>
    </row>
    <row r="240" spans="1:144" ht="13.5" customHeight="1" x14ac:dyDescent="0.2">
      <c r="A240" s="14"/>
      <c r="B240" s="91">
        <v>232</v>
      </c>
      <c r="C240" s="92" t="s">
        <v>272</v>
      </c>
      <c r="D240" s="12" t="s">
        <v>562</v>
      </c>
      <c r="E240" s="14"/>
      <c r="F240" s="10">
        <v>230</v>
      </c>
      <c r="G240" s="92" t="s">
        <v>141</v>
      </c>
      <c r="H240" s="13">
        <f>SUMIF(Ent_Dados!$C$269:$C$514,Tabulação_Prod_Municipios!D95,Ent_Dados!$F$269:$F$514)+SUMIF(Ent_Dados!$C$269:$C$514,Tabulação_Prod_Municipios!D95,Ent_Dados!$H$269:$H$514)+SUMIF(Ent_Dados!$C$269:$C$514,Tabulação_Prod_Municipios!D95,Ent_Dados!$J$269:$J$514)+SUMIF(Ent_Dados!$C$269:$C$514,Tabulação_Prod_Municipios!D95,Ent_Dados!$N$269:$N$514)+SUMIF(Ent_Dados!$C$269:$C$514,Tabulação_Prod_Municipios!D95,Ent_Dados!$P$269:$P$514)+SUMIF(Ent_Dados!$C$269:$C$514,Tabulação_Prod_Municipios!D95,Ent_Dados!$T$269:$T$514)+SUMIF(Ent_Dados!$C$269:$C$514,Tabulação_Prod_Municipios!D95,Ent_Dados!$V$269:$V$514)+SUMIF(Ent_Dados!$C$269:$C$514,Tabulação_Prod_Municipios!D95,Ent_Dados!$X$269:$X$514)+SUMIF(Ent_Dados!$C$269:$C$514,Tabulação_Prod_Municipios!D95,Ent_Dados!$AB$269:$AB$514)</f>
        <v>630</v>
      </c>
      <c r="I240" s="16">
        <f>SUMIF(Ent_Dados!$C$269:$C$514,Tabulação_Prod_Municipios!D95,Ent_Dados!$G$269:$G$514)+SUMIF(Ent_Dados!$C$269:$C$514,Tabulação_Prod_Municipios!D95,Ent_Dados!$I$269:$I$514)+SUMIF(Ent_Dados!$C$269:$C$514,Tabulação_Prod_Municipios!D95,Ent_Dados!$K$269:$K$514)+SUMIF(Ent_Dados!$C$269:$C$514,Tabulação_Prod_Municipios!D95,Ent_Dados!$O$269:$O$514)+SUMIF(Ent_Dados!$C$269:$C$514,Tabulação_Prod_Municipios!D95,Ent_Dados!$Q$269:$Q$514)+SUMIF(Ent_Dados!$C$269:$C$514,Tabulação_Prod_Municipios!D95,Ent_Dados!$U$269:$U$514)+SUMIF(Ent_Dados!$C$269:$C$514,Tabulação_Prod_Municipios!D95,Ent_Dados!$W$269:$W$514)+SUMIF(Ent_Dados!$C$269:$C$514,Tabulação_Prod_Municipios!D95,Ent_Dados!$Y$269:$Y$514)+SUMIF(Ent_Dados!$C$269:$C$514,Tabulação_Prod_Municipios!D95,Ent_Dados!$AC$269:$AC$514)</f>
        <v>258</v>
      </c>
      <c r="J240" s="9"/>
      <c r="K240" s="10">
        <v>230</v>
      </c>
      <c r="L240" s="92" t="s">
        <v>229</v>
      </c>
      <c r="M240" s="13">
        <f>SUMIF(Ent_Dados!$C$9:$C$254,Tabulação_Prod_Municipios!D192,Ent_Dados!$F$9:$F$254)+SUMIF(Ent_Dados!$C$9:$C$254,Tabulação_Prod_Municipios!D192,Ent_Dados!$H$9:$H$254)+SUMIF(Ent_Dados!$C$9:$C$254,Tabulação_Prod_Municipios!D192,Ent_Dados!$J$9:$J$254)+SUMIF(Ent_Dados!$C$9:$C$254,Tabulação_Prod_Municipios!D192,Ent_Dados!$N$9:$N$254)+SUMIF(Ent_Dados!$C$9:$C$254,Tabulação_Prod_Municipios!D192,Ent_Dados!$P$9:$P$254)+SUMIF(Ent_Dados!$C$9:$C$254,Tabulação_Prod_Municipios!D192,Ent_Dados!$T$9:$T$254)+SUMIF(Ent_Dados!$C$9:$C$254,Tabulação_Prod_Municipios!D192,Ent_Dados!$V$9:$V$254)+SUMIF(Ent_Dados!$C$9:$C$254,Tabulação_Prod_Municipios!D192,Ent_Dados!$X$9:$X$254)+SUMIF(Ent_Dados!$C$9:$C$254,Tabulação_Prod_Municipios!D192,Ent_Dados!$AB$9:$AB$254)</f>
        <v>80</v>
      </c>
      <c r="N240" s="16">
        <f>SUMIF(Ent_Dados!$C$9:$C$254,Tabulação_Prod_Municipios!D192,Ent_Dados!$G$9:$G$254)+SUMIF(Ent_Dados!$C$9:$C$254,Tabulação_Prod_Municipios!D192,Ent_Dados!$I$9:$I$254)+SUMIF(Ent_Dados!$C$9:$C$254,Tabulação_Prod_Municipios!D192,Ent_Dados!$K$9:$K$254)+SUMIF(Ent_Dados!$C$9:$C$254,Tabulação_Prod_Municipios!D192,Ent_Dados!$O$9:$O$254)+SUMIF(Ent_Dados!$C$9:$C$254,Tabulação_Prod_Municipios!D192,Ent_Dados!$Q$9:$Q$254)+SUMIF(Ent_Dados!$C$9:$C$254,Tabulação_Prod_Municipios!D192,Ent_Dados!$U$9:$U$254)+SUMIF(Ent_Dados!$C$9:$C$254,Tabulação_Prod_Municipios!D192,Ent_Dados!$W$9:$W$254)+SUMIF(Ent_Dados!$C$9:$C$254,Tabulação_Prod_Municipios!D192,Ent_Dados!$Y$9:$Y$254)+SUMIF(Ent_Dados!$C$9:$C$254,Tabulação_Prod_Municipios!D192,Ent_Dados!$AC$9:$AC$254)</f>
        <v>80</v>
      </c>
      <c r="O240" s="14"/>
      <c r="P240" s="10">
        <v>230</v>
      </c>
      <c r="Q240" s="92" t="s">
        <v>186</v>
      </c>
      <c r="R240" s="13">
        <f>SUMIF(Ent_Dados!$C$269:$C$514,Tabulação_Prod_Municipios!D143,Ent_Dados!$V$269:$V$514)</f>
        <v>0</v>
      </c>
      <c r="S240" s="16">
        <f>SUMIF(Ent_Dados!$C$269:$C$514,Tabulação_Prod_Municipios!D143,Ent_Dados!$W$269:$W$514)</f>
        <v>0</v>
      </c>
      <c r="T240" s="9"/>
      <c r="U240" s="10">
        <v>230</v>
      </c>
      <c r="V240" s="92" t="s">
        <v>186</v>
      </c>
      <c r="W240" s="13">
        <f>SUMIF(Ent_Dados!$C$9:$C$254,Tabulação_Prod_Municipios!D143,Ent_Dados!$V$9:$V$254)</f>
        <v>0</v>
      </c>
      <c r="X240" s="16">
        <f>SUMIF(Ent_Dados!$C$9:$C$254,Tabulação_Prod_Municipios!D143,Ent_Dados!$W$9:$W$254)</f>
        <v>0</v>
      </c>
      <c r="Y240" s="2"/>
      <c r="Z240" s="10">
        <v>230</v>
      </c>
      <c r="AA240" s="92" t="s">
        <v>69</v>
      </c>
      <c r="AB240" s="13">
        <f>SUMIF(Ent_Dados!$C$269:$C$514,Tabulação_Prod_Municipios!D16,Ent_Dados!$T$269:$T$514)</f>
        <v>0</v>
      </c>
      <c r="AC240" s="16">
        <f>SUMIF(Ent_Dados!$C$269:$C$514,Tabulação_Prod_Municipios!D16,Ent_Dados!$U$269:$U$514)</f>
        <v>22</v>
      </c>
      <c r="AD240" s="9"/>
      <c r="AE240" s="10">
        <v>230</v>
      </c>
      <c r="AF240" s="92" t="s">
        <v>69</v>
      </c>
      <c r="AG240" s="13">
        <f>SUMIF(Ent_Dados!$C$9:$C$254,Tabulação_Prod_Municipios!D16,Ent_Dados!$T$9:$T$254)</f>
        <v>0</v>
      </c>
      <c r="AH240" s="16">
        <f>SUMIF(Ent_Dados!$C$9:$C$254,Tabulação_Prod_Municipios!D16,Ent_Dados!$U$9:$U$254)</f>
        <v>10</v>
      </c>
      <c r="AJ240" s="10">
        <v>230</v>
      </c>
      <c r="AK240" s="92" t="s">
        <v>250</v>
      </c>
      <c r="AL240" s="13">
        <f>SUMIF(Ent_Dados!$C$269:$C$514,Tabulação_Prod_Municipios!D217,Ent_Dados!$X$269:$X$514)</f>
        <v>0</v>
      </c>
      <c r="AM240" s="16">
        <f>SUMIF(Ent_Dados!$C$269:$C$514,Tabulação_Prod_Municipios!D217,Ent_Dados!$Y$269:$Y$514)</f>
        <v>0</v>
      </c>
      <c r="AN240" s="9"/>
      <c r="AO240" s="10">
        <v>230</v>
      </c>
      <c r="AP240" s="92" t="s">
        <v>250</v>
      </c>
      <c r="AQ240" s="13">
        <f>SUMIF(Ent_Dados!$C$9:$C$254,Tabulação_Prod_Municipios!D217,Ent_Dados!$X$9:$X$254)</f>
        <v>0</v>
      </c>
      <c r="AR240" s="16">
        <f>SUMIF(Ent_Dados!$C$9:$C$254,Tabulação_Prod_Municipios!D217,Ent_Dados!$Y$9:$Y$254)</f>
        <v>0</v>
      </c>
      <c r="AT240" s="10">
        <v>230</v>
      </c>
      <c r="AU240" s="92" t="s">
        <v>204</v>
      </c>
      <c r="AV240" s="13">
        <f>SUMIF(Ent_Dados!$C$269:$C$514,Tabulação_Prod_Municipios!D164,Ent_Dados!$J$269:$J$514)</f>
        <v>0</v>
      </c>
      <c r="AW240" s="16">
        <f>SUMIF(Ent_Dados!$C$269:$C$514,Tabulação_Prod_Municipios!D164,Ent_Dados!$K$269:$K$514)</f>
        <v>0</v>
      </c>
      <c r="AX240" s="9"/>
      <c r="AY240" s="10">
        <v>230</v>
      </c>
      <c r="AZ240" s="92" t="s">
        <v>185</v>
      </c>
      <c r="BA240" s="13">
        <f>SUMIF(Ent_Dados!$C$9:$C$254,Tabulação_Prod_Municipios!D142,Ent_Dados!$J$9:$J$254)</f>
        <v>0</v>
      </c>
      <c r="BB240" s="16">
        <f>SUMIF(Ent_Dados!$C$9:$C$254,Tabulação_Prod_Municipios!D142,Ent_Dados!$K$9:$K$254)</f>
        <v>0</v>
      </c>
      <c r="BD240" s="10">
        <v>230</v>
      </c>
      <c r="BE240" s="92" t="s">
        <v>252</v>
      </c>
      <c r="BF240" s="13">
        <f>SUMIF(Ent_Dados!$C$269:$C$514,Tabulação_Prod_Municipios!D219,Ent_Dados!$N$269:$N$514)</f>
        <v>0</v>
      </c>
      <c r="BG240" s="16">
        <f>SUMIF(Ent_Dados!$C$269:$C$514,Tabulação_Prod_Municipios!D219,Ent_Dados!$O$269:$O$514)</f>
        <v>0</v>
      </c>
      <c r="BH240" s="9"/>
      <c r="BI240" s="10">
        <v>230</v>
      </c>
      <c r="BJ240" s="92" t="s">
        <v>252</v>
      </c>
      <c r="BK240" s="13">
        <f>SUMIF(Ent_Dados!$C$9:$C$254,Tabulação_Prod_Municipios!D219,Ent_Dados!$N$9:$N$254)</f>
        <v>0</v>
      </c>
      <c r="BL240" s="16">
        <f>SUMIF(Ent_Dados!$C$9:$C$254,Tabulação_Prod_Municipios!D219,Ent_Dados!$O$9:$O$254)</f>
        <v>0</v>
      </c>
      <c r="BN240" s="10">
        <v>230</v>
      </c>
      <c r="BO240" s="92" t="s">
        <v>270</v>
      </c>
      <c r="BP240" s="13">
        <f>SUMIF(Ent_Dados!$C$269:$C$514,Tabulação_Prod_Municipios!D238,Ent_Dados!$F$269:$F$514)</f>
        <v>0</v>
      </c>
      <c r="BQ240" s="16">
        <f>SUMIF(Ent_Dados!$C$269:$C$514,Tabulação_Prod_Municipios!D238,Ent_Dados!$G$269:$G$514)</f>
        <v>0</v>
      </c>
      <c r="BR240" s="9"/>
      <c r="BS240" s="10">
        <v>230</v>
      </c>
      <c r="BT240" s="92" t="s">
        <v>270</v>
      </c>
      <c r="BU240" s="13">
        <f>SUMIF(Ent_Dados!$C$9:$C$254,Tabulação_Prod_Municipios!D238,Ent_Dados!$F$9:$F$254)</f>
        <v>0</v>
      </c>
      <c r="BV240" s="16">
        <f>SUMIF(Ent_Dados!$C$9:$C$254,Tabulação_Prod_Municipios!D238,Ent_Dados!$G$9:$G$254)</f>
        <v>0</v>
      </c>
      <c r="BX240" s="10">
        <v>230</v>
      </c>
      <c r="BY240" s="92" t="s">
        <v>270</v>
      </c>
      <c r="BZ240" s="13">
        <f>SUMIF(Ent_Dados!$C$269:$C$514,Tabulação_Prod_Municipios!D238,Ent_Dados!$P$269:$P$514)</f>
        <v>0</v>
      </c>
      <c r="CA240" s="16">
        <f>SUMIF(Ent_Dados!$C$269:$C$514,Tabulação_Prod_Municipios!D238,Ent_Dados!$Q$269:$Q$514)</f>
        <v>0</v>
      </c>
      <c r="CB240" s="9"/>
      <c r="CC240" s="10">
        <v>230</v>
      </c>
      <c r="CD240" s="92" t="s">
        <v>270</v>
      </c>
      <c r="CE240" s="13">
        <f>SUMIF(Ent_Dados!$C$9:$C$254,Tabulação_Prod_Municipios!D238,Ent_Dados!$P$9:$P$254)</f>
        <v>0</v>
      </c>
      <c r="CF240" s="16">
        <f>SUMIF(Ent_Dados!$C$9:$C$254,Tabulação_Prod_Municipios!D238,Ent_Dados!$Q$9:$Q$254)</f>
        <v>0</v>
      </c>
      <c r="CH240" s="10">
        <v>230</v>
      </c>
      <c r="CI240" s="92" t="s">
        <v>271</v>
      </c>
      <c r="CJ240" s="13">
        <f>SUMIF(Ent_Dados!$C$269:$C$514,Tabulação_Prod_Municipios!D239,Ent_Dados!$AB$269:$AB$514)</f>
        <v>0</v>
      </c>
      <c r="CK240" s="16">
        <f>SUMIF(Ent_Dados!$C$269:$C$514,Tabulação_Prod_Municipios!D239,Ent_Dados!$AC$269:$AC$514)</f>
        <v>0</v>
      </c>
      <c r="CL240" s="9"/>
      <c r="CM240" s="10">
        <v>230</v>
      </c>
      <c r="CN240" s="92" t="s">
        <v>271</v>
      </c>
      <c r="CO240" s="13">
        <f>SUMIF(Ent_Dados!$C$9:$C$254,Tabulação_Prod_Municipios!D239,Ent_Dados!$AB$9:$AB$254)</f>
        <v>0</v>
      </c>
      <c r="CP240" s="16">
        <f>SUMIF(Ent_Dados!$C$9:$C$254,Tabulação_Prod_Municipios!D239,Ent_Dados!$AC$9:$AC$254)</f>
        <v>0</v>
      </c>
      <c r="CR240" s="10">
        <v>230</v>
      </c>
      <c r="CS240" s="92" t="s">
        <v>201</v>
      </c>
      <c r="CT240" s="13">
        <f>SUMIF(Ent_Dados!$C$269:$C$514,Tabulação_Prod_Municipios!D161,Ent_Dados!$L$269:$L$514)</f>
        <v>0</v>
      </c>
      <c r="CU240" s="16">
        <f>SUMIF(Ent_Dados!$C$269:$C$514,Tabulação_Prod_Municipios!D161,Ent_Dados!$M$269:$M$514)</f>
        <v>0</v>
      </c>
      <c r="CV240" s="9"/>
      <c r="CW240" s="10">
        <v>230</v>
      </c>
      <c r="CX240" s="92" t="s">
        <v>201</v>
      </c>
      <c r="CY240" s="13">
        <f>SUMIF(Ent_Dados!$C$9:$C$254,Tabulação_Prod_Municipios!D161,Ent_Dados!$L$9:$L$254)</f>
        <v>0</v>
      </c>
      <c r="CZ240" s="16">
        <f>SUMIF(Ent_Dados!$C$9:$C$254,Tabulação_Prod_Municipios!D161,Ent_Dados!$M$9:$M$254)</f>
        <v>0</v>
      </c>
      <c r="DB240" s="10">
        <v>230</v>
      </c>
      <c r="DC240" s="92" t="s">
        <v>69</v>
      </c>
      <c r="DD240" s="13">
        <f>SUMIF(Ent_Dados!$C$269:$C$514,Tabulação_Prod_Municipios!D16,Ent_Dados!$R$269:$R$514)</f>
        <v>0</v>
      </c>
      <c r="DE240" s="16">
        <f>SUMIF(Ent_Dados!$C$269:$C$514,Tabulação_Prod_Municipios!D16,Ent_Dados!$S$269:$S$514)</f>
        <v>0</v>
      </c>
      <c r="DF240" s="9"/>
      <c r="DG240" s="10">
        <v>230</v>
      </c>
      <c r="DH240" s="92" t="s">
        <v>69</v>
      </c>
      <c r="DI240" s="13">
        <f>SUMIF(Ent_Dados!$C$9:$C$254,Tabulação_Prod_Municipios!D16,Ent_Dados!$R$9:$R$254)</f>
        <v>0</v>
      </c>
      <c r="DJ240" s="16">
        <f>SUMIF(Ent_Dados!$C$9:$C$254,Tabulação_Prod_Municipios!D16,Ent_Dados!$S$9:$S$254)</f>
        <v>0</v>
      </c>
      <c r="DL240" s="10">
        <v>230</v>
      </c>
      <c r="DM240" s="92" t="s">
        <v>256</v>
      </c>
      <c r="DN240" s="13">
        <f>SUMIF(Ent_Dados!$C$269:$C$514,Tabulação_Prod_Municipios!D223,Ent_Dados!$Z$269:$Z$514)</f>
        <v>0</v>
      </c>
      <c r="DO240" s="16">
        <f>SUMIF(Ent_Dados!$C$269:$C$514,Tabulação_Prod_Municipios!D223,Ent_Dados!$AA$269:$AA$514)</f>
        <v>0</v>
      </c>
      <c r="DP240" s="9"/>
      <c r="DQ240" s="10">
        <v>230</v>
      </c>
      <c r="DR240" s="92" t="s">
        <v>256</v>
      </c>
      <c r="DS240" s="13">
        <f>SUMIF(Ent_Dados!$C$9:$C$254,Tabulação_Prod_Municipios!D223,Ent_Dados!$Z$9:$Z$254)</f>
        <v>0</v>
      </c>
      <c r="DT240" s="16">
        <f>SUMIF(Ent_Dados!$C$9:$C$254,Tabulação_Prod_Municipios!D223,Ent_Dados!$AA$9:$AA$254)</f>
        <v>0</v>
      </c>
      <c r="DV240" s="10">
        <v>230</v>
      </c>
      <c r="DW240" s="92" t="s">
        <v>269</v>
      </c>
      <c r="DX240" s="13">
        <f>SUMIF(Ent_Dados!$C$269:$C$514,Tabulação_Prod_Municipios!D237,Ent_Dados!$D$269:$D$514)</f>
        <v>0</v>
      </c>
      <c r="DY240" s="16">
        <f>SUMIF(Ent_Dados!$C$269:$C$514,Tabulação_Prod_Municipios!D237,Ent_Dados!$E$269:$E$514)</f>
        <v>0</v>
      </c>
      <c r="DZ240" s="9"/>
      <c r="EA240" s="10">
        <v>230</v>
      </c>
      <c r="EB240" s="92" t="s">
        <v>269</v>
      </c>
      <c r="EC240" s="13">
        <f>SUMIF(Ent_Dados!$C$9:$C$254,Tabulação_Prod_Municipios!D237,Ent_Dados!$D$9:$D$254)</f>
        <v>0</v>
      </c>
      <c r="ED240" s="16">
        <f>SUMIF(Ent_Dados!$C$9:$C$254,Tabulação_Prod_Municipios!D237,Ent_Dados!$E$9:$E$254)</f>
        <v>0</v>
      </c>
      <c r="EF240" s="10">
        <v>230</v>
      </c>
      <c r="EG240" s="92" t="s">
        <v>272</v>
      </c>
      <c r="EH240" s="13"/>
      <c r="EI240" s="16"/>
      <c r="EJ240" s="9"/>
      <c r="EK240" s="10">
        <v>230</v>
      </c>
      <c r="EL240" s="92" t="s">
        <v>272</v>
      </c>
      <c r="EM240" s="13"/>
      <c r="EN240" s="16"/>
    </row>
    <row r="241" spans="1:144" ht="13.5" customHeight="1" x14ac:dyDescent="0.2">
      <c r="A241" s="14"/>
      <c r="B241" s="91">
        <v>233</v>
      </c>
      <c r="C241" s="92" t="s">
        <v>273</v>
      </c>
      <c r="D241" s="12" t="s">
        <v>563</v>
      </c>
      <c r="E241" s="14"/>
      <c r="F241" s="10">
        <v>231</v>
      </c>
      <c r="G241" s="92" t="s">
        <v>151</v>
      </c>
      <c r="H241" s="13">
        <f>SUMIF(Ent_Dados!$C$269:$C$514,Tabulação_Prod_Municipios!D105,Ent_Dados!$F$269:$F$514)+SUMIF(Ent_Dados!$C$269:$C$514,Tabulação_Prod_Municipios!D105,Ent_Dados!$H$269:$H$514)+SUMIF(Ent_Dados!$C$269:$C$514,Tabulação_Prod_Municipios!D105,Ent_Dados!$J$269:$J$514)+SUMIF(Ent_Dados!$C$269:$C$514,Tabulação_Prod_Municipios!D105,Ent_Dados!$N$269:$N$514)+SUMIF(Ent_Dados!$C$269:$C$514,Tabulação_Prod_Municipios!D105,Ent_Dados!$P$269:$P$514)+SUMIF(Ent_Dados!$C$269:$C$514,Tabulação_Prod_Municipios!D105,Ent_Dados!$T$269:$T$514)+SUMIF(Ent_Dados!$C$269:$C$514,Tabulação_Prod_Municipios!D105,Ent_Dados!$V$269:$V$514)+SUMIF(Ent_Dados!$C$269:$C$514,Tabulação_Prod_Municipios!D105,Ent_Dados!$X$269:$X$514)+SUMIF(Ent_Dados!$C$269:$C$514,Tabulação_Prod_Municipios!D105,Ent_Dados!$AB$269:$AB$514)</f>
        <v>233</v>
      </c>
      <c r="I241" s="16">
        <f>SUMIF(Ent_Dados!$C$269:$C$514,Tabulação_Prod_Municipios!D105,Ent_Dados!$G$269:$G$514)+SUMIF(Ent_Dados!$C$269:$C$514,Tabulação_Prod_Municipios!D105,Ent_Dados!$I$269:$I$514)+SUMIF(Ent_Dados!$C$269:$C$514,Tabulação_Prod_Municipios!D105,Ent_Dados!$K$269:$K$514)+SUMIF(Ent_Dados!$C$269:$C$514,Tabulação_Prod_Municipios!D105,Ent_Dados!$O$269:$O$514)+SUMIF(Ent_Dados!$C$269:$C$514,Tabulação_Prod_Municipios!D105,Ent_Dados!$Q$269:$Q$514)+SUMIF(Ent_Dados!$C$269:$C$514,Tabulação_Prod_Municipios!D105,Ent_Dados!$U$269:$U$514)+SUMIF(Ent_Dados!$C$269:$C$514,Tabulação_Prod_Municipios!D105,Ent_Dados!$W$269:$W$514)+SUMIF(Ent_Dados!$C$269:$C$514,Tabulação_Prod_Municipios!D105,Ent_Dados!$Y$269:$Y$514)+SUMIF(Ent_Dados!$C$269:$C$514,Tabulação_Prod_Municipios!D105,Ent_Dados!$AC$269:$AC$514)</f>
        <v>225</v>
      </c>
      <c r="J241" s="9"/>
      <c r="K241" s="10">
        <v>231</v>
      </c>
      <c r="L241" s="92" t="s">
        <v>183</v>
      </c>
      <c r="M241" s="13">
        <f>SUMIF(Ent_Dados!$C$9:$C$254,Tabulação_Prod_Municipios!D140,Ent_Dados!$F$9:$F$254)+SUMIF(Ent_Dados!$C$9:$C$254,Tabulação_Prod_Municipios!D140,Ent_Dados!$H$9:$H$254)+SUMIF(Ent_Dados!$C$9:$C$254,Tabulação_Prod_Municipios!D140,Ent_Dados!$J$9:$J$254)+SUMIF(Ent_Dados!$C$9:$C$254,Tabulação_Prod_Municipios!D140,Ent_Dados!$N$9:$N$254)+SUMIF(Ent_Dados!$C$9:$C$254,Tabulação_Prod_Municipios!D140,Ent_Dados!$P$9:$P$254)+SUMIF(Ent_Dados!$C$9:$C$254,Tabulação_Prod_Municipios!D140,Ent_Dados!$T$9:$T$254)+SUMIF(Ent_Dados!$C$9:$C$254,Tabulação_Prod_Municipios!D140,Ent_Dados!$V$9:$V$254)+SUMIF(Ent_Dados!$C$9:$C$254,Tabulação_Prod_Municipios!D140,Ent_Dados!$X$9:$X$254)+SUMIF(Ent_Dados!$C$9:$C$254,Tabulação_Prod_Municipios!D140,Ent_Dados!$AB$9:$AB$254)</f>
        <v>80</v>
      </c>
      <c r="N241" s="16">
        <f>SUMIF(Ent_Dados!$C$9:$C$254,Tabulação_Prod_Municipios!D140,Ent_Dados!$G$9:$G$254)+SUMIF(Ent_Dados!$C$9:$C$254,Tabulação_Prod_Municipios!D140,Ent_Dados!$I$9:$I$254)+SUMIF(Ent_Dados!$C$9:$C$254,Tabulação_Prod_Municipios!D140,Ent_Dados!$K$9:$K$254)+SUMIF(Ent_Dados!$C$9:$C$254,Tabulação_Prod_Municipios!D140,Ent_Dados!$O$9:$O$254)+SUMIF(Ent_Dados!$C$9:$C$254,Tabulação_Prod_Municipios!D140,Ent_Dados!$Q$9:$Q$254)+SUMIF(Ent_Dados!$C$9:$C$254,Tabulação_Prod_Municipios!D140,Ent_Dados!$U$9:$U$254)+SUMIF(Ent_Dados!$C$9:$C$254,Tabulação_Prod_Municipios!D140,Ent_Dados!$W$9:$W$254)+SUMIF(Ent_Dados!$C$9:$C$254,Tabulação_Prod_Municipios!D140,Ent_Dados!$Y$9:$Y$254)+SUMIF(Ent_Dados!$C$9:$C$254,Tabulação_Prod_Municipios!D140,Ent_Dados!$AC$9:$AC$254)</f>
        <v>80</v>
      </c>
      <c r="O241" s="14"/>
      <c r="P241" s="10">
        <v>231</v>
      </c>
      <c r="Q241" s="92" t="s">
        <v>201</v>
      </c>
      <c r="R241" s="13">
        <f>SUMIF(Ent_Dados!$C$269:$C$514,Tabulação_Prod_Municipios!D161,Ent_Dados!$V$269:$V$514)</f>
        <v>0</v>
      </c>
      <c r="S241" s="16">
        <f>SUMIF(Ent_Dados!$C$269:$C$514,Tabulação_Prod_Municipios!D161,Ent_Dados!$W$269:$W$514)</f>
        <v>0</v>
      </c>
      <c r="T241" s="9"/>
      <c r="U241" s="10">
        <v>231</v>
      </c>
      <c r="V241" s="92" t="s">
        <v>201</v>
      </c>
      <c r="W241" s="13">
        <f>SUMIF(Ent_Dados!$C$9:$C$254,Tabulação_Prod_Municipios!D161,Ent_Dados!$V$9:$V$254)</f>
        <v>0</v>
      </c>
      <c r="X241" s="16">
        <f>SUMIF(Ent_Dados!$C$9:$C$254,Tabulação_Prod_Municipios!D161,Ent_Dados!$W$9:$W$254)</f>
        <v>0</v>
      </c>
      <c r="Y241" s="2"/>
      <c r="Z241" s="10">
        <v>231</v>
      </c>
      <c r="AA241" s="92" t="s">
        <v>242</v>
      </c>
      <c r="AB241" s="13">
        <f>SUMIF(Ent_Dados!$C$269:$C$514,Tabulação_Prod_Municipios!D207,Ent_Dados!$T$269:$T$514)</f>
        <v>420</v>
      </c>
      <c r="AC241" s="16">
        <f>SUMIF(Ent_Dados!$C$269:$C$514,Tabulação_Prod_Municipios!D207,Ent_Dados!$U$269:$U$514)</f>
        <v>15</v>
      </c>
      <c r="AD241" s="9"/>
      <c r="AE241" s="10">
        <v>231</v>
      </c>
      <c r="AF241" s="92" t="s">
        <v>242</v>
      </c>
      <c r="AG241" s="13">
        <f>SUMIF(Ent_Dados!$C$9:$C$254,Tabulação_Prod_Municipios!D207,Ent_Dados!$T$9:$T$254)</f>
        <v>70</v>
      </c>
      <c r="AH241" s="16">
        <f>SUMIF(Ent_Dados!$C$9:$C$254,Tabulação_Prod_Municipios!D207,Ent_Dados!$U$9:$U$254)</f>
        <v>3</v>
      </c>
      <c r="AJ241" s="10">
        <v>231</v>
      </c>
      <c r="AK241" s="92" t="s">
        <v>251</v>
      </c>
      <c r="AL241" s="13">
        <f>SUMIF(Ent_Dados!$C$269:$C$514,Tabulação_Prod_Municipios!D218,Ent_Dados!$X$269:$X$514)</f>
        <v>0</v>
      </c>
      <c r="AM241" s="16">
        <f>SUMIF(Ent_Dados!$C$269:$C$514,Tabulação_Prod_Municipios!D218,Ent_Dados!$Y$269:$Y$514)</f>
        <v>0</v>
      </c>
      <c r="AN241" s="9"/>
      <c r="AO241" s="10">
        <v>231</v>
      </c>
      <c r="AP241" s="92" t="s">
        <v>251</v>
      </c>
      <c r="AQ241" s="13">
        <f>SUMIF(Ent_Dados!$C$9:$C$254,Tabulação_Prod_Municipios!D218,Ent_Dados!$X$9:$X$254)</f>
        <v>0</v>
      </c>
      <c r="AR241" s="16">
        <f>SUMIF(Ent_Dados!$C$9:$C$254,Tabulação_Prod_Municipios!D218,Ent_Dados!$Y$9:$Y$254)</f>
        <v>0</v>
      </c>
      <c r="AT241" s="10">
        <v>231</v>
      </c>
      <c r="AU241" s="92" t="s">
        <v>220</v>
      </c>
      <c r="AV241" s="13">
        <f>SUMIF(Ent_Dados!$C$269:$C$514,Tabulação_Prod_Municipios!D180,Ent_Dados!$J$269:$J$514)</f>
        <v>0</v>
      </c>
      <c r="AW241" s="16">
        <f>SUMIF(Ent_Dados!$C$269:$C$514,Tabulação_Prod_Municipios!D180,Ent_Dados!$K$269:$K$514)</f>
        <v>0</v>
      </c>
      <c r="AX241" s="9"/>
      <c r="AY241" s="10">
        <v>231</v>
      </c>
      <c r="AZ241" s="92" t="s">
        <v>186</v>
      </c>
      <c r="BA241" s="13">
        <f>SUMIF(Ent_Dados!$C$9:$C$254,Tabulação_Prod_Municipios!D143,Ent_Dados!$J$9:$J$254)</f>
        <v>0</v>
      </c>
      <c r="BB241" s="16">
        <f>SUMIF(Ent_Dados!$C$9:$C$254,Tabulação_Prod_Municipios!D143,Ent_Dados!$K$9:$K$254)</f>
        <v>0</v>
      </c>
      <c r="BD241" s="10">
        <v>231</v>
      </c>
      <c r="BE241" s="92" t="s">
        <v>253</v>
      </c>
      <c r="BF241" s="13">
        <f>SUMIF(Ent_Dados!$C$269:$C$514,Tabulação_Prod_Municipios!D220,Ent_Dados!$N$269:$N$514)</f>
        <v>0</v>
      </c>
      <c r="BG241" s="16">
        <f>SUMIF(Ent_Dados!$C$269:$C$514,Tabulação_Prod_Municipios!D220,Ent_Dados!$O$269:$O$514)</f>
        <v>0</v>
      </c>
      <c r="BH241" s="9"/>
      <c r="BI241" s="10">
        <v>231</v>
      </c>
      <c r="BJ241" s="92" t="s">
        <v>253</v>
      </c>
      <c r="BK241" s="13">
        <f>SUMIF(Ent_Dados!$C$9:$C$254,Tabulação_Prod_Municipios!D220,Ent_Dados!$N$9:$N$254)</f>
        <v>0</v>
      </c>
      <c r="BL241" s="16">
        <f>SUMIF(Ent_Dados!$C$9:$C$254,Tabulação_Prod_Municipios!D220,Ent_Dados!$O$9:$O$254)</f>
        <v>0</v>
      </c>
      <c r="BN241" s="10">
        <v>231</v>
      </c>
      <c r="BO241" s="92" t="s">
        <v>271</v>
      </c>
      <c r="BP241" s="13">
        <f>SUMIF(Ent_Dados!$C$269:$C$514,Tabulação_Prod_Municipios!D239,Ent_Dados!$F$269:$F$514)</f>
        <v>0</v>
      </c>
      <c r="BQ241" s="16">
        <f>SUMIF(Ent_Dados!$C$269:$C$514,Tabulação_Prod_Municipios!D239,Ent_Dados!$G$269:$G$514)</f>
        <v>0</v>
      </c>
      <c r="BR241" s="9"/>
      <c r="BS241" s="10">
        <v>231</v>
      </c>
      <c r="BT241" s="92" t="s">
        <v>271</v>
      </c>
      <c r="BU241" s="13">
        <f>SUMIF(Ent_Dados!$C$9:$C$254,Tabulação_Prod_Municipios!D239,Ent_Dados!$F$9:$F$254)</f>
        <v>0</v>
      </c>
      <c r="BV241" s="16">
        <f>SUMIF(Ent_Dados!$C$9:$C$254,Tabulação_Prod_Municipios!D239,Ent_Dados!$G$9:$G$254)</f>
        <v>0</v>
      </c>
      <c r="BX241" s="10">
        <v>231</v>
      </c>
      <c r="BY241" s="92" t="s">
        <v>271</v>
      </c>
      <c r="BZ241" s="13">
        <f>SUMIF(Ent_Dados!$C$269:$C$514,Tabulação_Prod_Municipios!D239,Ent_Dados!$P$269:$P$514)</f>
        <v>0</v>
      </c>
      <c r="CA241" s="16">
        <f>SUMIF(Ent_Dados!$C$269:$C$514,Tabulação_Prod_Municipios!D239,Ent_Dados!$Q$269:$Q$514)</f>
        <v>0</v>
      </c>
      <c r="CB241" s="9"/>
      <c r="CC241" s="10">
        <v>231</v>
      </c>
      <c r="CD241" s="92" t="s">
        <v>271</v>
      </c>
      <c r="CE241" s="13">
        <f>SUMIF(Ent_Dados!$C$9:$C$254,Tabulação_Prod_Municipios!D239,Ent_Dados!$P$9:$P$254)</f>
        <v>0</v>
      </c>
      <c r="CF241" s="16">
        <f>SUMIF(Ent_Dados!$C$9:$C$254,Tabulação_Prod_Municipios!D239,Ent_Dados!$Q$9:$Q$254)</f>
        <v>0</v>
      </c>
      <c r="CH241" s="10">
        <v>231</v>
      </c>
      <c r="CI241" s="92" t="s">
        <v>272</v>
      </c>
      <c r="CJ241" s="13">
        <f>SUMIF(Ent_Dados!$C$269:$C$514,Tabulação_Prod_Municipios!D240,Ent_Dados!$AB$269:$AB$514)</f>
        <v>0</v>
      </c>
      <c r="CK241" s="16">
        <f>SUMIF(Ent_Dados!$C$269:$C$514,Tabulação_Prod_Municipios!D240,Ent_Dados!$AC$269:$AC$514)</f>
        <v>0</v>
      </c>
      <c r="CL241" s="9"/>
      <c r="CM241" s="10">
        <v>231</v>
      </c>
      <c r="CN241" s="92" t="s">
        <v>272</v>
      </c>
      <c r="CO241" s="13">
        <f>SUMIF(Ent_Dados!$C$9:$C$254,Tabulação_Prod_Municipios!D240,Ent_Dados!$AB$9:$AB$254)</f>
        <v>0</v>
      </c>
      <c r="CP241" s="16">
        <f>SUMIF(Ent_Dados!$C$9:$C$254,Tabulação_Prod_Municipios!D240,Ent_Dados!$AC$9:$AC$254)</f>
        <v>0</v>
      </c>
      <c r="CR241" s="10">
        <v>231</v>
      </c>
      <c r="CS241" s="92" t="s">
        <v>203</v>
      </c>
      <c r="CT241" s="13">
        <f>SUMIF(Ent_Dados!$C$269:$C$514,Tabulação_Prod_Municipios!D163,Ent_Dados!$L$269:$L$514)</f>
        <v>0</v>
      </c>
      <c r="CU241" s="16">
        <f>SUMIF(Ent_Dados!$C$269:$C$514,Tabulação_Prod_Municipios!D163,Ent_Dados!$M$269:$M$514)</f>
        <v>0</v>
      </c>
      <c r="CV241" s="9"/>
      <c r="CW241" s="10">
        <v>231</v>
      </c>
      <c r="CX241" s="92" t="s">
        <v>203</v>
      </c>
      <c r="CY241" s="13">
        <f>SUMIF(Ent_Dados!$C$9:$C$254,Tabulação_Prod_Municipios!D163,Ent_Dados!$L$9:$L$254)</f>
        <v>0</v>
      </c>
      <c r="CZ241" s="16">
        <f>SUMIF(Ent_Dados!$C$9:$C$254,Tabulação_Prod_Municipios!D163,Ent_Dados!$M$9:$M$254)</f>
        <v>0</v>
      </c>
      <c r="DB241" s="10">
        <v>231</v>
      </c>
      <c r="DC241" s="92" t="s">
        <v>82</v>
      </c>
      <c r="DD241" s="13">
        <f>SUMIF(Ent_Dados!$C$269:$C$514,Tabulação_Prod_Municipios!D30,Ent_Dados!$R$269:$R$514)</f>
        <v>0</v>
      </c>
      <c r="DE241" s="16">
        <f>SUMIF(Ent_Dados!$C$269:$C$514,Tabulação_Prod_Municipios!D30,Ent_Dados!$S$269:$S$514)</f>
        <v>0</v>
      </c>
      <c r="DF241" s="9"/>
      <c r="DG241" s="10">
        <v>231</v>
      </c>
      <c r="DH241" s="92" t="s">
        <v>82</v>
      </c>
      <c r="DI241" s="13">
        <f>SUMIF(Ent_Dados!$C$9:$C$254,Tabulação_Prod_Municipios!D30,Ent_Dados!$R$9:$R$254)</f>
        <v>0</v>
      </c>
      <c r="DJ241" s="16">
        <f>SUMIF(Ent_Dados!$C$9:$C$254,Tabulação_Prod_Municipios!D30,Ent_Dados!$S$9:$S$254)</f>
        <v>0</v>
      </c>
      <c r="DL241" s="10">
        <v>231</v>
      </c>
      <c r="DM241" s="92" t="s">
        <v>257</v>
      </c>
      <c r="DN241" s="13">
        <f>SUMIF(Ent_Dados!$C$269:$C$514,Tabulação_Prod_Municipios!D224,Ent_Dados!$Z$269:$Z$514)</f>
        <v>0</v>
      </c>
      <c r="DO241" s="16">
        <f>SUMIF(Ent_Dados!$C$269:$C$514,Tabulação_Prod_Municipios!D224,Ent_Dados!$AA$269:$AA$514)</f>
        <v>0</v>
      </c>
      <c r="DP241" s="9"/>
      <c r="DQ241" s="10">
        <v>231</v>
      </c>
      <c r="DR241" s="92" t="s">
        <v>257</v>
      </c>
      <c r="DS241" s="13">
        <f>SUMIF(Ent_Dados!$C$9:$C$254,Tabulação_Prod_Municipios!D224,Ent_Dados!$Z$9:$Z$254)</f>
        <v>0</v>
      </c>
      <c r="DT241" s="16">
        <f>SUMIF(Ent_Dados!$C$9:$C$254,Tabulação_Prod_Municipios!D224,Ent_Dados!$AA$9:$AA$254)</f>
        <v>0</v>
      </c>
      <c r="DV241" s="10">
        <v>231</v>
      </c>
      <c r="DW241" s="92" t="s">
        <v>270</v>
      </c>
      <c r="DX241" s="13">
        <f>SUMIF(Ent_Dados!$C$269:$C$514,Tabulação_Prod_Municipios!D238,Ent_Dados!$D$269:$D$514)</f>
        <v>0</v>
      </c>
      <c r="DY241" s="16">
        <f>SUMIF(Ent_Dados!$C$269:$C$514,Tabulação_Prod_Municipios!D238,Ent_Dados!$E$269:$E$514)</f>
        <v>0</v>
      </c>
      <c r="DZ241" s="9"/>
      <c r="EA241" s="10">
        <v>231</v>
      </c>
      <c r="EB241" s="92" t="s">
        <v>270</v>
      </c>
      <c r="EC241" s="13">
        <f>SUMIF(Ent_Dados!$C$9:$C$254,Tabulação_Prod_Municipios!D238,Ent_Dados!$D$9:$D$254)</f>
        <v>0</v>
      </c>
      <c r="ED241" s="16">
        <f>SUMIF(Ent_Dados!$C$9:$C$254,Tabulação_Prod_Municipios!D238,Ent_Dados!$E$9:$E$254)</f>
        <v>0</v>
      </c>
      <c r="EF241" s="10">
        <v>231</v>
      </c>
      <c r="EG241" s="92" t="s">
        <v>273</v>
      </c>
      <c r="EH241" s="13"/>
      <c r="EI241" s="16"/>
      <c r="EJ241" s="9"/>
      <c r="EK241" s="10">
        <v>231</v>
      </c>
      <c r="EL241" s="92" t="s">
        <v>273</v>
      </c>
      <c r="EM241" s="13"/>
      <c r="EN241" s="16"/>
    </row>
    <row r="242" spans="1:144" ht="13.5" customHeight="1" x14ac:dyDescent="0.2">
      <c r="A242" s="14"/>
      <c r="B242" s="91">
        <v>234</v>
      </c>
      <c r="C242" s="92" t="s">
        <v>274</v>
      </c>
      <c r="D242" s="12" t="s">
        <v>564</v>
      </c>
      <c r="E242" s="14"/>
      <c r="F242" s="10">
        <v>232</v>
      </c>
      <c r="G242" s="92" t="s">
        <v>213</v>
      </c>
      <c r="H242" s="13">
        <f>SUMIF(Ent_Dados!$C$269:$C$514,Tabulação_Prod_Municipios!D173,Ent_Dados!$F$269:$F$514)+SUMIF(Ent_Dados!$C$269:$C$514,Tabulação_Prod_Municipios!D173,Ent_Dados!$H$269:$H$514)+SUMIF(Ent_Dados!$C$269:$C$514,Tabulação_Prod_Municipios!D173,Ent_Dados!$J$269:$J$514)+SUMIF(Ent_Dados!$C$269:$C$514,Tabulação_Prod_Municipios!D173,Ent_Dados!$N$269:$N$514)+SUMIF(Ent_Dados!$C$269:$C$514,Tabulação_Prod_Municipios!D173,Ent_Dados!$P$269:$P$514)+SUMIF(Ent_Dados!$C$269:$C$514,Tabulação_Prod_Municipios!D173,Ent_Dados!$T$269:$T$514)+SUMIF(Ent_Dados!$C$269:$C$514,Tabulação_Prod_Municipios!D173,Ent_Dados!$V$269:$V$514)+SUMIF(Ent_Dados!$C$269:$C$514,Tabulação_Prod_Municipios!D173,Ent_Dados!$X$269:$X$514)+SUMIF(Ent_Dados!$C$269:$C$514,Tabulação_Prod_Municipios!D173,Ent_Dados!$AB$269:$AB$514)</f>
        <v>350</v>
      </c>
      <c r="I242" s="16">
        <f>SUMIF(Ent_Dados!$C$269:$C$514,Tabulação_Prod_Municipios!D173,Ent_Dados!$G$269:$G$514)+SUMIF(Ent_Dados!$C$269:$C$514,Tabulação_Prod_Municipios!D173,Ent_Dados!$I$269:$I$514)+SUMIF(Ent_Dados!$C$269:$C$514,Tabulação_Prod_Municipios!D173,Ent_Dados!$K$269:$K$514)+SUMIF(Ent_Dados!$C$269:$C$514,Tabulação_Prod_Municipios!D173,Ent_Dados!$O$269:$O$514)+SUMIF(Ent_Dados!$C$269:$C$514,Tabulação_Prod_Municipios!D173,Ent_Dados!$Q$269:$Q$514)+SUMIF(Ent_Dados!$C$269:$C$514,Tabulação_Prod_Municipios!D173,Ent_Dados!$U$269:$U$514)+SUMIF(Ent_Dados!$C$269:$C$514,Tabulação_Prod_Municipios!D173,Ent_Dados!$W$269:$W$514)+SUMIF(Ent_Dados!$C$269:$C$514,Tabulação_Prod_Municipios!D173,Ent_Dados!$Y$269:$Y$514)+SUMIF(Ent_Dados!$C$269:$C$514,Tabulação_Prod_Municipios!D173,Ent_Dados!$AC$269:$AC$514)</f>
        <v>224</v>
      </c>
      <c r="J242" s="9"/>
      <c r="K242" s="10">
        <v>232</v>
      </c>
      <c r="L242" s="92" t="s">
        <v>151</v>
      </c>
      <c r="M242" s="13">
        <f>SUMIF(Ent_Dados!$C$9:$C$254,Tabulação_Prod_Municipios!D105,Ent_Dados!$F$9:$F$254)+SUMIF(Ent_Dados!$C$9:$C$254,Tabulação_Prod_Municipios!D105,Ent_Dados!$H$9:$H$254)+SUMIF(Ent_Dados!$C$9:$C$254,Tabulação_Prod_Municipios!D105,Ent_Dados!$J$9:$J$254)+SUMIF(Ent_Dados!$C$9:$C$254,Tabulação_Prod_Municipios!D105,Ent_Dados!$N$9:$N$254)+SUMIF(Ent_Dados!$C$9:$C$254,Tabulação_Prod_Municipios!D105,Ent_Dados!$P$9:$P$254)+SUMIF(Ent_Dados!$C$9:$C$254,Tabulação_Prod_Municipios!D105,Ent_Dados!$T$9:$T$254)+SUMIF(Ent_Dados!$C$9:$C$254,Tabulação_Prod_Municipios!D105,Ent_Dados!$V$9:$V$254)+SUMIF(Ent_Dados!$C$9:$C$254,Tabulação_Prod_Municipios!D105,Ent_Dados!$X$9:$X$254)+SUMIF(Ent_Dados!$C$9:$C$254,Tabulação_Prod_Municipios!D105,Ent_Dados!$AB$9:$AB$254)</f>
        <v>75</v>
      </c>
      <c r="N242" s="16">
        <f>SUMIF(Ent_Dados!$C$9:$C$254,Tabulação_Prod_Municipios!D105,Ent_Dados!$G$9:$G$254)+SUMIF(Ent_Dados!$C$9:$C$254,Tabulação_Prod_Municipios!D105,Ent_Dados!$I$9:$I$254)+SUMIF(Ent_Dados!$C$9:$C$254,Tabulação_Prod_Municipios!D105,Ent_Dados!$K$9:$K$254)+SUMIF(Ent_Dados!$C$9:$C$254,Tabulação_Prod_Municipios!D105,Ent_Dados!$O$9:$O$254)+SUMIF(Ent_Dados!$C$9:$C$254,Tabulação_Prod_Municipios!D105,Ent_Dados!$Q$9:$Q$254)+SUMIF(Ent_Dados!$C$9:$C$254,Tabulação_Prod_Municipios!D105,Ent_Dados!$U$9:$U$254)+SUMIF(Ent_Dados!$C$9:$C$254,Tabulação_Prod_Municipios!D105,Ent_Dados!$W$9:$W$254)+SUMIF(Ent_Dados!$C$9:$C$254,Tabulação_Prod_Municipios!D105,Ent_Dados!$Y$9:$Y$254)+SUMIF(Ent_Dados!$C$9:$C$254,Tabulação_Prod_Municipios!D105,Ent_Dados!$AC$9:$AC$254)</f>
        <v>75</v>
      </c>
      <c r="O242" s="14"/>
      <c r="P242" s="10">
        <v>232</v>
      </c>
      <c r="Q242" s="92" t="s">
        <v>209</v>
      </c>
      <c r="R242" s="13">
        <f>SUMIF(Ent_Dados!$C$269:$C$514,Tabulação_Prod_Municipios!D169,Ent_Dados!$V$269:$V$514)</f>
        <v>0</v>
      </c>
      <c r="S242" s="16">
        <f>SUMIF(Ent_Dados!$C$269:$C$514,Tabulação_Prod_Municipios!D169,Ent_Dados!$W$269:$W$514)</f>
        <v>0</v>
      </c>
      <c r="T242" s="9"/>
      <c r="U242" s="10">
        <v>232</v>
      </c>
      <c r="V242" s="92" t="s">
        <v>209</v>
      </c>
      <c r="W242" s="13">
        <f>SUMIF(Ent_Dados!$C$9:$C$254,Tabulação_Prod_Municipios!D169,Ent_Dados!$V$9:$V$254)</f>
        <v>0</v>
      </c>
      <c r="X242" s="16">
        <f>SUMIF(Ent_Dados!$C$9:$C$254,Tabulação_Prod_Municipios!D169,Ent_Dados!$W$9:$W$254)</f>
        <v>0</v>
      </c>
      <c r="Y242" s="2"/>
      <c r="Z242" s="10">
        <v>232</v>
      </c>
      <c r="AA242" s="92" t="s">
        <v>261</v>
      </c>
      <c r="AB242" s="13">
        <f>SUMIF(Ent_Dados!$C$269:$C$514,Tabulação_Prod_Municipios!D228,Ent_Dados!$T$269:$T$514)</f>
        <v>2250</v>
      </c>
      <c r="AC242" s="16">
        <f>SUMIF(Ent_Dados!$C$269:$C$514,Tabulação_Prod_Municipios!D228,Ent_Dados!$U$269:$U$514)</f>
        <v>0</v>
      </c>
      <c r="AD242" s="9"/>
      <c r="AE242" s="10">
        <v>232</v>
      </c>
      <c r="AF242" s="92" t="s">
        <v>261</v>
      </c>
      <c r="AG242" s="13">
        <f>SUMIF(Ent_Dados!$C$9:$C$254,Tabulação_Prod_Municipios!D228,Ent_Dados!$T$9:$T$254)</f>
        <v>500</v>
      </c>
      <c r="AH242" s="16">
        <f>SUMIF(Ent_Dados!$C$9:$C$254,Tabulação_Prod_Municipios!D228,Ent_Dados!$U$9:$U$254)</f>
        <v>0</v>
      </c>
      <c r="AJ242" s="10">
        <v>232</v>
      </c>
      <c r="AK242" s="92" t="s">
        <v>253</v>
      </c>
      <c r="AL242" s="13">
        <f>SUMIF(Ent_Dados!$C$269:$C$514,Tabulação_Prod_Municipios!D220,Ent_Dados!$X$269:$X$514)</f>
        <v>0</v>
      </c>
      <c r="AM242" s="16">
        <f>SUMIF(Ent_Dados!$C$269:$C$514,Tabulação_Prod_Municipios!D220,Ent_Dados!$Y$269:$Y$514)</f>
        <v>0</v>
      </c>
      <c r="AN242" s="9"/>
      <c r="AO242" s="10">
        <v>232</v>
      </c>
      <c r="AP242" s="92" t="s">
        <v>253</v>
      </c>
      <c r="AQ242" s="13">
        <f>SUMIF(Ent_Dados!$C$9:$C$254,Tabulação_Prod_Municipios!D220,Ent_Dados!$X$9:$X$254)</f>
        <v>0</v>
      </c>
      <c r="AR242" s="16">
        <f>SUMIF(Ent_Dados!$C$9:$C$254,Tabulação_Prod_Municipios!D220,Ent_Dados!$Y$9:$Y$254)</f>
        <v>0</v>
      </c>
      <c r="AT242" s="10">
        <v>232</v>
      </c>
      <c r="AU242" s="92" t="s">
        <v>65</v>
      </c>
      <c r="AV242" s="13">
        <f>SUMIF(Ent_Dados!$C$269:$C$514,Tabulação_Prod_Municipios!D12,Ent_Dados!$J$269:$J$514)</f>
        <v>0</v>
      </c>
      <c r="AW242" s="16">
        <f>SUMIF(Ent_Dados!$C$269:$C$514,Tabulação_Prod_Municipios!D12,Ent_Dados!$K$269:$K$514)</f>
        <v>0</v>
      </c>
      <c r="AX242" s="9"/>
      <c r="AY242" s="10">
        <v>232</v>
      </c>
      <c r="AZ242" s="92" t="s">
        <v>192</v>
      </c>
      <c r="BA242" s="13">
        <f>SUMIF(Ent_Dados!$C$9:$C$254,Tabulação_Prod_Municipios!D150,Ent_Dados!$J$9:$J$254)</f>
        <v>0</v>
      </c>
      <c r="BB242" s="16">
        <f>SUMIF(Ent_Dados!$C$9:$C$254,Tabulação_Prod_Municipios!D150,Ent_Dados!$K$9:$K$254)</f>
        <v>0</v>
      </c>
      <c r="BD242" s="10">
        <v>232</v>
      </c>
      <c r="BE242" s="92" t="s">
        <v>254</v>
      </c>
      <c r="BF242" s="13">
        <f>SUMIF(Ent_Dados!$C$269:$C$514,Tabulação_Prod_Municipios!D221,Ent_Dados!$N$269:$N$514)</f>
        <v>0</v>
      </c>
      <c r="BG242" s="16">
        <f>SUMIF(Ent_Dados!$C$269:$C$514,Tabulação_Prod_Municipios!D221,Ent_Dados!$O$269:$O$514)</f>
        <v>0</v>
      </c>
      <c r="BH242" s="9"/>
      <c r="BI242" s="10">
        <v>232</v>
      </c>
      <c r="BJ242" s="92" t="s">
        <v>254</v>
      </c>
      <c r="BK242" s="13">
        <f>SUMIF(Ent_Dados!$C$9:$C$254,Tabulação_Prod_Municipios!D221,Ent_Dados!$N$9:$N$254)</f>
        <v>0</v>
      </c>
      <c r="BL242" s="16">
        <f>SUMIF(Ent_Dados!$C$9:$C$254,Tabulação_Prod_Municipios!D221,Ent_Dados!$O$9:$O$254)</f>
        <v>0</v>
      </c>
      <c r="BN242" s="10">
        <v>232</v>
      </c>
      <c r="BO242" s="92" t="s">
        <v>272</v>
      </c>
      <c r="BP242" s="13">
        <f>SUMIF(Ent_Dados!$C$269:$C$514,Tabulação_Prod_Municipios!D240,Ent_Dados!$F$269:$F$514)</f>
        <v>0</v>
      </c>
      <c r="BQ242" s="16">
        <f>SUMIF(Ent_Dados!$C$269:$C$514,Tabulação_Prod_Municipios!D240,Ent_Dados!$G$269:$G$514)</f>
        <v>0</v>
      </c>
      <c r="BR242" s="9"/>
      <c r="BS242" s="10">
        <v>232</v>
      </c>
      <c r="BT242" s="92" t="s">
        <v>272</v>
      </c>
      <c r="BU242" s="13">
        <f>SUMIF(Ent_Dados!$C$9:$C$254,Tabulação_Prod_Municipios!D240,Ent_Dados!$F$9:$F$254)</f>
        <v>0</v>
      </c>
      <c r="BV242" s="16">
        <f>SUMIF(Ent_Dados!$C$9:$C$254,Tabulação_Prod_Municipios!D240,Ent_Dados!$G$9:$G$254)</f>
        <v>0</v>
      </c>
      <c r="BX242" s="10">
        <v>232</v>
      </c>
      <c r="BY242" s="92" t="s">
        <v>272</v>
      </c>
      <c r="BZ242" s="13">
        <f>SUMIF(Ent_Dados!$C$269:$C$514,Tabulação_Prod_Municipios!D240,Ent_Dados!$P$269:$P$514)</f>
        <v>0</v>
      </c>
      <c r="CA242" s="16">
        <f>SUMIF(Ent_Dados!$C$269:$C$514,Tabulação_Prod_Municipios!D240,Ent_Dados!$Q$269:$Q$514)</f>
        <v>0</v>
      </c>
      <c r="CB242" s="9"/>
      <c r="CC242" s="10">
        <v>232</v>
      </c>
      <c r="CD242" s="92" t="s">
        <v>272</v>
      </c>
      <c r="CE242" s="13">
        <f>SUMIF(Ent_Dados!$C$9:$C$254,Tabulação_Prod_Municipios!D240,Ent_Dados!$P$9:$P$254)</f>
        <v>0</v>
      </c>
      <c r="CF242" s="16">
        <f>SUMIF(Ent_Dados!$C$9:$C$254,Tabulação_Prod_Municipios!D240,Ent_Dados!$Q$9:$Q$254)</f>
        <v>0</v>
      </c>
      <c r="CH242" s="10">
        <v>232</v>
      </c>
      <c r="CI242" s="92" t="s">
        <v>273</v>
      </c>
      <c r="CJ242" s="13">
        <f>SUMIF(Ent_Dados!$C$269:$C$514,Tabulação_Prod_Municipios!D241,Ent_Dados!$AB$269:$AB$514)</f>
        <v>0</v>
      </c>
      <c r="CK242" s="16">
        <f>SUMIF(Ent_Dados!$C$269:$C$514,Tabulação_Prod_Municipios!D241,Ent_Dados!$AC$269:$AC$514)</f>
        <v>0</v>
      </c>
      <c r="CL242" s="9"/>
      <c r="CM242" s="10">
        <v>232</v>
      </c>
      <c r="CN242" s="92" t="s">
        <v>273</v>
      </c>
      <c r="CO242" s="13">
        <f>SUMIF(Ent_Dados!$C$9:$C$254,Tabulação_Prod_Municipios!D241,Ent_Dados!$AB$9:$AB$254)</f>
        <v>0</v>
      </c>
      <c r="CP242" s="16">
        <f>SUMIF(Ent_Dados!$C$9:$C$254,Tabulação_Prod_Municipios!D241,Ent_Dados!$AC$9:$AC$254)</f>
        <v>0</v>
      </c>
      <c r="CR242" s="10">
        <v>232</v>
      </c>
      <c r="CS242" s="92" t="s">
        <v>211</v>
      </c>
      <c r="CT242" s="13">
        <f>SUMIF(Ent_Dados!$C$269:$C$514,Tabulação_Prod_Municipios!D171,Ent_Dados!$L$269:$L$514)</f>
        <v>0</v>
      </c>
      <c r="CU242" s="16">
        <f>SUMIF(Ent_Dados!$C$269:$C$514,Tabulação_Prod_Municipios!D171,Ent_Dados!$M$269:$M$514)</f>
        <v>0</v>
      </c>
      <c r="CV242" s="9"/>
      <c r="CW242" s="10">
        <v>232</v>
      </c>
      <c r="CX242" s="92" t="s">
        <v>211</v>
      </c>
      <c r="CY242" s="13">
        <f>SUMIF(Ent_Dados!$C$9:$C$254,Tabulação_Prod_Municipios!D171,Ent_Dados!$L$9:$L$254)</f>
        <v>0</v>
      </c>
      <c r="CZ242" s="16">
        <f>SUMIF(Ent_Dados!$C$9:$C$254,Tabulação_Prod_Municipios!D171,Ent_Dados!$M$9:$M$254)</f>
        <v>0</v>
      </c>
      <c r="DB242" s="10">
        <v>232</v>
      </c>
      <c r="DC242" s="92" t="s">
        <v>101</v>
      </c>
      <c r="DD242" s="13">
        <f>SUMIF(Ent_Dados!$C$269:$C$514,Tabulação_Prod_Municipios!D49,Ent_Dados!$R$269:$R$514)</f>
        <v>0</v>
      </c>
      <c r="DE242" s="16">
        <f>SUMIF(Ent_Dados!$C$269:$C$514,Tabulação_Prod_Municipios!D49,Ent_Dados!$S$269:$S$514)</f>
        <v>0</v>
      </c>
      <c r="DF242" s="9"/>
      <c r="DG242" s="10">
        <v>232</v>
      </c>
      <c r="DH242" s="92" t="s">
        <v>101</v>
      </c>
      <c r="DI242" s="13">
        <f>SUMIF(Ent_Dados!$C$9:$C$254,Tabulação_Prod_Municipios!D49,Ent_Dados!$R$9:$R$254)</f>
        <v>0</v>
      </c>
      <c r="DJ242" s="16">
        <f>SUMIF(Ent_Dados!$C$9:$C$254,Tabulação_Prod_Municipios!D49,Ent_Dados!$S$9:$S$254)</f>
        <v>0</v>
      </c>
      <c r="DL242" s="10">
        <v>232</v>
      </c>
      <c r="DM242" s="92" t="s">
        <v>261</v>
      </c>
      <c r="DN242" s="13">
        <f>SUMIF(Ent_Dados!$C$269:$C$514,Tabulação_Prod_Municipios!D228,Ent_Dados!$Z$269:$Z$514)</f>
        <v>0</v>
      </c>
      <c r="DO242" s="16">
        <f>SUMIF(Ent_Dados!$C$269:$C$514,Tabulação_Prod_Municipios!D228,Ent_Dados!$AA$269:$AA$514)</f>
        <v>0</v>
      </c>
      <c r="DP242" s="9"/>
      <c r="DQ242" s="10">
        <v>232</v>
      </c>
      <c r="DR242" s="92" t="s">
        <v>261</v>
      </c>
      <c r="DS242" s="13">
        <f>SUMIF(Ent_Dados!$C$9:$C$254,Tabulação_Prod_Municipios!D228,Ent_Dados!$Z$9:$Z$254)</f>
        <v>0</v>
      </c>
      <c r="DT242" s="16">
        <f>SUMIF(Ent_Dados!$C$9:$C$254,Tabulação_Prod_Municipios!D228,Ent_Dados!$AA$9:$AA$254)</f>
        <v>0</v>
      </c>
      <c r="DV242" s="10">
        <v>232</v>
      </c>
      <c r="DW242" s="92" t="s">
        <v>271</v>
      </c>
      <c r="DX242" s="13">
        <f>SUMIF(Ent_Dados!$C$269:$C$514,Tabulação_Prod_Municipios!D239,Ent_Dados!$D$269:$D$514)</f>
        <v>0</v>
      </c>
      <c r="DY242" s="16">
        <f>SUMIF(Ent_Dados!$C$269:$C$514,Tabulação_Prod_Municipios!D239,Ent_Dados!$E$269:$E$514)</f>
        <v>0</v>
      </c>
      <c r="DZ242" s="9"/>
      <c r="EA242" s="10">
        <v>232</v>
      </c>
      <c r="EB242" s="92" t="s">
        <v>271</v>
      </c>
      <c r="EC242" s="13">
        <f>SUMIF(Ent_Dados!$C$9:$C$254,Tabulação_Prod_Municipios!D239,Ent_Dados!$D$9:$D$254)</f>
        <v>0</v>
      </c>
      <c r="ED242" s="16">
        <f>SUMIF(Ent_Dados!$C$9:$C$254,Tabulação_Prod_Municipios!D239,Ent_Dados!$E$9:$E$254)</f>
        <v>0</v>
      </c>
      <c r="EF242" s="10">
        <v>232</v>
      </c>
      <c r="EG242" s="92" t="s">
        <v>274</v>
      </c>
      <c r="EH242" s="13"/>
      <c r="EI242" s="16"/>
      <c r="EJ242" s="9"/>
      <c r="EK242" s="10">
        <v>232</v>
      </c>
      <c r="EL242" s="92" t="s">
        <v>274</v>
      </c>
      <c r="EM242" s="13"/>
      <c r="EN242" s="16"/>
    </row>
    <row r="243" spans="1:144" ht="13.5" customHeight="1" x14ac:dyDescent="0.2">
      <c r="A243" s="14"/>
      <c r="B243" s="91">
        <v>235</v>
      </c>
      <c r="C243" s="92" t="s">
        <v>275</v>
      </c>
      <c r="D243" s="12" t="s">
        <v>565</v>
      </c>
      <c r="E243" s="14"/>
      <c r="F243" s="10">
        <v>233</v>
      </c>
      <c r="G243" s="92" t="s">
        <v>279</v>
      </c>
      <c r="H243" s="13">
        <f>SUMIF(Ent_Dados!$C$269:$C$514,Tabulação_Prod_Municipios!D247,Ent_Dados!$F$269:$F$514)+SUMIF(Ent_Dados!$C$269:$C$514,Tabulação_Prod_Municipios!D247,Ent_Dados!$H$269:$H$514)+SUMIF(Ent_Dados!$C$269:$C$514,Tabulação_Prod_Municipios!D247,Ent_Dados!$J$269:$J$514)+SUMIF(Ent_Dados!$C$269:$C$514,Tabulação_Prod_Municipios!D247,Ent_Dados!$N$269:$N$514)+SUMIF(Ent_Dados!$C$269:$C$514,Tabulação_Prod_Municipios!D247,Ent_Dados!$P$269:$P$514)+SUMIF(Ent_Dados!$C$269:$C$514,Tabulação_Prod_Municipios!D247,Ent_Dados!$T$269:$T$514)+SUMIF(Ent_Dados!$C$269:$C$514,Tabulação_Prod_Municipios!D247,Ent_Dados!$V$269:$V$514)+SUMIF(Ent_Dados!$C$269:$C$514,Tabulação_Prod_Municipios!D247,Ent_Dados!$X$269:$X$514)+SUMIF(Ent_Dados!$C$269:$C$514,Tabulação_Prod_Municipios!D247,Ent_Dados!$AB$269:$AB$514)</f>
        <v>543</v>
      </c>
      <c r="I243" s="16">
        <f>SUMIF(Ent_Dados!$C$269:$C$514,Tabulação_Prod_Municipios!D247,Ent_Dados!$G$269:$G$514)+SUMIF(Ent_Dados!$C$269:$C$514,Tabulação_Prod_Municipios!D247,Ent_Dados!$I$269:$I$514)+SUMIF(Ent_Dados!$C$269:$C$514,Tabulação_Prod_Municipios!D247,Ent_Dados!$K$269:$K$514)+SUMIF(Ent_Dados!$C$269:$C$514,Tabulação_Prod_Municipios!D247,Ent_Dados!$O$269:$O$514)+SUMIF(Ent_Dados!$C$269:$C$514,Tabulação_Prod_Municipios!D247,Ent_Dados!$Q$269:$Q$514)+SUMIF(Ent_Dados!$C$269:$C$514,Tabulação_Prod_Municipios!D247,Ent_Dados!$U$269:$U$514)+SUMIF(Ent_Dados!$C$269:$C$514,Tabulação_Prod_Municipios!D247,Ent_Dados!$W$269:$W$514)+SUMIF(Ent_Dados!$C$269:$C$514,Tabulação_Prod_Municipios!D247,Ent_Dados!$Y$269:$Y$514)+SUMIF(Ent_Dados!$C$269:$C$514,Tabulação_Prod_Municipios!D247,Ent_Dados!$AC$269:$AC$514)</f>
        <v>220</v>
      </c>
      <c r="J243" s="9"/>
      <c r="K243" s="10">
        <v>233</v>
      </c>
      <c r="L243" s="92" t="s">
        <v>141</v>
      </c>
      <c r="M243" s="13">
        <f>SUMIF(Ent_Dados!$C$9:$C$254,Tabulação_Prod_Municipios!D95,Ent_Dados!$F$9:$F$254)+SUMIF(Ent_Dados!$C$9:$C$254,Tabulação_Prod_Municipios!D95,Ent_Dados!$H$9:$H$254)+SUMIF(Ent_Dados!$C$9:$C$254,Tabulação_Prod_Municipios!D95,Ent_Dados!$J$9:$J$254)+SUMIF(Ent_Dados!$C$9:$C$254,Tabulação_Prod_Municipios!D95,Ent_Dados!$N$9:$N$254)+SUMIF(Ent_Dados!$C$9:$C$254,Tabulação_Prod_Municipios!D95,Ent_Dados!$P$9:$P$254)+SUMIF(Ent_Dados!$C$9:$C$254,Tabulação_Prod_Municipios!D95,Ent_Dados!$T$9:$T$254)+SUMIF(Ent_Dados!$C$9:$C$254,Tabulação_Prod_Municipios!D95,Ent_Dados!$V$9:$V$254)+SUMIF(Ent_Dados!$C$9:$C$254,Tabulação_Prod_Municipios!D95,Ent_Dados!$X$9:$X$254)+SUMIF(Ent_Dados!$C$9:$C$254,Tabulação_Prod_Municipios!D95,Ent_Dados!$AB$9:$AB$254)</f>
        <v>180</v>
      </c>
      <c r="N243" s="16">
        <f>SUMIF(Ent_Dados!$C$9:$C$254,Tabulação_Prod_Municipios!D95,Ent_Dados!$G$9:$G$254)+SUMIF(Ent_Dados!$C$9:$C$254,Tabulação_Prod_Municipios!D95,Ent_Dados!$I$9:$I$254)+SUMIF(Ent_Dados!$C$9:$C$254,Tabulação_Prod_Municipios!D95,Ent_Dados!$K$9:$K$254)+SUMIF(Ent_Dados!$C$9:$C$254,Tabulação_Prod_Municipios!D95,Ent_Dados!$O$9:$O$254)+SUMIF(Ent_Dados!$C$9:$C$254,Tabulação_Prod_Municipios!D95,Ent_Dados!$Q$9:$Q$254)+SUMIF(Ent_Dados!$C$9:$C$254,Tabulação_Prod_Municipios!D95,Ent_Dados!$U$9:$U$254)+SUMIF(Ent_Dados!$C$9:$C$254,Tabulação_Prod_Municipios!D95,Ent_Dados!$W$9:$W$254)+SUMIF(Ent_Dados!$C$9:$C$254,Tabulação_Prod_Municipios!D95,Ent_Dados!$Y$9:$Y$254)+SUMIF(Ent_Dados!$C$9:$C$254,Tabulação_Prod_Municipios!D95,Ent_Dados!$AC$9:$AC$254)</f>
        <v>60</v>
      </c>
      <c r="O243" s="14"/>
      <c r="P243" s="10">
        <v>233</v>
      </c>
      <c r="Q243" s="92" t="s">
        <v>212</v>
      </c>
      <c r="R243" s="13">
        <f>SUMIF(Ent_Dados!$C$269:$C$514,Tabulação_Prod_Municipios!D172,Ent_Dados!$V$269:$V$514)</f>
        <v>0</v>
      </c>
      <c r="S243" s="16">
        <f>SUMIF(Ent_Dados!$C$269:$C$514,Tabulação_Prod_Municipios!D172,Ent_Dados!$W$269:$W$514)</f>
        <v>0</v>
      </c>
      <c r="T243" s="9"/>
      <c r="U243" s="10">
        <v>233</v>
      </c>
      <c r="V243" s="92" t="s">
        <v>212</v>
      </c>
      <c r="W243" s="13">
        <f>SUMIF(Ent_Dados!$C$9:$C$254,Tabulação_Prod_Municipios!D172,Ent_Dados!$V$9:$V$254)</f>
        <v>0</v>
      </c>
      <c r="X243" s="16">
        <f>SUMIF(Ent_Dados!$C$9:$C$254,Tabulação_Prod_Municipios!D172,Ent_Dados!$W$9:$W$254)</f>
        <v>0</v>
      </c>
      <c r="Y243" s="2"/>
      <c r="Z243" s="10">
        <v>233</v>
      </c>
      <c r="AA243" s="92" t="s">
        <v>262</v>
      </c>
      <c r="AB243" s="13">
        <f>SUMIF(Ent_Dados!$C$269:$C$514,Tabulação_Prod_Municipios!D229,Ent_Dados!$T$269:$T$514)</f>
        <v>0</v>
      </c>
      <c r="AC243" s="16">
        <f>SUMIF(Ent_Dados!$C$269:$C$514,Tabulação_Prod_Municipios!D229,Ent_Dados!$U$269:$U$514)</f>
        <v>0</v>
      </c>
      <c r="AD243" s="9"/>
      <c r="AE243" s="10">
        <v>233</v>
      </c>
      <c r="AF243" s="92" t="s">
        <v>262</v>
      </c>
      <c r="AG243" s="13">
        <f>SUMIF(Ent_Dados!$C$9:$C$254,Tabulação_Prod_Municipios!D229,Ent_Dados!$T$9:$T$254)</f>
        <v>0</v>
      </c>
      <c r="AH243" s="16">
        <f>SUMIF(Ent_Dados!$C$9:$C$254,Tabulação_Prod_Municipios!D229,Ent_Dados!$U$9:$U$254)</f>
        <v>0</v>
      </c>
      <c r="AJ243" s="10">
        <v>233</v>
      </c>
      <c r="AK243" s="92" t="s">
        <v>255</v>
      </c>
      <c r="AL243" s="13">
        <f>SUMIF(Ent_Dados!$C$269:$C$514,Tabulação_Prod_Municipios!D222,Ent_Dados!$X$269:$X$514)</f>
        <v>0</v>
      </c>
      <c r="AM243" s="16">
        <f>SUMIF(Ent_Dados!$C$269:$C$514,Tabulação_Prod_Municipios!D222,Ent_Dados!$Y$269:$Y$514)</f>
        <v>0</v>
      </c>
      <c r="AN243" s="9"/>
      <c r="AO243" s="10">
        <v>233</v>
      </c>
      <c r="AP243" s="92" t="s">
        <v>255</v>
      </c>
      <c r="AQ243" s="13">
        <f>SUMIF(Ent_Dados!$C$9:$C$254,Tabulação_Prod_Municipios!D222,Ent_Dados!$X$9:$X$254)</f>
        <v>0</v>
      </c>
      <c r="AR243" s="16">
        <f>SUMIF(Ent_Dados!$C$9:$C$254,Tabulação_Prod_Municipios!D222,Ent_Dados!$Y$9:$Y$254)</f>
        <v>0</v>
      </c>
      <c r="AT243" s="10">
        <v>233</v>
      </c>
      <c r="AU243" s="92" t="s">
        <v>70</v>
      </c>
      <c r="AV243" s="13">
        <f>SUMIF(Ent_Dados!$C$269:$C$514,Tabulação_Prod_Municipios!D18,Ent_Dados!$J$269:$J$514)</f>
        <v>0</v>
      </c>
      <c r="AW243" s="16">
        <f>SUMIF(Ent_Dados!$C$269:$C$514,Tabulação_Prod_Municipios!D18,Ent_Dados!$K$269:$K$514)</f>
        <v>0</v>
      </c>
      <c r="AX243" s="9"/>
      <c r="AY243" s="10">
        <v>233</v>
      </c>
      <c r="AZ243" s="92" t="s">
        <v>193</v>
      </c>
      <c r="BA243" s="13">
        <f>SUMIF(Ent_Dados!$C$9:$C$254,Tabulação_Prod_Municipios!D151,Ent_Dados!$J$9:$J$254)</f>
        <v>0</v>
      </c>
      <c r="BB243" s="16">
        <f>SUMIF(Ent_Dados!$C$9:$C$254,Tabulação_Prod_Municipios!D151,Ent_Dados!$K$9:$K$254)</f>
        <v>0</v>
      </c>
      <c r="BD243" s="10">
        <v>233</v>
      </c>
      <c r="BE243" s="92" t="s">
        <v>258</v>
      </c>
      <c r="BF243" s="13">
        <f>SUMIF(Ent_Dados!$C$269:$C$514,Tabulação_Prod_Municipios!D225,Ent_Dados!$N$269:$N$514)</f>
        <v>0</v>
      </c>
      <c r="BG243" s="16">
        <f>SUMIF(Ent_Dados!$C$269:$C$514,Tabulação_Prod_Municipios!D225,Ent_Dados!$O$269:$O$514)</f>
        <v>0</v>
      </c>
      <c r="BH243" s="9"/>
      <c r="BI243" s="10">
        <v>233</v>
      </c>
      <c r="BJ243" s="92" t="s">
        <v>258</v>
      </c>
      <c r="BK243" s="13">
        <f>SUMIF(Ent_Dados!$C$9:$C$254,Tabulação_Prod_Municipios!D225,Ent_Dados!$N$9:$N$254)</f>
        <v>0</v>
      </c>
      <c r="BL243" s="16">
        <f>SUMIF(Ent_Dados!$C$9:$C$254,Tabulação_Prod_Municipios!D225,Ent_Dados!$O$9:$O$254)</f>
        <v>0</v>
      </c>
      <c r="BN243" s="10">
        <v>233</v>
      </c>
      <c r="BO243" s="92" t="s">
        <v>273</v>
      </c>
      <c r="BP243" s="13">
        <f>SUMIF(Ent_Dados!$C$269:$C$514,Tabulação_Prod_Municipios!D241,Ent_Dados!$F$269:$F$514)</f>
        <v>0</v>
      </c>
      <c r="BQ243" s="16">
        <f>SUMIF(Ent_Dados!$C$269:$C$514,Tabulação_Prod_Municipios!D241,Ent_Dados!$G$269:$G$514)</f>
        <v>0</v>
      </c>
      <c r="BR243" s="9"/>
      <c r="BS243" s="10">
        <v>233</v>
      </c>
      <c r="BT243" s="92" t="s">
        <v>273</v>
      </c>
      <c r="BU243" s="13">
        <f>SUMIF(Ent_Dados!$C$9:$C$254,Tabulação_Prod_Municipios!D241,Ent_Dados!$F$9:$F$254)</f>
        <v>0</v>
      </c>
      <c r="BV243" s="16">
        <f>SUMIF(Ent_Dados!$C$9:$C$254,Tabulação_Prod_Municipios!D241,Ent_Dados!$G$9:$G$254)</f>
        <v>0</v>
      </c>
      <c r="BX243" s="10">
        <v>233</v>
      </c>
      <c r="BY243" s="92" t="s">
        <v>273</v>
      </c>
      <c r="BZ243" s="13">
        <f>SUMIF(Ent_Dados!$C$269:$C$514,Tabulação_Prod_Municipios!D241,Ent_Dados!$P$269:$P$514)</f>
        <v>0</v>
      </c>
      <c r="CA243" s="16">
        <f>SUMIF(Ent_Dados!$C$269:$C$514,Tabulação_Prod_Municipios!D241,Ent_Dados!$Q$269:$Q$514)</f>
        <v>0</v>
      </c>
      <c r="CB243" s="9"/>
      <c r="CC243" s="10">
        <v>233</v>
      </c>
      <c r="CD243" s="92" t="s">
        <v>273</v>
      </c>
      <c r="CE243" s="13">
        <f>SUMIF(Ent_Dados!$C$9:$C$254,Tabulação_Prod_Municipios!D241,Ent_Dados!$P$9:$P$254)</f>
        <v>0</v>
      </c>
      <c r="CF243" s="16">
        <f>SUMIF(Ent_Dados!$C$9:$C$254,Tabulação_Prod_Municipios!D241,Ent_Dados!$Q$9:$Q$254)</f>
        <v>0</v>
      </c>
      <c r="CH243" s="10">
        <v>233</v>
      </c>
      <c r="CI243" s="92" t="s">
        <v>274</v>
      </c>
      <c r="CJ243" s="13">
        <f>SUMIF(Ent_Dados!$C$269:$C$514,Tabulação_Prod_Municipios!D242,Ent_Dados!$AB$269:$AB$514)</f>
        <v>0</v>
      </c>
      <c r="CK243" s="16">
        <f>SUMIF(Ent_Dados!$C$269:$C$514,Tabulação_Prod_Municipios!D242,Ent_Dados!$AC$269:$AC$514)</f>
        <v>0</v>
      </c>
      <c r="CL243" s="9"/>
      <c r="CM243" s="10">
        <v>233</v>
      </c>
      <c r="CN243" s="92" t="s">
        <v>274</v>
      </c>
      <c r="CO243" s="13">
        <f>SUMIF(Ent_Dados!$C$9:$C$254,Tabulação_Prod_Municipios!D242,Ent_Dados!$AB$9:$AB$254)</f>
        <v>0</v>
      </c>
      <c r="CP243" s="16">
        <f>SUMIF(Ent_Dados!$C$9:$C$254,Tabulação_Prod_Municipios!D242,Ent_Dados!$AC$9:$AC$254)</f>
        <v>0</v>
      </c>
      <c r="CR243" s="10">
        <v>233</v>
      </c>
      <c r="CS243" s="92" t="s">
        <v>223</v>
      </c>
      <c r="CT243" s="13">
        <f>SUMIF(Ent_Dados!$C$269:$C$514,Tabulação_Prod_Municipios!D183,Ent_Dados!$L$269:$L$514)</f>
        <v>0</v>
      </c>
      <c r="CU243" s="16">
        <f>SUMIF(Ent_Dados!$C$269:$C$514,Tabulação_Prod_Municipios!D183,Ent_Dados!$M$269:$M$514)</f>
        <v>0</v>
      </c>
      <c r="CV243" s="9"/>
      <c r="CW243" s="10">
        <v>233</v>
      </c>
      <c r="CX243" s="92" t="s">
        <v>223</v>
      </c>
      <c r="CY243" s="13">
        <f>SUMIF(Ent_Dados!$C$9:$C$254,Tabulação_Prod_Municipios!D183,Ent_Dados!$L$9:$L$254)</f>
        <v>0</v>
      </c>
      <c r="CZ243" s="16">
        <f>SUMIF(Ent_Dados!$C$9:$C$254,Tabulação_Prod_Municipios!D183,Ent_Dados!$M$9:$M$254)</f>
        <v>0</v>
      </c>
      <c r="DB243" s="10">
        <v>233</v>
      </c>
      <c r="DC243" s="92" t="s">
        <v>120</v>
      </c>
      <c r="DD243" s="13">
        <f>SUMIF(Ent_Dados!$C$269:$C$514,Tabulação_Prod_Municipios!D72,Ent_Dados!$R$269:$R$514)</f>
        <v>0</v>
      </c>
      <c r="DE243" s="16">
        <f>SUMIF(Ent_Dados!$C$269:$C$514,Tabulação_Prod_Municipios!D72,Ent_Dados!$S$269:$S$514)</f>
        <v>0</v>
      </c>
      <c r="DF243" s="9"/>
      <c r="DG243" s="10">
        <v>233</v>
      </c>
      <c r="DH243" s="92" t="s">
        <v>120</v>
      </c>
      <c r="DI243" s="13">
        <f>SUMIF(Ent_Dados!$C$9:$C$254,Tabulação_Prod_Municipios!D72,Ent_Dados!$R$9:$R$254)</f>
        <v>0</v>
      </c>
      <c r="DJ243" s="16">
        <f>SUMIF(Ent_Dados!$C$9:$C$254,Tabulação_Prod_Municipios!D72,Ent_Dados!$S$9:$S$254)</f>
        <v>0</v>
      </c>
      <c r="DL243" s="10">
        <v>233</v>
      </c>
      <c r="DM243" s="92" t="s">
        <v>263</v>
      </c>
      <c r="DN243" s="13">
        <f>SUMIF(Ent_Dados!$C$269:$C$514,Tabulação_Prod_Municipios!D230,Ent_Dados!$Z$269:$Z$514)</f>
        <v>0</v>
      </c>
      <c r="DO243" s="16">
        <f>SUMIF(Ent_Dados!$C$269:$C$514,Tabulação_Prod_Municipios!D230,Ent_Dados!$AA$269:$AA$514)</f>
        <v>0</v>
      </c>
      <c r="DP243" s="9"/>
      <c r="DQ243" s="10">
        <v>233</v>
      </c>
      <c r="DR243" s="92" t="s">
        <v>263</v>
      </c>
      <c r="DS243" s="13">
        <f>SUMIF(Ent_Dados!$C$9:$C$254,Tabulação_Prod_Municipios!D230,Ent_Dados!$Z$9:$Z$254)</f>
        <v>0</v>
      </c>
      <c r="DT243" s="16">
        <f>SUMIF(Ent_Dados!$C$9:$C$254,Tabulação_Prod_Municipios!D230,Ent_Dados!$AA$9:$AA$254)</f>
        <v>0</v>
      </c>
      <c r="DV243" s="10">
        <v>233</v>
      </c>
      <c r="DW243" s="92" t="s">
        <v>272</v>
      </c>
      <c r="DX243" s="13">
        <f>SUMIF(Ent_Dados!$C$269:$C$514,Tabulação_Prod_Municipios!D240,Ent_Dados!$D$269:$D$514)</f>
        <v>0</v>
      </c>
      <c r="DY243" s="16">
        <f>SUMIF(Ent_Dados!$C$269:$C$514,Tabulação_Prod_Municipios!D240,Ent_Dados!$E$269:$E$514)</f>
        <v>0</v>
      </c>
      <c r="DZ243" s="9"/>
      <c r="EA243" s="10">
        <v>233</v>
      </c>
      <c r="EB243" s="92" t="s">
        <v>272</v>
      </c>
      <c r="EC243" s="13">
        <f>SUMIF(Ent_Dados!$C$9:$C$254,Tabulação_Prod_Municipios!D240,Ent_Dados!$D$9:$D$254)</f>
        <v>0</v>
      </c>
      <c r="ED243" s="16">
        <f>SUMIF(Ent_Dados!$C$9:$C$254,Tabulação_Prod_Municipios!D240,Ent_Dados!$E$9:$E$254)</f>
        <v>0</v>
      </c>
      <c r="EF243" s="10">
        <v>233</v>
      </c>
      <c r="EG243" s="92" t="s">
        <v>275</v>
      </c>
      <c r="EH243" s="13"/>
      <c r="EI243" s="16"/>
      <c r="EJ243" s="9"/>
      <c r="EK243" s="10">
        <v>233</v>
      </c>
      <c r="EL243" s="92" t="s">
        <v>275</v>
      </c>
      <c r="EM243" s="13"/>
      <c r="EN243" s="16"/>
    </row>
    <row r="244" spans="1:144" ht="13.5" customHeight="1" x14ac:dyDescent="0.2">
      <c r="A244" s="14"/>
      <c r="B244" s="91">
        <v>236</v>
      </c>
      <c r="C244" s="92" t="s">
        <v>276</v>
      </c>
      <c r="D244" s="12" t="s">
        <v>566</v>
      </c>
      <c r="E244" s="14"/>
      <c r="F244" s="10">
        <v>234</v>
      </c>
      <c r="G244" s="92" t="s">
        <v>104</v>
      </c>
      <c r="H244" s="13">
        <f>SUMIF(Ent_Dados!$C$269:$C$514,Tabulação_Prod_Municipios!D53,Ent_Dados!$F$269:$F$514)+SUMIF(Ent_Dados!$C$269:$C$514,Tabulação_Prod_Municipios!D53,Ent_Dados!$H$269:$H$514)+SUMIF(Ent_Dados!$C$269:$C$514,Tabulação_Prod_Municipios!D53,Ent_Dados!$J$269:$J$514)+SUMIF(Ent_Dados!$C$269:$C$514,Tabulação_Prod_Municipios!D53,Ent_Dados!$N$269:$N$514)+SUMIF(Ent_Dados!$C$269:$C$514,Tabulação_Prod_Municipios!D53,Ent_Dados!$P$269:$P$514)+SUMIF(Ent_Dados!$C$269:$C$514,Tabulação_Prod_Municipios!D53,Ent_Dados!$T$269:$T$514)+SUMIF(Ent_Dados!$C$269:$C$514,Tabulação_Prod_Municipios!D53,Ent_Dados!$V$269:$V$514)+SUMIF(Ent_Dados!$C$269:$C$514,Tabulação_Prod_Municipios!D53,Ent_Dados!$X$269:$X$514)+SUMIF(Ent_Dados!$C$269:$C$514,Tabulação_Prod_Municipios!D53,Ent_Dados!$AB$269:$AB$514)</f>
        <v>1050</v>
      </c>
      <c r="I244" s="16">
        <f>SUMIF(Ent_Dados!$C$269:$C$514,Tabulação_Prod_Municipios!D53,Ent_Dados!$G$269:$G$514)+SUMIF(Ent_Dados!$C$269:$C$514,Tabulação_Prod_Municipios!D53,Ent_Dados!$I$269:$I$514)+SUMIF(Ent_Dados!$C$269:$C$514,Tabulação_Prod_Municipios!D53,Ent_Dados!$K$269:$K$514)+SUMIF(Ent_Dados!$C$269:$C$514,Tabulação_Prod_Municipios!D53,Ent_Dados!$O$269:$O$514)+SUMIF(Ent_Dados!$C$269:$C$514,Tabulação_Prod_Municipios!D53,Ent_Dados!$Q$269:$Q$514)+SUMIF(Ent_Dados!$C$269:$C$514,Tabulação_Prod_Municipios!D53,Ent_Dados!$U$269:$U$514)+SUMIF(Ent_Dados!$C$269:$C$514,Tabulação_Prod_Municipios!D53,Ent_Dados!$W$269:$W$514)+SUMIF(Ent_Dados!$C$269:$C$514,Tabulação_Prod_Municipios!D53,Ent_Dados!$Y$269:$Y$514)+SUMIF(Ent_Dados!$C$269:$C$514,Tabulação_Prod_Municipios!D53,Ent_Dados!$AC$269:$AC$514)</f>
        <v>175</v>
      </c>
      <c r="J244" s="9"/>
      <c r="K244" s="10">
        <v>234</v>
      </c>
      <c r="L244" s="92" t="s">
        <v>209</v>
      </c>
      <c r="M244" s="13">
        <f>SUMIF(Ent_Dados!$C$9:$C$254,Tabulação_Prod_Municipios!D169,Ent_Dados!$F$9:$F$254)+SUMIF(Ent_Dados!$C$9:$C$254,Tabulação_Prod_Municipios!D169,Ent_Dados!$H$9:$H$254)+SUMIF(Ent_Dados!$C$9:$C$254,Tabulação_Prod_Municipios!D169,Ent_Dados!$J$9:$J$254)+SUMIF(Ent_Dados!$C$9:$C$254,Tabulação_Prod_Municipios!D169,Ent_Dados!$N$9:$N$254)+SUMIF(Ent_Dados!$C$9:$C$254,Tabulação_Prod_Municipios!D169,Ent_Dados!$P$9:$P$254)+SUMIF(Ent_Dados!$C$9:$C$254,Tabulação_Prod_Municipios!D169,Ent_Dados!$T$9:$T$254)+SUMIF(Ent_Dados!$C$9:$C$254,Tabulação_Prod_Municipios!D169,Ent_Dados!$V$9:$V$254)+SUMIF(Ent_Dados!$C$9:$C$254,Tabulação_Prod_Municipios!D169,Ent_Dados!$X$9:$X$254)+SUMIF(Ent_Dados!$C$9:$C$254,Tabulação_Prod_Municipios!D169,Ent_Dados!$AB$9:$AB$254)</f>
        <v>60</v>
      </c>
      <c r="N244" s="16">
        <f>SUMIF(Ent_Dados!$C$9:$C$254,Tabulação_Prod_Municipios!D169,Ent_Dados!$G$9:$G$254)+SUMIF(Ent_Dados!$C$9:$C$254,Tabulação_Prod_Municipios!D169,Ent_Dados!$I$9:$I$254)+SUMIF(Ent_Dados!$C$9:$C$254,Tabulação_Prod_Municipios!D169,Ent_Dados!$K$9:$K$254)+SUMIF(Ent_Dados!$C$9:$C$254,Tabulação_Prod_Municipios!D169,Ent_Dados!$O$9:$O$254)+SUMIF(Ent_Dados!$C$9:$C$254,Tabulação_Prod_Municipios!D169,Ent_Dados!$Q$9:$Q$254)+SUMIF(Ent_Dados!$C$9:$C$254,Tabulação_Prod_Municipios!D169,Ent_Dados!$U$9:$U$254)+SUMIF(Ent_Dados!$C$9:$C$254,Tabulação_Prod_Municipios!D169,Ent_Dados!$W$9:$W$254)+SUMIF(Ent_Dados!$C$9:$C$254,Tabulação_Prod_Municipios!D169,Ent_Dados!$Y$9:$Y$254)+SUMIF(Ent_Dados!$C$9:$C$254,Tabulação_Prod_Municipios!D169,Ent_Dados!$AC$9:$AC$254)</f>
        <v>60</v>
      </c>
      <c r="O244" s="14"/>
      <c r="P244" s="10">
        <v>234</v>
      </c>
      <c r="Q244" s="92" t="s">
        <v>213</v>
      </c>
      <c r="R244" s="13">
        <f>SUMIF(Ent_Dados!$C$269:$C$514,Tabulação_Prod_Municipios!D173,Ent_Dados!$V$269:$V$514)</f>
        <v>0</v>
      </c>
      <c r="S244" s="16">
        <f>SUMIF(Ent_Dados!$C$269:$C$514,Tabulação_Prod_Municipios!D173,Ent_Dados!$W$269:$W$514)</f>
        <v>0</v>
      </c>
      <c r="T244" s="9"/>
      <c r="U244" s="10">
        <v>234</v>
      </c>
      <c r="V244" s="92" t="s">
        <v>213</v>
      </c>
      <c r="W244" s="13">
        <f>SUMIF(Ent_Dados!$C$9:$C$254,Tabulação_Prod_Municipios!D173,Ent_Dados!$V$9:$V$254)</f>
        <v>0</v>
      </c>
      <c r="X244" s="16">
        <f>SUMIF(Ent_Dados!$C$9:$C$254,Tabulação_Prod_Municipios!D173,Ent_Dados!$W$9:$W$254)</f>
        <v>0</v>
      </c>
      <c r="Y244" s="2"/>
      <c r="Z244" s="10">
        <v>234</v>
      </c>
      <c r="AA244" s="92" t="s">
        <v>85</v>
      </c>
      <c r="AB244" s="13">
        <f>SUMIF(Ent_Dados!$C$269:$C$514,Tabulação_Prod_Municipios!D33,Ent_Dados!$T$269:$T$514)</f>
        <v>270</v>
      </c>
      <c r="AC244" s="16">
        <f>SUMIF(Ent_Dados!$C$269:$C$514,Tabulação_Prod_Municipios!D33,Ent_Dados!$U$269:$U$514)</f>
        <v>0</v>
      </c>
      <c r="AD244" s="9"/>
      <c r="AE244" s="10">
        <v>234</v>
      </c>
      <c r="AF244" s="92" t="s">
        <v>85</v>
      </c>
      <c r="AG244" s="13">
        <f>SUMIF(Ent_Dados!$C$9:$C$254,Tabulação_Prod_Municipios!D33,Ent_Dados!$T$9:$T$254)</f>
        <v>60</v>
      </c>
      <c r="AH244" s="16">
        <f>SUMIF(Ent_Dados!$C$9:$C$254,Tabulação_Prod_Municipios!D33,Ent_Dados!$U$9:$U$254)</f>
        <v>0</v>
      </c>
      <c r="AJ244" s="10">
        <v>234</v>
      </c>
      <c r="AK244" s="92" t="s">
        <v>257</v>
      </c>
      <c r="AL244" s="13">
        <f>SUMIF(Ent_Dados!$C$269:$C$514,Tabulação_Prod_Municipios!D224,Ent_Dados!$X$269:$X$514)</f>
        <v>0</v>
      </c>
      <c r="AM244" s="16">
        <f>SUMIF(Ent_Dados!$C$269:$C$514,Tabulação_Prod_Municipios!D224,Ent_Dados!$Y$269:$Y$514)</f>
        <v>0</v>
      </c>
      <c r="AN244" s="9"/>
      <c r="AO244" s="10">
        <v>234</v>
      </c>
      <c r="AP244" s="92" t="s">
        <v>257</v>
      </c>
      <c r="AQ244" s="13">
        <f>SUMIF(Ent_Dados!$C$9:$C$254,Tabulação_Prod_Municipios!D224,Ent_Dados!$X$9:$X$254)</f>
        <v>0</v>
      </c>
      <c r="AR244" s="16">
        <f>SUMIF(Ent_Dados!$C$9:$C$254,Tabulação_Prod_Municipios!D224,Ent_Dados!$Y$9:$Y$254)</f>
        <v>0</v>
      </c>
      <c r="AT244" s="10">
        <v>234</v>
      </c>
      <c r="AU244" s="92" t="s">
        <v>82</v>
      </c>
      <c r="AV244" s="13">
        <f>SUMIF(Ent_Dados!$C$269:$C$514,Tabulação_Prod_Municipios!D30,Ent_Dados!$J$269:$J$514)</f>
        <v>0</v>
      </c>
      <c r="AW244" s="16">
        <f>SUMIF(Ent_Dados!$C$269:$C$514,Tabulação_Prod_Municipios!D30,Ent_Dados!$K$269:$K$514)</f>
        <v>0</v>
      </c>
      <c r="AX244" s="9"/>
      <c r="AY244" s="10">
        <v>234</v>
      </c>
      <c r="AZ244" s="92" t="s">
        <v>21</v>
      </c>
      <c r="BA244" s="13">
        <f>SUMIF(Ent_Dados!$C$9:$C$254,Tabulação_Prod_Municipios!D158,Ent_Dados!$J$9:$J$254)</f>
        <v>0</v>
      </c>
      <c r="BB244" s="16">
        <f>SUMIF(Ent_Dados!$C$9:$C$254,Tabulação_Prod_Municipios!D158,Ent_Dados!$K$9:$K$254)</f>
        <v>0</v>
      </c>
      <c r="BD244" s="10">
        <v>234</v>
      </c>
      <c r="BE244" s="92" t="s">
        <v>261</v>
      </c>
      <c r="BF244" s="13">
        <f>SUMIF(Ent_Dados!$C$269:$C$514,Tabulação_Prod_Municipios!D228,Ent_Dados!$N$269:$N$514)</f>
        <v>0</v>
      </c>
      <c r="BG244" s="16">
        <f>SUMIF(Ent_Dados!$C$269:$C$514,Tabulação_Prod_Municipios!D228,Ent_Dados!$O$269:$O$514)</f>
        <v>0</v>
      </c>
      <c r="BH244" s="9"/>
      <c r="BI244" s="10">
        <v>234</v>
      </c>
      <c r="BJ244" s="92" t="s">
        <v>261</v>
      </c>
      <c r="BK244" s="13">
        <f>SUMIF(Ent_Dados!$C$9:$C$254,Tabulação_Prod_Municipios!D228,Ent_Dados!$N$9:$N$254)</f>
        <v>0</v>
      </c>
      <c r="BL244" s="16">
        <f>SUMIF(Ent_Dados!$C$9:$C$254,Tabulação_Prod_Municipios!D228,Ent_Dados!$O$9:$O$254)</f>
        <v>0</v>
      </c>
      <c r="BN244" s="10">
        <v>234</v>
      </c>
      <c r="BO244" s="92" t="s">
        <v>274</v>
      </c>
      <c r="BP244" s="13">
        <f>SUMIF(Ent_Dados!$C$269:$C$514,Tabulação_Prod_Municipios!D242,Ent_Dados!$F$269:$F$514)</f>
        <v>0</v>
      </c>
      <c r="BQ244" s="16">
        <f>SUMIF(Ent_Dados!$C$269:$C$514,Tabulação_Prod_Municipios!D242,Ent_Dados!$G$269:$G$514)</f>
        <v>0</v>
      </c>
      <c r="BR244" s="9"/>
      <c r="BS244" s="10">
        <v>234</v>
      </c>
      <c r="BT244" s="92" t="s">
        <v>274</v>
      </c>
      <c r="BU244" s="13">
        <f>SUMIF(Ent_Dados!$C$9:$C$254,Tabulação_Prod_Municipios!D242,Ent_Dados!$F$9:$F$254)</f>
        <v>0</v>
      </c>
      <c r="BV244" s="16">
        <f>SUMIF(Ent_Dados!$C$9:$C$254,Tabulação_Prod_Municipios!D242,Ent_Dados!$G$9:$G$254)</f>
        <v>0</v>
      </c>
      <c r="BX244" s="10">
        <v>234</v>
      </c>
      <c r="BY244" s="92" t="s">
        <v>274</v>
      </c>
      <c r="BZ244" s="13">
        <f>SUMIF(Ent_Dados!$C$269:$C$514,Tabulação_Prod_Municipios!D242,Ent_Dados!$P$269:$P$514)</f>
        <v>0</v>
      </c>
      <c r="CA244" s="16">
        <f>SUMIF(Ent_Dados!$C$269:$C$514,Tabulação_Prod_Municipios!D242,Ent_Dados!$Q$269:$Q$514)</f>
        <v>0</v>
      </c>
      <c r="CB244" s="9"/>
      <c r="CC244" s="10">
        <v>234</v>
      </c>
      <c r="CD244" s="92" t="s">
        <v>274</v>
      </c>
      <c r="CE244" s="13">
        <f>SUMIF(Ent_Dados!$C$9:$C$254,Tabulação_Prod_Municipios!D242,Ent_Dados!$P$9:$P$254)</f>
        <v>0</v>
      </c>
      <c r="CF244" s="16">
        <f>SUMIF(Ent_Dados!$C$9:$C$254,Tabulação_Prod_Municipios!D242,Ent_Dados!$Q$9:$Q$254)</f>
        <v>0</v>
      </c>
      <c r="CH244" s="10">
        <v>234</v>
      </c>
      <c r="CI244" s="92" t="s">
        <v>275</v>
      </c>
      <c r="CJ244" s="13">
        <f>SUMIF(Ent_Dados!$C$269:$C$514,Tabulação_Prod_Municipios!D243,Ent_Dados!$AB$269:$AB$514)</f>
        <v>0</v>
      </c>
      <c r="CK244" s="16">
        <f>SUMIF(Ent_Dados!$C$269:$C$514,Tabulação_Prod_Municipios!D243,Ent_Dados!$AC$269:$AC$514)</f>
        <v>0</v>
      </c>
      <c r="CL244" s="9"/>
      <c r="CM244" s="10">
        <v>234</v>
      </c>
      <c r="CN244" s="92" t="s">
        <v>275</v>
      </c>
      <c r="CO244" s="13">
        <f>SUMIF(Ent_Dados!$C$9:$C$254,Tabulação_Prod_Municipios!D243,Ent_Dados!$AB$9:$AB$254)</f>
        <v>0</v>
      </c>
      <c r="CP244" s="16">
        <f>SUMIF(Ent_Dados!$C$9:$C$254,Tabulação_Prod_Municipios!D243,Ent_Dados!$AC$9:$AC$254)</f>
        <v>0</v>
      </c>
      <c r="CR244" s="10">
        <v>234</v>
      </c>
      <c r="CS244" s="92" t="s">
        <v>224</v>
      </c>
      <c r="CT244" s="13">
        <f>SUMIF(Ent_Dados!$C$269:$C$514,Tabulação_Prod_Municipios!D185,Ent_Dados!$L$269:$L$514)</f>
        <v>0</v>
      </c>
      <c r="CU244" s="16">
        <f>SUMIF(Ent_Dados!$C$269:$C$514,Tabulação_Prod_Municipios!D185,Ent_Dados!$M$269:$M$514)</f>
        <v>0</v>
      </c>
      <c r="CV244" s="9"/>
      <c r="CW244" s="10">
        <v>234</v>
      </c>
      <c r="CX244" s="92" t="s">
        <v>224</v>
      </c>
      <c r="CY244" s="13">
        <f>SUMIF(Ent_Dados!$C$9:$C$254,Tabulação_Prod_Municipios!D185,Ent_Dados!$L$9:$L$254)</f>
        <v>0</v>
      </c>
      <c r="CZ244" s="16">
        <f>SUMIF(Ent_Dados!$C$9:$C$254,Tabulação_Prod_Municipios!D185,Ent_Dados!$M$9:$M$254)</f>
        <v>0</v>
      </c>
      <c r="DB244" s="10">
        <v>234</v>
      </c>
      <c r="DC244" s="92" t="s">
        <v>1</v>
      </c>
      <c r="DD244" s="13">
        <f>SUMIF(Ent_Dados!$C$269:$C$514,Tabulação_Prod_Municipios!D74,Ent_Dados!$R$269:$R$514)</f>
        <v>0</v>
      </c>
      <c r="DE244" s="16">
        <f>SUMIF(Ent_Dados!$C$269:$C$514,Tabulação_Prod_Municipios!D74,Ent_Dados!$S$269:$S$514)</f>
        <v>0</v>
      </c>
      <c r="DF244" s="9"/>
      <c r="DG244" s="10">
        <v>234</v>
      </c>
      <c r="DH244" s="92" t="s">
        <v>1</v>
      </c>
      <c r="DI244" s="13">
        <f>SUMIF(Ent_Dados!$C$9:$C$254,Tabulação_Prod_Municipios!D74,Ent_Dados!$R$9:$R$254)</f>
        <v>0</v>
      </c>
      <c r="DJ244" s="16">
        <f>SUMIF(Ent_Dados!$C$9:$C$254,Tabulação_Prod_Municipios!D74,Ent_Dados!$S$9:$S$254)</f>
        <v>0</v>
      </c>
      <c r="DL244" s="10">
        <v>234</v>
      </c>
      <c r="DM244" s="92" t="s">
        <v>265</v>
      </c>
      <c r="DN244" s="13">
        <f>SUMIF(Ent_Dados!$C$269:$C$514,Tabulação_Prod_Municipios!D232,Ent_Dados!$Z$269:$Z$514)</f>
        <v>0</v>
      </c>
      <c r="DO244" s="16">
        <f>SUMIF(Ent_Dados!$C$269:$C$514,Tabulação_Prod_Municipios!D232,Ent_Dados!$AA$269:$AA$514)</f>
        <v>0</v>
      </c>
      <c r="DP244" s="9"/>
      <c r="DQ244" s="10">
        <v>234</v>
      </c>
      <c r="DR244" s="92" t="s">
        <v>265</v>
      </c>
      <c r="DS244" s="13">
        <f>SUMIF(Ent_Dados!$C$9:$C$254,Tabulação_Prod_Municipios!D232,Ent_Dados!$Z$9:$Z$254)</f>
        <v>0</v>
      </c>
      <c r="DT244" s="16">
        <f>SUMIF(Ent_Dados!$C$9:$C$254,Tabulação_Prod_Municipios!D232,Ent_Dados!$AA$9:$AA$254)</f>
        <v>0</v>
      </c>
      <c r="DV244" s="10">
        <v>234</v>
      </c>
      <c r="DW244" s="92" t="s">
        <v>273</v>
      </c>
      <c r="DX244" s="13">
        <f>SUMIF(Ent_Dados!$C$269:$C$514,Tabulação_Prod_Municipios!D241,Ent_Dados!$D$269:$D$514)</f>
        <v>0</v>
      </c>
      <c r="DY244" s="16">
        <f>SUMIF(Ent_Dados!$C$269:$C$514,Tabulação_Prod_Municipios!D241,Ent_Dados!$E$269:$E$514)</f>
        <v>0</v>
      </c>
      <c r="DZ244" s="9"/>
      <c r="EA244" s="10">
        <v>234</v>
      </c>
      <c r="EB244" s="92" t="s">
        <v>273</v>
      </c>
      <c r="EC244" s="13">
        <f>SUMIF(Ent_Dados!$C$9:$C$254,Tabulação_Prod_Municipios!D241,Ent_Dados!$D$9:$D$254)</f>
        <v>0</v>
      </c>
      <c r="ED244" s="16">
        <f>SUMIF(Ent_Dados!$C$9:$C$254,Tabulação_Prod_Municipios!D241,Ent_Dados!$E$9:$E$254)</f>
        <v>0</v>
      </c>
      <c r="EF244" s="10">
        <v>234</v>
      </c>
      <c r="EG244" s="92" t="s">
        <v>276</v>
      </c>
      <c r="EH244" s="13"/>
      <c r="EI244" s="16"/>
      <c r="EJ244" s="9"/>
      <c r="EK244" s="10">
        <v>234</v>
      </c>
      <c r="EL244" s="92" t="s">
        <v>276</v>
      </c>
      <c r="EM244" s="13"/>
      <c r="EN244" s="16"/>
    </row>
    <row r="245" spans="1:144" ht="13.5" customHeight="1" x14ac:dyDescent="0.2">
      <c r="A245" s="14"/>
      <c r="B245" s="91">
        <v>237</v>
      </c>
      <c r="C245" s="92" t="s">
        <v>277</v>
      </c>
      <c r="D245" s="12" t="s">
        <v>567</v>
      </c>
      <c r="E245" s="14"/>
      <c r="F245" s="10">
        <v>235</v>
      </c>
      <c r="G245" s="92" t="s">
        <v>209</v>
      </c>
      <c r="H245" s="13">
        <f>SUMIF(Ent_Dados!$C$269:$C$514,Tabulação_Prod_Municipios!D169,Ent_Dados!$F$269:$F$514)+SUMIF(Ent_Dados!$C$269:$C$514,Tabulação_Prod_Municipios!D169,Ent_Dados!$H$269:$H$514)+SUMIF(Ent_Dados!$C$269:$C$514,Tabulação_Prod_Municipios!D169,Ent_Dados!$J$269:$J$514)+SUMIF(Ent_Dados!$C$269:$C$514,Tabulação_Prod_Municipios!D169,Ent_Dados!$N$269:$N$514)+SUMIF(Ent_Dados!$C$269:$C$514,Tabulação_Prod_Municipios!D169,Ent_Dados!$P$269:$P$514)+SUMIF(Ent_Dados!$C$269:$C$514,Tabulação_Prod_Municipios!D169,Ent_Dados!$T$269:$T$514)+SUMIF(Ent_Dados!$C$269:$C$514,Tabulação_Prod_Municipios!D169,Ent_Dados!$V$269:$V$514)+SUMIF(Ent_Dados!$C$269:$C$514,Tabulação_Prod_Municipios!D169,Ent_Dados!$X$269:$X$514)+SUMIF(Ent_Dados!$C$269:$C$514,Tabulação_Prod_Municipios!D169,Ent_Dados!$AB$269:$AB$514)</f>
        <v>150</v>
      </c>
      <c r="I245" s="16">
        <f>SUMIF(Ent_Dados!$C$269:$C$514,Tabulação_Prod_Municipios!D169,Ent_Dados!$G$269:$G$514)+SUMIF(Ent_Dados!$C$269:$C$514,Tabulação_Prod_Municipios!D169,Ent_Dados!$I$269:$I$514)+SUMIF(Ent_Dados!$C$269:$C$514,Tabulação_Prod_Municipios!D169,Ent_Dados!$K$269:$K$514)+SUMIF(Ent_Dados!$C$269:$C$514,Tabulação_Prod_Municipios!D169,Ent_Dados!$O$269:$O$514)+SUMIF(Ent_Dados!$C$269:$C$514,Tabulação_Prod_Municipios!D169,Ent_Dados!$Q$269:$Q$514)+SUMIF(Ent_Dados!$C$269:$C$514,Tabulação_Prod_Municipios!D169,Ent_Dados!$U$269:$U$514)+SUMIF(Ent_Dados!$C$269:$C$514,Tabulação_Prod_Municipios!D169,Ent_Dados!$W$269:$W$514)+SUMIF(Ent_Dados!$C$269:$C$514,Tabulação_Prod_Municipios!D169,Ent_Dados!$Y$269:$Y$514)+SUMIF(Ent_Dados!$C$269:$C$514,Tabulação_Prod_Municipios!D169,Ent_Dados!$AC$269:$AC$514)</f>
        <v>150</v>
      </c>
      <c r="J245" s="9"/>
      <c r="K245" s="10">
        <v>235</v>
      </c>
      <c r="L245" s="92" t="s">
        <v>104</v>
      </c>
      <c r="M245" s="13">
        <f>SUMIF(Ent_Dados!$C$9:$C$254,Tabulação_Prod_Municipios!D53,Ent_Dados!$F$9:$F$254)+SUMIF(Ent_Dados!$C$9:$C$254,Tabulação_Prod_Municipios!D53,Ent_Dados!$H$9:$H$254)+SUMIF(Ent_Dados!$C$9:$C$254,Tabulação_Prod_Municipios!D53,Ent_Dados!$J$9:$J$254)+SUMIF(Ent_Dados!$C$9:$C$254,Tabulação_Prod_Municipios!D53,Ent_Dados!$N$9:$N$254)+SUMIF(Ent_Dados!$C$9:$C$254,Tabulação_Prod_Municipios!D53,Ent_Dados!$P$9:$P$254)+SUMIF(Ent_Dados!$C$9:$C$254,Tabulação_Prod_Municipios!D53,Ent_Dados!$T$9:$T$254)+SUMIF(Ent_Dados!$C$9:$C$254,Tabulação_Prod_Municipios!D53,Ent_Dados!$V$9:$V$254)+SUMIF(Ent_Dados!$C$9:$C$254,Tabulação_Prod_Municipios!D53,Ent_Dados!$X$9:$X$254)+SUMIF(Ent_Dados!$C$9:$C$254,Tabulação_Prod_Municipios!D53,Ent_Dados!$AB$9:$AB$254)</f>
        <v>300</v>
      </c>
      <c r="N245" s="16">
        <f>SUMIF(Ent_Dados!$C$9:$C$254,Tabulação_Prod_Municipios!D53,Ent_Dados!$G$9:$G$254)+SUMIF(Ent_Dados!$C$9:$C$254,Tabulação_Prod_Municipios!D53,Ent_Dados!$I$9:$I$254)+SUMIF(Ent_Dados!$C$9:$C$254,Tabulação_Prod_Municipios!D53,Ent_Dados!$K$9:$K$254)+SUMIF(Ent_Dados!$C$9:$C$254,Tabulação_Prod_Municipios!D53,Ent_Dados!$O$9:$O$254)+SUMIF(Ent_Dados!$C$9:$C$254,Tabulação_Prod_Municipios!D53,Ent_Dados!$Q$9:$Q$254)+SUMIF(Ent_Dados!$C$9:$C$254,Tabulação_Prod_Municipios!D53,Ent_Dados!$U$9:$U$254)+SUMIF(Ent_Dados!$C$9:$C$254,Tabulação_Prod_Municipios!D53,Ent_Dados!$W$9:$W$254)+SUMIF(Ent_Dados!$C$9:$C$254,Tabulação_Prod_Municipios!D53,Ent_Dados!$Y$9:$Y$254)+SUMIF(Ent_Dados!$C$9:$C$254,Tabulação_Prod_Municipios!D53,Ent_Dados!$AC$9:$AC$254)</f>
        <v>50</v>
      </c>
      <c r="O245" s="14"/>
      <c r="P245" s="10">
        <v>235</v>
      </c>
      <c r="Q245" s="92" t="s">
        <v>214</v>
      </c>
      <c r="R245" s="13">
        <f>SUMIF(Ent_Dados!$C$269:$C$514,Tabulação_Prod_Municipios!D174,Ent_Dados!$V$269:$V$514)</f>
        <v>0</v>
      </c>
      <c r="S245" s="16">
        <f>SUMIF(Ent_Dados!$C$269:$C$514,Tabulação_Prod_Municipios!D174,Ent_Dados!$W$269:$W$514)</f>
        <v>0</v>
      </c>
      <c r="T245" s="9"/>
      <c r="U245" s="10">
        <v>235</v>
      </c>
      <c r="V245" s="92" t="s">
        <v>214</v>
      </c>
      <c r="W245" s="13">
        <f>SUMIF(Ent_Dados!$C$9:$C$254,Tabulação_Prod_Municipios!D174,Ent_Dados!$V$9:$V$254)</f>
        <v>0</v>
      </c>
      <c r="X245" s="16">
        <f>SUMIF(Ent_Dados!$C$9:$C$254,Tabulação_Prod_Municipios!D174,Ent_Dados!$W$9:$W$254)</f>
        <v>0</v>
      </c>
      <c r="Y245" s="2"/>
      <c r="Z245" s="10">
        <v>235</v>
      </c>
      <c r="AA245" s="92" t="s">
        <v>98</v>
      </c>
      <c r="AB245" s="13">
        <f>SUMIF(Ent_Dados!$C$269:$C$514,Tabulação_Prod_Municipios!D46,Ent_Dados!$T$269:$T$514)</f>
        <v>0</v>
      </c>
      <c r="AC245" s="16">
        <f>SUMIF(Ent_Dados!$C$269:$C$514,Tabulação_Prod_Municipios!D46,Ent_Dados!$U$269:$U$514)</f>
        <v>0</v>
      </c>
      <c r="AD245" s="9"/>
      <c r="AE245" s="10">
        <v>235</v>
      </c>
      <c r="AF245" s="92" t="s">
        <v>98</v>
      </c>
      <c r="AG245" s="13">
        <f>SUMIF(Ent_Dados!$C$9:$C$254,Tabulação_Prod_Municipios!D46,Ent_Dados!$T$9:$T$254)</f>
        <v>0</v>
      </c>
      <c r="AH245" s="16">
        <f>SUMIF(Ent_Dados!$C$9:$C$254,Tabulação_Prod_Municipios!D46,Ent_Dados!$U$9:$U$254)</f>
        <v>0</v>
      </c>
      <c r="AJ245" s="10">
        <v>235</v>
      </c>
      <c r="AK245" s="92" t="s">
        <v>258</v>
      </c>
      <c r="AL245" s="13">
        <f>SUMIF(Ent_Dados!$C$269:$C$514,Tabulação_Prod_Municipios!D225,Ent_Dados!$X$269:$X$514)</f>
        <v>0</v>
      </c>
      <c r="AM245" s="16">
        <f>SUMIF(Ent_Dados!$C$269:$C$514,Tabulação_Prod_Municipios!D225,Ent_Dados!$Y$269:$Y$514)</f>
        <v>0</v>
      </c>
      <c r="AN245" s="9"/>
      <c r="AO245" s="10">
        <v>235</v>
      </c>
      <c r="AP245" s="92" t="s">
        <v>258</v>
      </c>
      <c r="AQ245" s="13">
        <f>SUMIF(Ent_Dados!$C$9:$C$254,Tabulação_Prod_Municipios!D225,Ent_Dados!$X$9:$X$254)</f>
        <v>0</v>
      </c>
      <c r="AR245" s="16">
        <f>SUMIF(Ent_Dados!$C$9:$C$254,Tabulação_Prod_Municipios!D225,Ent_Dados!$Y$9:$Y$254)</f>
        <v>0</v>
      </c>
      <c r="AT245" s="10">
        <v>235</v>
      </c>
      <c r="AU245" s="92" t="s">
        <v>83</v>
      </c>
      <c r="AV245" s="13">
        <f>SUMIF(Ent_Dados!$C$269:$C$514,Tabulação_Prod_Municipios!D31,Ent_Dados!$J$269:$J$514)</f>
        <v>0</v>
      </c>
      <c r="AW245" s="16">
        <f>SUMIF(Ent_Dados!$C$269:$C$514,Tabulação_Prod_Municipios!D31,Ent_Dados!$K$269:$K$514)</f>
        <v>0</v>
      </c>
      <c r="AX245" s="9"/>
      <c r="AY245" s="10">
        <v>235</v>
      </c>
      <c r="AZ245" s="92" t="s">
        <v>203</v>
      </c>
      <c r="BA245" s="13">
        <f>SUMIF(Ent_Dados!$C$9:$C$254,Tabulação_Prod_Municipios!D163,Ent_Dados!$J$9:$J$254)</f>
        <v>0</v>
      </c>
      <c r="BB245" s="16">
        <f>SUMIF(Ent_Dados!$C$9:$C$254,Tabulação_Prod_Municipios!D163,Ent_Dados!$K$9:$K$254)</f>
        <v>0</v>
      </c>
      <c r="BD245" s="10">
        <v>235</v>
      </c>
      <c r="BE245" s="92" t="s">
        <v>263</v>
      </c>
      <c r="BF245" s="13">
        <f>SUMIF(Ent_Dados!$C$269:$C$514,Tabulação_Prod_Municipios!D230,Ent_Dados!$N$269:$N$514)</f>
        <v>0</v>
      </c>
      <c r="BG245" s="16">
        <f>SUMIF(Ent_Dados!$C$269:$C$514,Tabulação_Prod_Municipios!D230,Ent_Dados!$O$269:$O$514)</f>
        <v>0</v>
      </c>
      <c r="BH245" s="9"/>
      <c r="BI245" s="10">
        <v>235</v>
      </c>
      <c r="BJ245" s="92" t="s">
        <v>263</v>
      </c>
      <c r="BK245" s="13">
        <f>SUMIF(Ent_Dados!$C$9:$C$254,Tabulação_Prod_Municipios!D230,Ent_Dados!$N$9:$N$254)</f>
        <v>0</v>
      </c>
      <c r="BL245" s="16">
        <f>SUMIF(Ent_Dados!$C$9:$C$254,Tabulação_Prod_Municipios!D230,Ent_Dados!$O$9:$O$254)</f>
        <v>0</v>
      </c>
      <c r="BN245" s="10">
        <v>235</v>
      </c>
      <c r="BO245" s="92" t="s">
        <v>275</v>
      </c>
      <c r="BP245" s="13">
        <f>SUMIF(Ent_Dados!$C$269:$C$514,Tabulação_Prod_Municipios!D243,Ent_Dados!$F$269:$F$514)</f>
        <v>0</v>
      </c>
      <c r="BQ245" s="16">
        <f>SUMIF(Ent_Dados!$C$269:$C$514,Tabulação_Prod_Municipios!D243,Ent_Dados!$G$269:$G$514)</f>
        <v>0</v>
      </c>
      <c r="BR245" s="9"/>
      <c r="BS245" s="10">
        <v>235</v>
      </c>
      <c r="BT245" s="92" t="s">
        <v>275</v>
      </c>
      <c r="BU245" s="13">
        <f>SUMIF(Ent_Dados!$C$9:$C$254,Tabulação_Prod_Municipios!D243,Ent_Dados!$F$9:$F$254)</f>
        <v>0</v>
      </c>
      <c r="BV245" s="16">
        <f>SUMIF(Ent_Dados!$C$9:$C$254,Tabulação_Prod_Municipios!D243,Ent_Dados!$G$9:$G$254)</f>
        <v>0</v>
      </c>
      <c r="BX245" s="10">
        <v>235</v>
      </c>
      <c r="BY245" s="92" t="s">
        <v>275</v>
      </c>
      <c r="BZ245" s="13">
        <f>SUMIF(Ent_Dados!$C$269:$C$514,Tabulação_Prod_Municipios!D243,Ent_Dados!$P$269:$P$514)</f>
        <v>0</v>
      </c>
      <c r="CA245" s="16">
        <f>SUMIF(Ent_Dados!$C$269:$C$514,Tabulação_Prod_Municipios!D243,Ent_Dados!$Q$269:$Q$514)</f>
        <v>0</v>
      </c>
      <c r="CB245" s="9"/>
      <c r="CC245" s="10">
        <v>235</v>
      </c>
      <c r="CD245" s="92" t="s">
        <v>275</v>
      </c>
      <c r="CE245" s="13">
        <f>SUMIF(Ent_Dados!$C$9:$C$254,Tabulação_Prod_Municipios!D243,Ent_Dados!$P$9:$P$254)</f>
        <v>0</v>
      </c>
      <c r="CF245" s="16">
        <f>SUMIF(Ent_Dados!$C$9:$C$254,Tabulação_Prod_Municipios!D243,Ent_Dados!$Q$9:$Q$254)</f>
        <v>0</v>
      </c>
      <c r="CH245" s="10">
        <v>235</v>
      </c>
      <c r="CI245" s="92" t="s">
        <v>276</v>
      </c>
      <c r="CJ245" s="13">
        <f>SUMIF(Ent_Dados!$C$269:$C$514,Tabulação_Prod_Municipios!D244,Ent_Dados!$AB$269:$AB$514)</f>
        <v>0</v>
      </c>
      <c r="CK245" s="16">
        <f>SUMIF(Ent_Dados!$C$269:$C$514,Tabulação_Prod_Municipios!D244,Ent_Dados!$AC$269:$AC$514)</f>
        <v>0</v>
      </c>
      <c r="CL245" s="9"/>
      <c r="CM245" s="10">
        <v>235</v>
      </c>
      <c r="CN245" s="92" t="s">
        <v>276</v>
      </c>
      <c r="CO245" s="13">
        <f>SUMIF(Ent_Dados!$C$9:$C$254,Tabulação_Prod_Municipios!D244,Ent_Dados!$AB$9:$AB$254)</f>
        <v>0</v>
      </c>
      <c r="CP245" s="16">
        <f>SUMIF(Ent_Dados!$C$9:$C$254,Tabulação_Prod_Municipios!D244,Ent_Dados!$AC$9:$AC$254)</f>
        <v>0</v>
      </c>
      <c r="CR245" s="10">
        <v>235</v>
      </c>
      <c r="CS245" s="92" t="s">
        <v>228</v>
      </c>
      <c r="CT245" s="13">
        <f>SUMIF(Ent_Dados!$C$269:$C$514,Tabulação_Prod_Municipios!D191,Ent_Dados!$L$269:$L$514)</f>
        <v>0</v>
      </c>
      <c r="CU245" s="16">
        <f>SUMIF(Ent_Dados!$C$269:$C$514,Tabulação_Prod_Municipios!D191,Ent_Dados!$M$269:$M$514)</f>
        <v>0</v>
      </c>
      <c r="CV245" s="9"/>
      <c r="CW245" s="10">
        <v>235</v>
      </c>
      <c r="CX245" s="92" t="s">
        <v>228</v>
      </c>
      <c r="CY245" s="13">
        <f>SUMIF(Ent_Dados!$C$9:$C$254,Tabulação_Prod_Municipios!D191,Ent_Dados!$L$9:$L$254)</f>
        <v>0</v>
      </c>
      <c r="CZ245" s="16">
        <f>SUMIF(Ent_Dados!$C$9:$C$254,Tabulação_Prod_Municipios!D191,Ent_Dados!$M$9:$M$254)</f>
        <v>0</v>
      </c>
      <c r="DB245" s="10">
        <v>235</v>
      </c>
      <c r="DC245" s="92" t="s">
        <v>151</v>
      </c>
      <c r="DD245" s="13">
        <f>SUMIF(Ent_Dados!$C$269:$C$514,Tabulação_Prod_Municipios!D105,Ent_Dados!$R$269:$R$514)</f>
        <v>0</v>
      </c>
      <c r="DE245" s="16">
        <f>SUMIF(Ent_Dados!$C$269:$C$514,Tabulação_Prod_Municipios!D105,Ent_Dados!$S$269:$S$514)</f>
        <v>0</v>
      </c>
      <c r="DF245" s="9"/>
      <c r="DG245" s="10">
        <v>235</v>
      </c>
      <c r="DH245" s="92" t="s">
        <v>151</v>
      </c>
      <c r="DI245" s="13">
        <f>SUMIF(Ent_Dados!$C$9:$C$254,Tabulação_Prod_Municipios!D105,Ent_Dados!$R$9:$R$254)</f>
        <v>0</v>
      </c>
      <c r="DJ245" s="16">
        <f>SUMIF(Ent_Dados!$C$9:$C$254,Tabulação_Prod_Municipios!D105,Ent_Dados!$S$9:$S$254)</f>
        <v>0</v>
      </c>
      <c r="DL245" s="10">
        <v>235</v>
      </c>
      <c r="DM245" s="92" t="s">
        <v>266</v>
      </c>
      <c r="DN245" s="13">
        <f>SUMIF(Ent_Dados!$C$269:$C$514,Tabulação_Prod_Municipios!D233,Ent_Dados!$Z$269:$Z$514)</f>
        <v>0</v>
      </c>
      <c r="DO245" s="16">
        <f>SUMIF(Ent_Dados!$C$269:$C$514,Tabulação_Prod_Municipios!D233,Ent_Dados!$AA$269:$AA$514)</f>
        <v>0</v>
      </c>
      <c r="DP245" s="9"/>
      <c r="DQ245" s="10">
        <v>235</v>
      </c>
      <c r="DR245" s="92" t="s">
        <v>266</v>
      </c>
      <c r="DS245" s="13">
        <f>SUMIF(Ent_Dados!$C$9:$C$254,Tabulação_Prod_Municipios!D233,Ent_Dados!$Z$9:$Z$254)</f>
        <v>0</v>
      </c>
      <c r="DT245" s="16">
        <f>SUMIF(Ent_Dados!$C$9:$C$254,Tabulação_Prod_Municipios!D233,Ent_Dados!$AA$9:$AA$254)</f>
        <v>0</v>
      </c>
      <c r="DV245" s="10">
        <v>235</v>
      </c>
      <c r="DW245" s="92" t="s">
        <v>274</v>
      </c>
      <c r="DX245" s="13">
        <f>SUMIF(Ent_Dados!$C$269:$C$514,Tabulação_Prod_Municipios!D242,Ent_Dados!$D$269:$D$514)</f>
        <v>0</v>
      </c>
      <c r="DY245" s="16">
        <f>SUMIF(Ent_Dados!$C$269:$C$514,Tabulação_Prod_Municipios!D242,Ent_Dados!$E$269:$E$514)</f>
        <v>0</v>
      </c>
      <c r="DZ245" s="9"/>
      <c r="EA245" s="10">
        <v>235</v>
      </c>
      <c r="EB245" s="92" t="s">
        <v>274</v>
      </c>
      <c r="EC245" s="13">
        <f>SUMIF(Ent_Dados!$C$9:$C$254,Tabulação_Prod_Municipios!D242,Ent_Dados!$D$9:$D$254)</f>
        <v>0</v>
      </c>
      <c r="ED245" s="16">
        <f>SUMIF(Ent_Dados!$C$9:$C$254,Tabulação_Prod_Municipios!D242,Ent_Dados!$E$9:$E$254)</f>
        <v>0</v>
      </c>
      <c r="EF245" s="10">
        <v>235</v>
      </c>
      <c r="EG245" s="92" t="s">
        <v>277</v>
      </c>
      <c r="EH245" s="13"/>
      <c r="EI245" s="16"/>
      <c r="EJ245" s="9"/>
      <c r="EK245" s="10">
        <v>235</v>
      </c>
      <c r="EL245" s="92" t="s">
        <v>277</v>
      </c>
      <c r="EM245" s="13"/>
      <c r="EN245" s="16"/>
    </row>
    <row r="246" spans="1:144" ht="13.5" customHeight="1" x14ac:dyDescent="0.2">
      <c r="A246" s="14"/>
      <c r="B246" s="91">
        <v>238</v>
      </c>
      <c r="C246" s="92" t="s">
        <v>278</v>
      </c>
      <c r="D246" s="12" t="s">
        <v>568</v>
      </c>
      <c r="E246" s="14"/>
      <c r="F246" s="10">
        <v>236</v>
      </c>
      <c r="G246" s="92" t="s">
        <v>115</v>
      </c>
      <c r="H246" s="13">
        <f>SUMIF(Ent_Dados!$C$269:$C$514,Tabulação_Prod_Municipios!D66,Ent_Dados!$F$269:$F$514)+SUMIF(Ent_Dados!$C$269:$C$514,Tabulação_Prod_Municipios!D66,Ent_Dados!$H$269:$H$514)+SUMIF(Ent_Dados!$C$269:$C$514,Tabulação_Prod_Municipios!D66,Ent_Dados!$J$269:$J$514)+SUMIF(Ent_Dados!$C$269:$C$514,Tabulação_Prod_Municipios!D66,Ent_Dados!$N$269:$N$514)+SUMIF(Ent_Dados!$C$269:$C$514,Tabulação_Prod_Municipios!D66,Ent_Dados!$P$269:$P$514)+SUMIF(Ent_Dados!$C$269:$C$514,Tabulação_Prod_Municipios!D66,Ent_Dados!$T$269:$T$514)+SUMIF(Ent_Dados!$C$269:$C$514,Tabulação_Prod_Municipios!D66,Ent_Dados!$V$269:$V$514)+SUMIF(Ent_Dados!$C$269:$C$514,Tabulação_Prod_Municipios!D66,Ent_Dados!$X$269:$X$514)+SUMIF(Ent_Dados!$C$269:$C$514,Tabulação_Prod_Municipios!D66,Ent_Dados!$AB$269:$AB$514)</f>
        <v>150</v>
      </c>
      <c r="I246" s="16">
        <f>SUMIF(Ent_Dados!$C$269:$C$514,Tabulação_Prod_Municipios!D66,Ent_Dados!$G$269:$G$514)+SUMIF(Ent_Dados!$C$269:$C$514,Tabulação_Prod_Municipios!D66,Ent_Dados!$I$269:$I$514)+SUMIF(Ent_Dados!$C$269:$C$514,Tabulação_Prod_Municipios!D66,Ent_Dados!$K$269:$K$514)+SUMIF(Ent_Dados!$C$269:$C$514,Tabulação_Prod_Municipios!D66,Ent_Dados!$O$269:$O$514)+SUMIF(Ent_Dados!$C$269:$C$514,Tabulação_Prod_Municipios!D66,Ent_Dados!$Q$269:$Q$514)+SUMIF(Ent_Dados!$C$269:$C$514,Tabulação_Prod_Municipios!D66,Ent_Dados!$U$269:$U$514)+SUMIF(Ent_Dados!$C$269:$C$514,Tabulação_Prod_Municipios!D66,Ent_Dados!$W$269:$W$514)+SUMIF(Ent_Dados!$C$269:$C$514,Tabulação_Prod_Municipios!D66,Ent_Dados!$Y$269:$Y$514)+SUMIF(Ent_Dados!$C$269:$C$514,Tabulação_Prod_Municipios!D66,Ent_Dados!$AC$269:$AC$514)</f>
        <v>125</v>
      </c>
      <c r="J246" s="9"/>
      <c r="K246" s="10">
        <v>236</v>
      </c>
      <c r="L246" s="92" t="s">
        <v>115</v>
      </c>
      <c r="M246" s="13">
        <f>SUMIF(Ent_Dados!$C$9:$C$254,Tabulação_Prod_Municipios!D66,Ent_Dados!$F$9:$F$254)+SUMIF(Ent_Dados!$C$9:$C$254,Tabulação_Prod_Municipios!D66,Ent_Dados!$H$9:$H$254)+SUMIF(Ent_Dados!$C$9:$C$254,Tabulação_Prod_Municipios!D66,Ent_Dados!$J$9:$J$254)+SUMIF(Ent_Dados!$C$9:$C$254,Tabulação_Prod_Municipios!D66,Ent_Dados!$N$9:$N$254)+SUMIF(Ent_Dados!$C$9:$C$254,Tabulação_Prod_Municipios!D66,Ent_Dados!$P$9:$P$254)+SUMIF(Ent_Dados!$C$9:$C$254,Tabulação_Prod_Municipios!D66,Ent_Dados!$T$9:$T$254)+SUMIF(Ent_Dados!$C$9:$C$254,Tabulação_Prod_Municipios!D66,Ent_Dados!$V$9:$V$254)+SUMIF(Ent_Dados!$C$9:$C$254,Tabulação_Prod_Municipios!D66,Ent_Dados!$X$9:$X$254)+SUMIF(Ent_Dados!$C$9:$C$254,Tabulação_Prod_Municipios!D66,Ent_Dados!$AB$9:$AB$254)</f>
        <v>50</v>
      </c>
      <c r="N246" s="16">
        <f>SUMIF(Ent_Dados!$C$9:$C$254,Tabulação_Prod_Municipios!D66,Ent_Dados!$G$9:$G$254)+SUMIF(Ent_Dados!$C$9:$C$254,Tabulação_Prod_Municipios!D66,Ent_Dados!$I$9:$I$254)+SUMIF(Ent_Dados!$C$9:$C$254,Tabulação_Prod_Municipios!D66,Ent_Dados!$K$9:$K$254)+SUMIF(Ent_Dados!$C$9:$C$254,Tabulação_Prod_Municipios!D66,Ent_Dados!$O$9:$O$254)+SUMIF(Ent_Dados!$C$9:$C$254,Tabulação_Prod_Municipios!D66,Ent_Dados!$Q$9:$Q$254)+SUMIF(Ent_Dados!$C$9:$C$254,Tabulação_Prod_Municipios!D66,Ent_Dados!$U$9:$U$254)+SUMIF(Ent_Dados!$C$9:$C$254,Tabulação_Prod_Municipios!D66,Ent_Dados!$W$9:$W$254)+SUMIF(Ent_Dados!$C$9:$C$254,Tabulação_Prod_Municipios!D66,Ent_Dados!$Y$9:$Y$254)+SUMIF(Ent_Dados!$C$9:$C$254,Tabulação_Prod_Municipios!D66,Ent_Dados!$AC$9:$AC$254)</f>
        <v>50</v>
      </c>
      <c r="O246" s="14"/>
      <c r="P246" s="10">
        <v>236</v>
      </c>
      <c r="Q246" s="92" t="s">
        <v>216</v>
      </c>
      <c r="R246" s="13">
        <f>SUMIF(Ent_Dados!$C$269:$C$514,Tabulação_Prod_Municipios!D176,Ent_Dados!$V$269:$V$514)</f>
        <v>0</v>
      </c>
      <c r="S246" s="16">
        <f>SUMIF(Ent_Dados!$C$269:$C$514,Tabulação_Prod_Municipios!D176,Ent_Dados!$W$269:$W$514)</f>
        <v>0</v>
      </c>
      <c r="T246" s="9"/>
      <c r="U246" s="10">
        <v>236</v>
      </c>
      <c r="V246" s="92" t="s">
        <v>216</v>
      </c>
      <c r="W246" s="13">
        <f>SUMIF(Ent_Dados!$C$9:$C$254,Tabulação_Prod_Municipios!D176,Ent_Dados!$V$9:$V$254)</f>
        <v>0</v>
      </c>
      <c r="X246" s="16">
        <f>SUMIF(Ent_Dados!$C$9:$C$254,Tabulação_Prod_Municipios!D176,Ent_Dados!$W$9:$W$254)</f>
        <v>0</v>
      </c>
      <c r="Y246" s="2"/>
      <c r="Z246" s="10">
        <v>236</v>
      </c>
      <c r="AA246" s="92" t="s">
        <v>90</v>
      </c>
      <c r="AB246" s="13">
        <f>SUMIF(Ent_Dados!$C$269:$C$514,Tabulação_Prod_Municipios!D38,Ent_Dados!$T$269:$T$514)</f>
        <v>0</v>
      </c>
      <c r="AC246" s="16">
        <f>SUMIF(Ent_Dados!$C$269:$C$514,Tabulação_Prod_Municipios!D38,Ent_Dados!$U$269:$U$514)</f>
        <v>0</v>
      </c>
      <c r="AD246" s="9"/>
      <c r="AE246" s="10">
        <v>236</v>
      </c>
      <c r="AF246" s="92" t="s">
        <v>90</v>
      </c>
      <c r="AG246" s="13">
        <f>SUMIF(Ent_Dados!$C$9:$C$254,Tabulação_Prod_Municipios!D38,Ent_Dados!$T$9:$T$254)</f>
        <v>0</v>
      </c>
      <c r="AH246" s="16">
        <f>SUMIF(Ent_Dados!$C$9:$C$254,Tabulação_Prod_Municipios!D38,Ent_Dados!$U$9:$U$254)</f>
        <v>0</v>
      </c>
      <c r="AJ246" s="10">
        <v>236</v>
      </c>
      <c r="AK246" s="92" t="s">
        <v>261</v>
      </c>
      <c r="AL246" s="13">
        <f>SUMIF(Ent_Dados!$C$269:$C$514,Tabulação_Prod_Municipios!D228,Ent_Dados!$X$269:$X$514)</f>
        <v>0</v>
      </c>
      <c r="AM246" s="16">
        <f>SUMIF(Ent_Dados!$C$269:$C$514,Tabulação_Prod_Municipios!D228,Ent_Dados!$Y$269:$Y$514)</f>
        <v>0</v>
      </c>
      <c r="AN246" s="9"/>
      <c r="AO246" s="10">
        <v>236</v>
      </c>
      <c r="AP246" s="92" t="s">
        <v>261</v>
      </c>
      <c r="AQ246" s="13">
        <f>SUMIF(Ent_Dados!$C$9:$C$254,Tabulação_Prod_Municipios!D228,Ent_Dados!$X$9:$X$254)</f>
        <v>0</v>
      </c>
      <c r="AR246" s="16">
        <f>SUMIF(Ent_Dados!$C$9:$C$254,Tabulação_Prod_Municipios!D228,Ent_Dados!$Y$9:$Y$254)</f>
        <v>0</v>
      </c>
      <c r="AT246" s="10">
        <v>236</v>
      </c>
      <c r="AU246" s="92" t="s">
        <v>100</v>
      </c>
      <c r="AV246" s="13">
        <f>SUMIF(Ent_Dados!$C$269:$C$514,Tabulação_Prod_Municipios!D48,Ent_Dados!$J$269:$J$514)</f>
        <v>0</v>
      </c>
      <c r="AW246" s="16">
        <f>SUMIF(Ent_Dados!$C$269:$C$514,Tabulação_Prod_Municipios!D48,Ent_Dados!$K$269:$K$514)</f>
        <v>0</v>
      </c>
      <c r="AX246" s="9"/>
      <c r="AY246" s="10">
        <v>236</v>
      </c>
      <c r="AZ246" s="92" t="s">
        <v>204</v>
      </c>
      <c r="BA246" s="13">
        <f>SUMIF(Ent_Dados!$C$9:$C$254,Tabulação_Prod_Municipios!D164,Ent_Dados!$J$9:$J$254)</f>
        <v>0</v>
      </c>
      <c r="BB246" s="16">
        <f>SUMIF(Ent_Dados!$C$9:$C$254,Tabulação_Prod_Municipios!D164,Ent_Dados!$K$9:$K$254)</f>
        <v>0</v>
      </c>
      <c r="BD246" s="10">
        <v>236</v>
      </c>
      <c r="BE246" s="92" t="s">
        <v>266</v>
      </c>
      <c r="BF246" s="13">
        <f>SUMIF(Ent_Dados!$C$269:$C$514,Tabulação_Prod_Municipios!D233,Ent_Dados!$N$269:$N$514)</f>
        <v>0</v>
      </c>
      <c r="BG246" s="16">
        <f>SUMIF(Ent_Dados!$C$269:$C$514,Tabulação_Prod_Municipios!D233,Ent_Dados!$O$269:$O$514)</f>
        <v>0</v>
      </c>
      <c r="BH246" s="9"/>
      <c r="BI246" s="10">
        <v>236</v>
      </c>
      <c r="BJ246" s="92" t="s">
        <v>266</v>
      </c>
      <c r="BK246" s="13">
        <f>SUMIF(Ent_Dados!$C$9:$C$254,Tabulação_Prod_Municipios!D233,Ent_Dados!$N$9:$N$254)</f>
        <v>0</v>
      </c>
      <c r="BL246" s="16">
        <f>SUMIF(Ent_Dados!$C$9:$C$254,Tabulação_Prod_Municipios!D233,Ent_Dados!$O$9:$O$254)</f>
        <v>0</v>
      </c>
      <c r="BN246" s="10">
        <v>236</v>
      </c>
      <c r="BO246" s="92" t="s">
        <v>276</v>
      </c>
      <c r="BP246" s="13">
        <f>SUMIF(Ent_Dados!$C$269:$C$514,Tabulação_Prod_Municipios!D244,Ent_Dados!$F$269:$F$514)</f>
        <v>0</v>
      </c>
      <c r="BQ246" s="16">
        <f>SUMIF(Ent_Dados!$C$269:$C$514,Tabulação_Prod_Municipios!D244,Ent_Dados!$G$269:$G$514)</f>
        <v>0</v>
      </c>
      <c r="BR246" s="9"/>
      <c r="BS246" s="10">
        <v>236</v>
      </c>
      <c r="BT246" s="92" t="s">
        <v>276</v>
      </c>
      <c r="BU246" s="13">
        <f>SUMIF(Ent_Dados!$C$9:$C$254,Tabulação_Prod_Municipios!D244,Ent_Dados!$F$9:$F$254)</f>
        <v>0</v>
      </c>
      <c r="BV246" s="16">
        <f>SUMIF(Ent_Dados!$C$9:$C$254,Tabulação_Prod_Municipios!D244,Ent_Dados!$G$9:$G$254)</f>
        <v>0</v>
      </c>
      <c r="BX246" s="10">
        <v>236</v>
      </c>
      <c r="BY246" s="92" t="s">
        <v>276</v>
      </c>
      <c r="BZ246" s="13">
        <f>SUMIF(Ent_Dados!$C$269:$C$514,Tabulação_Prod_Municipios!D244,Ent_Dados!$P$269:$P$514)</f>
        <v>0</v>
      </c>
      <c r="CA246" s="16">
        <f>SUMIF(Ent_Dados!$C$269:$C$514,Tabulação_Prod_Municipios!D244,Ent_Dados!$Q$269:$Q$514)</f>
        <v>0</v>
      </c>
      <c r="CB246" s="9"/>
      <c r="CC246" s="10">
        <v>236</v>
      </c>
      <c r="CD246" s="92" t="s">
        <v>276</v>
      </c>
      <c r="CE246" s="13">
        <f>SUMIF(Ent_Dados!$C$9:$C$254,Tabulação_Prod_Municipios!D244,Ent_Dados!$P$9:$P$254)</f>
        <v>0</v>
      </c>
      <c r="CF246" s="16">
        <f>SUMIF(Ent_Dados!$C$9:$C$254,Tabulação_Prod_Municipios!D244,Ent_Dados!$Q$9:$Q$254)</f>
        <v>0</v>
      </c>
      <c r="CH246" s="10">
        <v>236</v>
      </c>
      <c r="CI246" s="92" t="s">
        <v>277</v>
      </c>
      <c r="CJ246" s="13">
        <f>SUMIF(Ent_Dados!$C$269:$C$514,Tabulação_Prod_Municipios!D245,Ent_Dados!$AB$269:$AB$514)</f>
        <v>0</v>
      </c>
      <c r="CK246" s="16">
        <f>SUMIF(Ent_Dados!$C$269:$C$514,Tabulação_Prod_Municipios!D245,Ent_Dados!$AC$269:$AC$514)</f>
        <v>0</v>
      </c>
      <c r="CL246" s="9"/>
      <c r="CM246" s="10">
        <v>236</v>
      </c>
      <c r="CN246" s="92" t="s">
        <v>277</v>
      </c>
      <c r="CO246" s="13">
        <f>SUMIF(Ent_Dados!$C$9:$C$254,Tabulação_Prod_Municipios!D245,Ent_Dados!$AB$9:$AB$254)</f>
        <v>0</v>
      </c>
      <c r="CP246" s="16">
        <f>SUMIF(Ent_Dados!$C$9:$C$254,Tabulação_Prod_Municipios!D245,Ent_Dados!$AC$9:$AC$254)</f>
        <v>0</v>
      </c>
      <c r="CR246" s="10">
        <v>236</v>
      </c>
      <c r="CS246" s="92" t="s">
        <v>229</v>
      </c>
      <c r="CT246" s="13">
        <f>SUMIF(Ent_Dados!$C$269:$C$514,Tabulação_Prod_Municipios!D192,Ent_Dados!$L$269:$L$514)</f>
        <v>0</v>
      </c>
      <c r="CU246" s="16">
        <f>SUMIF(Ent_Dados!$C$269:$C$514,Tabulação_Prod_Municipios!D192,Ent_Dados!$M$269:$M$514)</f>
        <v>0</v>
      </c>
      <c r="CV246" s="9"/>
      <c r="CW246" s="10">
        <v>236</v>
      </c>
      <c r="CX246" s="92" t="s">
        <v>229</v>
      </c>
      <c r="CY246" s="13">
        <f>SUMIF(Ent_Dados!$C$9:$C$254,Tabulação_Prod_Municipios!D192,Ent_Dados!$L$9:$L$254)</f>
        <v>0</v>
      </c>
      <c r="CZ246" s="16">
        <f>SUMIF(Ent_Dados!$C$9:$C$254,Tabulação_Prod_Municipios!D192,Ent_Dados!$M$9:$M$254)</f>
        <v>0</v>
      </c>
      <c r="DB246" s="10">
        <v>236</v>
      </c>
      <c r="DC246" s="92" t="s">
        <v>156</v>
      </c>
      <c r="DD246" s="13">
        <f>SUMIF(Ent_Dados!$C$269:$C$514,Tabulação_Prod_Municipios!D111,Ent_Dados!$R$269:$R$514)</f>
        <v>0</v>
      </c>
      <c r="DE246" s="16">
        <f>SUMIF(Ent_Dados!$C$269:$C$514,Tabulação_Prod_Municipios!D111,Ent_Dados!$S$269:$S$514)</f>
        <v>0</v>
      </c>
      <c r="DF246" s="9"/>
      <c r="DG246" s="10">
        <v>236</v>
      </c>
      <c r="DH246" s="92" t="s">
        <v>156</v>
      </c>
      <c r="DI246" s="13">
        <f>SUMIF(Ent_Dados!$C$9:$C$254,Tabulação_Prod_Municipios!D111,Ent_Dados!$R$9:$R$254)</f>
        <v>0</v>
      </c>
      <c r="DJ246" s="16">
        <f>SUMIF(Ent_Dados!$C$9:$C$254,Tabulação_Prod_Municipios!D111,Ent_Dados!$S$9:$S$254)</f>
        <v>0</v>
      </c>
      <c r="DL246" s="10">
        <v>236</v>
      </c>
      <c r="DM246" s="92" t="s">
        <v>267</v>
      </c>
      <c r="DN246" s="13">
        <f>SUMIF(Ent_Dados!$C$269:$C$514,Tabulação_Prod_Municipios!D234,Ent_Dados!$Z$269:$Z$514)</f>
        <v>0</v>
      </c>
      <c r="DO246" s="16">
        <f>SUMIF(Ent_Dados!$C$269:$C$514,Tabulação_Prod_Municipios!D234,Ent_Dados!$AA$269:$AA$514)</f>
        <v>0</v>
      </c>
      <c r="DP246" s="9"/>
      <c r="DQ246" s="10">
        <v>236</v>
      </c>
      <c r="DR246" s="92" t="s">
        <v>267</v>
      </c>
      <c r="DS246" s="13">
        <f>SUMIF(Ent_Dados!$C$9:$C$254,Tabulação_Prod_Municipios!D234,Ent_Dados!$Z$9:$Z$254)</f>
        <v>0</v>
      </c>
      <c r="DT246" s="16">
        <f>SUMIF(Ent_Dados!$C$9:$C$254,Tabulação_Prod_Municipios!D234,Ent_Dados!$AA$9:$AA$254)</f>
        <v>0</v>
      </c>
      <c r="DV246" s="10">
        <v>236</v>
      </c>
      <c r="DW246" s="92" t="s">
        <v>275</v>
      </c>
      <c r="DX246" s="13">
        <f>SUMIF(Ent_Dados!$C$269:$C$514,Tabulação_Prod_Municipios!D243,Ent_Dados!$D$269:$D$514)</f>
        <v>0</v>
      </c>
      <c r="DY246" s="16">
        <f>SUMIF(Ent_Dados!$C$269:$C$514,Tabulação_Prod_Municipios!D243,Ent_Dados!$E$269:$E$514)</f>
        <v>0</v>
      </c>
      <c r="DZ246" s="9"/>
      <c r="EA246" s="10">
        <v>236</v>
      </c>
      <c r="EB246" s="92" t="s">
        <v>275</v>
      </c>
      <c r="EC246" s="13">
        <f>SUMIF(Ent_Dados!$C$9:$C$254,Tabulação_Prod_Municipios!D243,Ent_Dados!$D$9:$D$254)</f>
        <v>0</v>
      </c>
      <c r="ED246" s="16">
        <f>SUMIF(Ent_Dados!$C$9:$C$254,Tabulação_Prod_Municipios!D243,Ent_Dados!$E$9:$E$254)</f>
        <v>0</v>
      </c>
      <c r="EF246" s="10">
        <v>236</v>
      </c>
      <c r="EG246" s="92" t="s">
        <v>278</v>
      </c>
      <c r="EH246" s="13"/>
      <c r="EI246" s="16"/>
      <c r="EJ246" s="9"/>
      <c r="EK246" s="10">
        <v>236</v>
      </c>
      <c r="EL246" s="92" t="s">
        <v>278</v>
      </c>
      <c r="EM246" s="13"/>
      <c r="EN246" s="16"/>
    </row>
    <row r="247" spans="1:144" ht="13.5" customHeight="1" x14ac:dyDescent="0.2">
      <c r="A247" s="14"/>
      <c r="B247" s="91">
        <v>239</v>
      </c>
      <c r="C247" s="92" t="s">
        <v>279</v>
      </c>
      <c r="D247" s="12" t="s">
        <v>569</v>
      </c>
      <c r="E247" s="14"/>
      <c r="F247" s="10">
        <v>237</v>
      </c>
      <c r="G247" s="92" t="s">
        <v>172</v>
      </c>
      <c r="H247" s="13">
        <f>SUMIF(Ent_Dados!$C$269:$C$514,Tabulação_Prod_Municipios!D128,Ent_Dados!$F$269:$F$514)+SUMIF(Ent_Dados!$C$269:$C$514,Tabulação_Prod_Municipios!D128,Ent_Dados!$H$269:$H$514)+SUMIF(Ent_Dados!$C$269:$C$514,Tabulação_Prod_Municipios!D128,Ent_Dados!$J$269:$J$514)+SUMIF(Ent_Dados!$C$269:$C$514,Tabulação_Prod_Municipios!D128,Ent_Dados!$N$269:$N$514)+SUMIF(Ent_Dados!$C$269:$C$514,Tabulação_Prod_Municipios!D128,Ent_Dados!$P$269:$P$514)+SUMIF(Ent_Dados!$C$269:$C$514,Tabulação_Prod_Municipios!D128,Ent_Dados!$T$269:$T$514)+SUMIF(Ent_Dados!$C$269:$C$514,Tabulação_Prod_Municipios!D128,Ent_Dados!$V$269:$V$514)+SUMIF(Ent_Dados!$C$269:$C$514,Tabulação_Prod_Municipios!D128,Ent_Dados!$X$269:$X$514)+SUMIF(Ent_Dados!$C$269:$C$514,Tabulação_Prod_Municipios!D128,Ent_Dados!$AB$269:$AB$514)</f>
        <v>423</v>
      </c>
      <c r="I247" s="16">
        <f>SUMIF(Ent_Dados!$C$269:$C$514,Tabulação_Prod_Municipios!D128,Ent_Dados!$G$269:$G$514)+SUMIF(Ent_Dados!$C$269:$C$514,Tabulação_Prod_Municipios!D128,Ent_Dados!$I$269:$I$514)+SUMIF(Ent_Dados!$C$269:$C$514,Tabulação_Prod_Municipios!D128,Ent_Dados!$K$269:$K$514)+SUMIF(Ent_Dados!$C$269:$C$514,Tabulação_Prod_Municipios!D128,Ent_Dados!$O$269:$O$514)+SUMIF(Ent_Dados!$C$269:$C$514,Tabulação_Prod_Municipios!D128,Ent_Dados!$Q$269:$Q$514)+SUMIF(Ent_Dados!$C$269:$C$514,Tabulação_Prod_Municipios!D128,Ent_Dados!$U$269:$U$514)+SUMIF(Ent_Dados!$C$269:$C$514,Tabulação_Prod_Municipios!D128,Ent_Dados!$W$269:$W$514)+SUMIF(Ent_Dados!$C$269:$C$514,Tabulação_Prod_Municipios!D128,Ent_Dados!$Y$269:$Y$514)+SUMIF(Ent_Dados!$C$269:$C$514,Tabulação_Prod_Municipios!D128,Ent_Dados!$AC$269:$AC$514)</f>
        <v>123</v>
      </c>
      <c r="J247" s="9"/>
      <c r="K247" s="10">
        <v>237</v>
      </c>
      <c r="L247" s="92" t="s">
        <v>158</v>
      </c>
      <c r="M247" s="13">
        <f>SUMIF(Ent_Dados!$C$9:$C$254,Tabulação_Prod_Municipios!D113,Ent_Dados!$F$9:$F$254)+SUMIF(Ent_Dados!$C$9:$C$254,Tabulação_Prod_Municipios!D113,Ent_Dados!$H$9:$H$254)+SUMIF(Ent_Dados!$C$9:$C$254,Tabulação_Prod_Municipios!D113,Ent_Dados!$J$9:$J$254)+SUMIF(Ent_Dados!$C$9:$C$254,Tabulação_Prod_Municipios!D113,Ent_Dados!$N$9:$N$254)+SUMIF(Ent_Dados!$C$9:$C$254,Tabulação_Prod_Municipios!D113,Ent_Dados!$P$9:$P$254)+SUMIF(Ent_Dados!$C$9:$C$254,Tabulação_Prod_Municipios!D113,Ent_Dados!$T$9:$T$254)+SUMIF(Ent_Dados!$C$9:$C$254,Tabulação_Prod_Municipios!D113,Ent_Dados!$V$9:$V$254)+SUMIF(Ent_Dados!$C$9:$C$254,Tabulação_Prod_Municipios!D113,Ent_Dados!$X$9:$X$254)+SUMIF(Ent_Dados!$C$9:$C$254,Tabulação_Prod_Municipios!D113,Ent_Dados!$AB$9:$AB$254)</f>
        <v>38</v>
      </c>
      <c r="N247" s="16">
        <f>SUMIF(Ent_Dados!$C$9:$C$254,Tabulação_Prod_Municipios!D113,Ent_Dados!$G$9:$G$254)+SUMIF(Ent_Dados!$C$9:$C$254,Tabulação_Prod_Municipios!D113,Ent_Dados!$I$9:$I$254)+SUMIF(Ent_Dados!$C$9:$C$254,Tabulação_Prod_Municipios!D113,Ent_Dados!$K$9:$K$254)+SUMIF(Ent_Dados!$C$9:$C$254,Tabulação_Prod_Municipios!D113,Ent_Dados!$O$9:$O$254)+SUMIF(Ent_Dados!$C$9:$C$254,Tabulação_Prod_Municipios!D113,Ent_Dados!$Q$9:$Q$254)+SUMIF(Ent_Dados!$C$9:$C$254,Tabulação_Prod_Municipios!D113,Ent_Dados!$U$9:$U$254)+SUMIF(Ent_Dados!$C$9:$C$254,Tabulação_Prod_Municipios!D113,Ent_Dados!$W$9:$W$254)+SUMIF(Ent_Dados!$C$9:$C$254,Tabulação_Prod_Municipios!D113,Ent_Dados!$Y$9:$Y$254)+SUMIF(Ent_Dados!$C$9:$C$254,Tabulação_Prod_Municipios!D113,Ent_Dados!$AC$9:$AC$254)</f>
        <v>38</v>
      </c>
      <c r="O247" s="14"/>
      <c r="P247" s="10">
        <v>237</v>
      </c>
      <c r="Q247" s="92" t="s">
        <v>220</v>
      </c>
      <c r="R247" s="13">
        <f>SUMIF(Ent_Dados!$C$269:$C$514,Tabulação_Prod_Municipios!D180,Ent_Dados!$V$269:$V$514)</f>
        <v>0</v>
      </c>
      <c r="S247" s="16">
        <f>SUMIF(Ent_Dados!$C$269:$C$514,Tabulação_Prod_Municipios!D180,Ent_Dados!$W$269:$W$514)</f>
        <v>0</v>
      </c>
      <c r="T247" s="9"/>
      <c r="U247" s="10">
        <v>237</v>
      </c>
      <c r="V247" s="92" t="s">
        <v>220</v>
      </c>
      <c r="W247" s="13">
        <f>SUMIF(Ent_Dados!$C$9:$C$254,Tabulação_Prod_Municipios!D180,Ent_Dados!$V$9:$V$254)</f>
        <v>0</v>
      </c>
      <c r="X247" s="16">
        <f>SUMIF(Ent_Dados!$C$9:$C$254,Tabulação_Prod_Municipios!D180,Ent_Dados!$W$9:$W$254)</f>
        <v>0</v>
      </c>
      <c r="Y247" s="2"/>
      <c r="Z247" s="10">
        <v>237</v>
      </c>
      <c r="AA247" s="92" t="s">
        <v>77</v>
      </c>
      <c r="AB247" s="13">
        <f>SUMIF(Ent_Dados!$C$269:$C$514,Tabulação_Prod_Municipios!D25,Ent_Dados!$T$269:$T$514)</f>
        <v>0</v>
      </c>
      <c r="AC247" s="16">
        <f>SUMIF(Ent_Dados!$C$269:$C$514,Tabulação_Prod_Municipios!D25,Ent_Dados!$U$269:$U$514)</f>
        <v>0</v>
      </c>
      <c r="AD247" s="9"/>
      <c r="AE247" s="10">
        <v>237</v>
      </c>
      <c r="AF247" s="92" t="s">
        <v>77</v>
      </c>
      <c r="AG247" s="13">
        <f>SUMIF(Ent_Dados!$C$9:$C$254,Tabulação_Prod_Municipios!D25,Ent_Dados!$T$9:$T$254)</f>
        <v>0</v>
      </c>
      <c r="AH247" s="16">
        <f>SUMIF(Ent_Dados!$C$9:$C$254,Tabulação_Prod_Municipios!D25,Ent_Dados!$U$9:$U$254)</f>
        <v>0</v>
      </c>
      <c r="AJ247" s="10">
        <v>237</v>
      </c>
      <c r="AK247" s="92" t="s">
        <v>265</v>
      </c>
      <c r="AL247" s="13">
        <f>SUMIF(Ent_Dados!$C$269:$C$514,Tabulação_Prod_Municipios!D232,Ent_Dados!$X$269:$X$514)</f>
        <v>0</v>
      </c>
      <c r="AM247" s="16">
        <f>SUMIF(Ent_Dados!$C$269:$C$514,Tabulação_Prod_Municipios!D232,Ent_Dados!$Y$269:$Y$514)</f>
        <v>0</v>
      </c>
      <c r="AN247" s="9"/>
      <c r="AO247" s="10">
        <v>237</v>
      </c>
      <c r="AP247" s="92" t="s">
        <v>265</v>
      </c>
      <c r="AQ247" s="13">
        <f>SUMIF(Ent_Dados!$C$9:$C$254,Tabulação_Prod_Municipios!D232,Ent_Dados!$X$9:$X$254)</f>
        <v>0</v>
      </c>
      <c r="AR247" s="16">
        <f>SUMIF(Ent_Dados!$C$9:$C$254,Tabulação_Prod_Municipios!D232,Ent_Dados!$Y$9:$Y$254)</f>
        <v>0</v>
      </c>
      <c r="AT247" s="10">
        <v>237</v>
      </c>
      <c r="AU247" s="92" t="s">
        <v>1</v>
      </c>
      <c r="AV247" s="13">
        <f>SUMIF(Ent_Dados!$C$269:$C$514,Tabulação_Prod_Municipios!D74,Ent_Dados!$J$269:$J$514)</f>
        <v>0</v>
      </c>
      <c r="AW247" s="16">
        <f>SUMIF(Ent_Dados!$C$269:$C$514,Tabulação_Prod_Municipios!D74,Ent_Dados!$K$269:$K$514)</f>
        <v>0</v>
      </c>
      <c r="AX247" s="9"/>
      <c r="AY247" s="10">
        <v>237</v>
      </c>
      <c r="AZ247" s="92" t="s">
        <v>209</v>
      </c>
      <c r="BA247" s="13">
        <f>SUMIF(Ent_Dados!$C$9:$C$254,Tabulação_Prod_Municipios!D169,Ent_Dados!$J$9:$J$254)</f>
        <v>0</v>
      </c>
      <c r="BB247" s="16">
        <f>SUMIF(Ent_Dados!$C$9:$C$254,Tabulação_Prod_Municipios!D169,Ent_Dados!$K$9:$K$254)</f>
        <v>0</v>
      </c>
      <c r="BD247" s="10">
        <v>237</v>
      </c>
      <c r="BE247" s="92" t="s">
        <v>268</v>
      </c>
      <c r="BF247" s="13">
        <f>SUMIF(Ent_Dados!$C$269:$C$514,Tabulação_Prod_Municipios!D235,Ent_Dados!$N$269:$N$514)</f>
        <v>0</v>
      </c>
      <c r="BG247" s="16">
        <f>SUMIF(Ent_Dados!$C$269:$C$514,Tabulação_Prod_Municipios!D235,Ent_Dados!$O$269:$O$514)</f>
        <v>0</v>
      </c>
      <c r="BH247" s="9"/>
      <c r="BI247" s="10">
        <v>237</v>
      </c>
      <c r="BJ247" s="92" t="s">
        <v>268</v>
      </c>
      <c r="BK247" s="13">
        <f>SUMIF(Ent_Dados!$C$9:$C$254,Tabulação_Prod_Municipios!D235,Ent_Dados!$N$9:$N$254)</f>
        <v>0</v>
      </c>
      <c r="BL247" s="16">
        <f>SUMIF(Ent_Dados!$C$9:$C$254,Tabulação_Prod_Municipios!D235,Ent_Dados!$O$9:$O$254)</f>
        <v>0</v>
      </c>
      <c r="BN247" s="10">
        <v>237</v>
      </c>
      <c r="BO247" s="92" t="s">
        <v>277</v>
      </c>
      <c r="BP247" s="13">
        <f>SUMIF(Ent_Dados!$C$269:$C$514,Tabulação_Prod_Municipios!D245,Ent_Dados!$F$269:$F$514)</f>
        <v>0</v>
      </c>
      <c r="BQ247" s="16">
        <f>SUMIF(Ent_Dados!$C$269:$C$514,Tabulação_Prod_Municipios!D245,Ent_Dados!$G$269:$G$514)</f>
        <v>0</v>
      </c>
      <c r="BR247" s="9"/>
      <c r="BS247" s="10">
        <v>237</v>
      </c>
      <c r="BT247" s="92" t="s">
        <v>277</v>
      </c>
      <c r="BU247" s="13">
        <f>SUMIF(Ent_Dados!$C$9:$C$254,Tabulação_Prod_Municipios!D245,Ent_Dados!$F$9:$F$254)</f>
        <v>0</v>
      </c>
      <c r="BV247" s="16">
        <f>SUMIF(Ent_Dados!$C$9:$C$254,Tabulação_Prod_Municipios!D245,Ent_Dados!$G$9:$G$254)</f>
        <v>0</v>
      </c>
      <c r="BX247" s="10">
        <v>237</v>
      </c>
      <c r="BY247" s="92" t="s">
        <v>277</v>
      </c>
      <c r="BZ247" s="13">
        <f>SUMIF(Ent_Dados!$C$269:$C$514,Tabulação_Prod_Municipios!D245,Ent_Dados!$P$269:$P$514)</f>
        <v>0</v>
      </c>
      <c r="CA247" s="16">
        <f>SUMIF(Ent_Dados!$C$269:$C$514,Tabulação_Prod_Municipios!D245,Ent_Dados!$Q$269:$Q$514)</f>
        <v>0</v>
      </c>
      <c r="CB247" s="9"/>
      <c r="CC247" s="10">
        <v>237</v>
      </c>
      <c r="CD247" s="92" t="s">
        <v>277</v>
      </c>
      <c r="CE247" s="13">
        <f>SUMIF(Ent_Dados!$C$9:$C$254,Tabulação_Prod_Municipios!D245,Ent_Dados!$P$9:$P$254)</f>
        <v>0</v>
      </c>
      <c r="CF247" s="16">
        <f>SUMIF(Ent_Dados!$C$9:$C$254,Tabulação_Prod_Municipios!D245,Ent_Dados!$Q$9:$Q$254)</f>
        <v>0</v>
      </c>
      <c r="CH247" s="10">
        <v>237</v>
      </c>
      <c r="CI247" s="92" t="s">
        <v>278</v>
      </c>
      <c r="CJ247" s="13">
        <f>SUMIF(Ent_Dados!$C$269:$C$514,Tabulação_Prod_Municipios!D246,Ent_Dados!$AB$269:$AB$514)</f>
        <v>0</v>
      </c>
      <c r="CK247" s="16">
        <f>SUMIF(Ent_Dados!$C$269:$C$514,Tabulação_Prod_Municipios!D246,Ent_Dados!$AC$269:$AC$514)</f>
        <v>0</v>
      </c>
      <c r="CL247" s="9"/>
      <c r="CM247" s="10">
        <v>237</v>
      </c>
      <c r="CN247" s="92" t="s">
        <v>278</v>
      </c>
      <c r="CO247" s="13">
        <f>SUMIF(Ent_Dados!$C$9:$C$254,Tabulação_Prod_Municipios!D246,Ent_Dados!$AB$9:$AB$254)</f>
        <v>0</v>
      </c>
      <c r="CP247" s="16">
        <f>SUMIF(Ent_Dados!$C$9:$C$254,Tabulação_Prod_Municipios!D246,Ent_Dados!$AC$9:$AC$254)</f>
        <v>0</v>
      </c>
      <c r="CR247" s="10">
        <v>237</v>
      </c>
      <c r="CS247" s="92" t="s">
        <v>232</v>
      </c>
      <c r="CT247" s="13">
        <f>SUMIF(Ent_Dados!$C$269:$C$514,Tabulação_Prod_Municipios!D196,Ent_Dados!$L$269:$L$514)</f>
        <v>0</v>
      </c>
      <c r="CU247" s="16">
        <f>SUMIF(Ent_Dados!$C$269:$C$514,Tabulação_Prod_Municipios!D196,Ent_Dados!$M$269:$M$514)</f>
        <v>0</v>
      </c>
      <c r="CV247" s="9"/>
      <c r="CW247" s="10">
        <v>237</v>
      </c>
      <c r="CX247" s="92" t="s">
        <v>232</v>
      </c>
      <c r="CY247" s="13">
        <f>SUMIF(Ent_Dados!$C$9:$C$254,Tabulação_Prod_Municipios!D196,Ent_Dados!$L$9:$L$254)</f>
        <v>0</v>
      </c>
      <c r="CZ247" s="16">
        <f>SUMIF(Ent_Dados!$C$9:$C$254,Tabulação_Prod_Municipios!D196,Ent_Dados!$M$9:$M$254)</f>
        <v>0</v>
      </c>
      <c r="DB247" s="10">
        <v>237</v>
      </c>
      <c r="DC247" s="92" t="s">
        <v>209</v>
      </c>
      <c r="DD247" s="13">
        <f>SUMIF(Ent_Dados!$C$269:$C$514,Tabulação_Prod_Municipios!D169,Ent_Dados!$R$269:$R$514)</f>
        <v>0</v>
      </c>
      <c r="DE247" s="16">
        <f>SUMIF(Ent_Dados!$C$269:$C$514,Tabulação_Prod_Municipios!D169,Ent_Dados!$S$269:$S$514)</f>
        <v>0</v>
      </c>
      <c r="DF247" s="9"/>
      <c r="DG247" s="10">
        <v>237</v>
      </c>
      <c r="DH247" s="92" t="s">
        <v>209</v>
      </c>
      <c r="DI247" s="13">
        <f>SUMIF(Ent_Dados!$C$9:$C$254,Tabulação_Prod_Municipios!D169,Ent_Dados!$R$9:$R$254)</f>
        <v>0</v>
      </c>
      <c r="DJ247" s="16">
        <f>SUMIF(Ent_Dados!$C$9:$C$254,Tabulação_Prod_Municipios!D169,Ent_Dados!$S$9:$S$254)</f>
        <v>0</v>
      </c>
      <c r="DL247" s="10">
        <v>237</v>
      </c>
      <c r="DM247" s="92" t="s">
        <v>268</v>
      </c>
      <c r="DN247" s="13">
        <f>SUMIF(Ent_Dados!$C$269:$C$514,Tabulação_Prod_Municipios!D235,Ent_Dados!$Z$269:$Z$514)</f>
        <v>0</v>
      </c>
      <c r="DO247" s="16">
        <f>SUMIF(Ent_Dados!$C$269:$C$514,Tabulação_Prod_Municipios!D235,Ent_Dados!$AA$269:$AA$514)</f>
        <v>0</v>
      </c>
      <c r="DP247" s="9"/>
      <c r="DQ247" s="10">
        <v>237</v>
      </c>
      <c r="DR247" s="92" t="s">
        <v>268</v>
      </c>
      <c r="DS247" s="13">
        <f>SUMIF(Ent_Dados!$C$9:$C$254,Tabulação_Prod_Municipios!D235,Ent_Dados!$Z$9:$Z$254)</f>
        <v>0</v>
      </c>
      <c r="DT247" s="16">
        <f>SUMIF(Ent_Dados!$C$9:$C$254,Tabulação_Prod_Municipios!D235,Ent_Dados!$AA$9:$AA$254)</f>
        <v>0</v>
      </c>
      <c r="DV247" s="10">
        <v>237</v>
      </c>
      <c r="DW247" s="92" t="s">
        <v>277</v>
      </c>
      <c r="DX247" s="13">
        <f>SUMIF(Ent_Dados!$C$269:$C$514,Tabulação_Prod_Municipios!D245,Ent_Dados!$D$269:$D$514)</f>
        <v>0</v>
      </c>
      <c r="DY247" s="16">
        <f>SUMIF(Ent_Dados!$C$269:$C$514,Tabulação_Prod_Municipios!D245,Ent_Dados!$E$269:$E$514)</f>
        <v>0</v>
      </c>
      <c r="DZ247" s="9"/>
      <c r="EA247" s="10">
        <v>237</v>
      </c>
      <c r="EB247" s="92" t="s">
        <v>277</v>
      </c>
      <c r="EC247" s="13">
        <f>SUMIF(Ent_Dados!$C$9:$C$254,Tabulação_Prod_Municipios!D245,Ent_Dados!$D$9:$D$254)</f>
        <v>0</v>
      </c>
      <c r="ED247" s="16">
        <f>SUMIF(Ent_Dados!$C$9:$C$254,Tabulação_Prod_Municipios!D245,Ent_Dados!$E$9:$E$254)</f>
        <v>0</v>
      </c>
      <c r="EF247" s="10">
        <v>237</v>
      </c>
      <c r="EG247" s="92" t="s">
        <v>279</v>
      </c>
      <c r="EH247" s="13"/>
      <c r="EI247" s="16"/>
      <c r="EJ247" s="9"/>
      <c r="EK247" s="10">
        <v>237</v>
      </c>
      <c r="EL247" s="92" t="s">
        <v>279</v>
      </c>
      <c r="EM247" s="13"/>
      <c r="EN247" s="16"/>
    </row>
    <row r="248" spans="1:144" ht="13.5" customHeight="1" x14ac:dyDescent="0.2">
      <c r="A248" s="14"/>
      <c r="B248" s="91">
        <v>240</v>
      </c>
      <c r="C248" s="92" t="s">
        <v>280</v>
      </c>
      <c r="D248" s="12" t="s">
        <v>570</v>
      </c>
      <c r="E248" s="14"/>
      <c r="F248" s="10">
        <v>238</v>
      </c>
      <c r="G248" s="92" t="s">
        <v>158</v>
      </c>
      <c r="H248" s="13">
        <f>SUMIF(Ent_Dados!$C$269:$C$514,Tabulação_Prod_Municipios!D113,Ent_Dados!$F$269:$F$514)+SUMIF(Ent_Dados!$C$269:$C$514,Tabulação_Prod_Municipios!D113,Ent_Dados!$H$269:$H$514)+SUMIF(Ent_Dados!$C$269:$C$514,Tabulação_Prod_Municipios!D113,Ent_Dados!$J$269:$J$514)+SUMIF(Ent_Dados!$C$269:$C$514,Tabulação_Prod_Municipios!D113,Ent_Dados!$N$269:$N$514)+SUMIF(Ent_Dados!$C$269:$C$514,Tabulação_Prod_Municipios!D113,Ent_Dados!$P$269:$P$514)+SUMIF(Ent_Dados!$C$269:$C$514,Tabulação_Prod_Municipios!D113,Ent_Dados!$T$269:$T$514)+SUMIF(Ent_Dados!$C$269:$C$514,Tabulação_Prod_Municipios!D113,Ent_Dados!$V$269:$V$514)+SUMIF(Ent_Dados!$C$269:$C$514,Tabulação_Prod_Municipios!D113,Ent_Dados!$X$269:$X$514)+SUMIF(Ent_Dados!$C$269:$C$514,Tabulação_Prod_Municipios!D113,Ent_Dados!$AB$269:$AB$514)</f>
        <v>46</v>
      </c>
      <c r="I248" s="16">
        <f>SUMIF(Ent_Dados!$C$269:$C$514,Tabulação_Prod_Municipios!D113,Ent_Dados!$G$269:$G$514)+SUMIF(Ent_Dados!$C$269:$C$514,Tabulação_Prod_Municipios!D113,Ent_Dados!$I$269:$I$514)+SUMIF(Ent_Dados!$C$269:$C$514,Tabulação_Prod_Municipios!D113,Ent_Dados!$K$269:$K$514)+SUMIF(Ent_Dados!$C$269:$C$514,Tabulação_Prod_Municipios!D113,Ent_Dados!$O$269:$O$514)+SUMIF(Ent_Dados!$C$269:$C$514,Tabulação_Prod_Municipios!D113,Ent_Dados!$Q$269:$Q$514)+SUMIF(Ent_Dados!$C$269:$C$514,Tabulação_Prod_Municipios!D113,Ent_Dados!$U$269:$U$514)+SUMIF(Ent_Dados!$C$269:$C$514,Tabulação_Prod_Municipios!D113,Ent_Dados!$W$269:$W$514)+SUMIF(Ent_Dados!$C$269:$C$514,Tabulação_Prod_Municipios!D113,Ent_Dados!$Y$269:$Y$514)+SUMIF(Ent_Dados!$C$269:$C$514,Tabulação_Prod_Municipios!D113,Ent_Dados!$AC$269:$AC$514)</f>
        <v>46</v>
      </c>
      <c r="J248" s="9"/>
      <c r="K248" s="10">
        <v>238</v>
      </c>
      <c r="L248" s="92" t="s">
        <v>172</v>
      </c>
      <c r="M248" s="13">
        <f>SUMIF(Ent_Dados!$C$9:$C$254,Tabulação_Prod_Municipios!D128,Ent_Dados!$F$9:$F$254)+SUMIF(Ent_Dados!$C$9:$C$254,Tabulação_Prod_Municipios!D128,Ent_Dados!$H$9:$H$254)+SUMIF(Ent_Dados!$C$9:$C$254,Tabulação_Prod_Municipios!D128,Ent_Dados!$J$9:$J$254)+SUMIF(Ent_Dados!$C$9:$C$254,Tabulação_Prod_Municipios!D128,Ent_Dados!$N$9:$N$254)+SUMIF(Ent_Dados!$C$9:$C$254,Tabulação_Prod_Municipios!D128,Ent_Dados!$P$9:$P$254)+SUMIF(Ent_Dados!$C$9:$C$254,Tabulação_Prod_Municipios!D128,Ent_Dados!$T$9:$T$254)+SUMIF(Ent_Dados!$C$9:$C$254,Tabulação_Prod_Municipios!D128,Ent_Dados!$V$9:$V$254)+SUMIF(Ent_Dados!$C$9:$C$254,Tabulação_Prod_Municipios!D128,Ent_Dados!$X$9:$X$254)+SUMIF(Ent_Dados!$C$9:$C$254,Tabulação_Prod_Municipios!D128,Ent_Dados!$AB$9:$AB$254)</f>
        <v>285</v>
      </c>
      <c r="N248" s="16">
        <f>SUMIF(Ent_Dados!$C$9:$C$254,Tabulação_Prod_Municipios!D128,Ent_Dados!$G$9:$G$254)+SUMIF(Ent_Dados!$C$9:$C$254,Tabulação_Prod_Municipios!D128,Ent_Dados!$I$9:$I$254)+SUMIF(Ent_Dados!$C$9:$C$254,Tabulação_Prod_Municipios!D128,Ent_Dados!$K$9:$K$254)+SUMIF(Ent_Dados!$C$9:$C$254,Tabulação_Prod_Municipios!D128,Ent_Dados!$O$9:$O$254)+SUMIF(Ent_Dados!$C$9:$C$254,Tabulação_Prod_Municipios!D128,Ent_Dados!$Q$9:$Q$254)+SUMIF(Ent_Dados!$C$9:$C$254,Tabulação_Prod_Municipios!D128,Ent_Dados!$U$9:$U$254)+SUMIF(Ent_Dados!$C$9:$C$254,Tabulação_Prod_Municipios!D128,Ent_Dados!$W$9:$W$254)+SUMIF(Ent_Dados!$C$9:$C$254,Tabulação_Prod_Municipios!D128,Ent_Dados!$Y$9:$Y$254)+SUMIF(Ent_Dados!$C$9:$C$254,Tabulação_Prod_Municipios!D128,Ent_Dados!$AC$9:$AC$254)</f>
        <v>35</v>
      </c>
      <c r="O248" s="14"/>
      <c r="P248" s="10">
        <v>238</v>
      </c>
      <c r="Q248" s="92" t="s">
        <v>229</v>
      </c>
      <c r="R248" s="13">
        <f>SUMIF(Ent_Dados!$C$269:$C$514,Tabulação_Prod_Municipios!D192,Ent_Dados!$V$269:$V$514)</f>
        <v>0</v>
      </c>
      <c r="S248" s="16">
        <f>SUMIF(Ent_Dados!$C$269:$C$514,Tabulação_Prod_Municipios!D192,Ent_Dados!$W$269:$W$514)</f>
        <v>0</v>
      </c>
      <c r="T248" s="9"/>
      <c r="U248" s="10">
        <v>238</v>
      </c>
      <c r="V248" s="92" t="s">
        <v>229</v>
      </c>
      <c r="W248" s="13">
        <f>SUMIF(Ent_Dados!$C$9:$C$254,Tabulação_Prod_Municipios!D192,Ent_Dados!$V$9:$V$254)</f>
        <v>0</v>
      </c>
      <c r="X248" s="16">
        <f>SUMIF(Ent_Dados!$C$9:$C$254,Tabulação_Prod_Municipios!D192,Ent_Dados!$W$9:$W$254)</f>
        <v>0</v>
      </c>
      <c r="Y248" s="2"/>
      <c r="Z248" s="10">
        <v>238</v>
      </c>
      <c r="AA248" s="92" t="s">
        <v>179</v>
      </c>
      <c r="AB248" s="13">
        <f>SUMIF(Ent_Dados!$C$269:$C$514,Tabulação_Prod_Municipios!D135,Ent_Dados!$T$269:$T$514)</f>
        <v>0</v>
      </c>
      <c r="AC248" s="16">
        <f>SUMIF(Ent_Dados!$C$269:$C$514,Tabulação_Prod_Municipios!D135,Ent_Dados!$U$269:$U$514)</f>
        <v>0</v>
      </c>
      <c r="AD248" s="9"/>
      <c r="AE248" s="10">
        <v>238</v>
      </c>
      <c r="AF248" s="92" t="s">
        <v>179</v>
      </c>
      <c r="AG248" s="13">
        <f>SUMIF(Ent_Dados!$C$9:$C$254,Tabulação_Prod_Municipios!D135,Ent_Dados!$T$9:$T$254)</f>
        <v>0</v>
      </c>
      <c r="AH248" s="16">
        <f>SUMIF(Ent_Dados!$C$9:$C$254,Tabulação_Prod_Municipios!D135,Ent_Dados!$U$9:$U$254)</f>
        <v>0</v>
      </c>
      <c r="AJ248" s="10">
        <v>238</v>
      </c>
      <c r="AK248" s="92" t="s">
        <v>266</v>
      </c>
      <c r="AL248" s="13">
        <f>SUMIF(Ent_Dados!$C$269:$C$514,Tabulação_Prod_Municipios!D233,Ent_Dados!$X$269:$X$514)</f>
        <v>0</v>
      </c>
      <c r="AM248" s="16">
        <f>SUMIF(Ent_Dados!$C$269:$C$514,Tabulação_Prod_Municipios!D233,Ent_Dados!$Y$269:$Y$514)</f>
        <v>0</v>
      </c>
      <c r="AN248" s="9"/>
      <c r="AO248" s="10">
        <v>238</v>
      </c>
      <c r="AP248" s="92" t="s">
        <v>266</v>
      </c>
      <c r="AQ248" s="13">
        <f>SUMIF(Ent_Dados!$C$9:$C$254,Tabulação_Prod_Municipios!D233,Ent_Dados!$X$9:$X$254)</f>
        <v>0</v>
      </c>
      <c r="AR248" s="16">
        <f>SUMIF(Ent_Dados!$C$9:$C$254,Tabulação_Prod_Municipios!D233,Ent_Dados!$Y$9:$Y$254)</f>
        <v>0</v>
      </c>
      <c r="AT248" s="10">
        <v>238</v>
      </c>
      <c r="AU248" s="92" t="s">
        <v>122</v>
      </c>
      <c r="AV248" s="13">
        <f>SUMIF(Ent_Dados!$C$269:$C$514,Tabulação_Prod_Municipios!D75,Ent_Dados!$J$269:$J$514)</f>
        <v>0</v>
      </c>
      <c r="AW248" s="16">
        <f>SUMIF(Ent_Dados!$C$269:$C$514,Tabulação_Prod_Municipios!D75,Ent_Dados!$K$269:$K$514)</f>
        <v>0</v>
      </c>
      <c r="AX248" s="9"/>
      <c r="AY248" s="10">
        <v>238</v>
      </c>
      <c r="AZ248" s="92" t="s">
        <v>211</v>
      </c>
      <c r="BA248" s="13">
        <f>SUMIF(Ent_Dados!$C$9:$C$254,Tabulação_Prod_Municipios!D171,Ent_Dados!$J$9:$J$254)</f>
        <v>0</v>
      </c>
      <c r="BB248" s="16">
        <f>SUMIF(Ent_Dados!$C$9:$C$254,Tabulação_Prod_Municipios!D171,Ent_Dados!$K$9:$K$254)</f>
        <v>0</v>
      </c>
      <c r="BD248" s="10">
        <v>238</v>
      </c>
      <c r="BE248" s="92" t="s">
        <v>273</v>
      </c>
      <c r="BF248" s="13">
        <f>SUMIF(Ent_Dados!$C$269:$C$514,Tabulação_Prod_Municipios!D241,Ent_Dados!$N$269:$N$514)</f>
        <v>0</v>
      </c>
      <c r="BG248" s="16">
        <f>SUMIF(Ent_Dados!$C$269:$C$514,Tabulação_Prod_Municipios!D241,Ent_Dados!$O$269:$O$514)</f>
        <v>0</v>
      </c>
      <c r="BH248" s="9"/>
      <c r="BI248" s="10">
        <v>238</v>
      </c>
      <c r="BJ248" s="92" t="s">
        <v>273</v>
      </c>
      <c r="BK248" s="13">
        <f>SUMIF(Ent_Dados!$C$9:$C$254,Tabulação_Prod_Municipios!D241,Ent_Dados!$N$9:$N$254)</f>
        <v>0</v>
      </c>
      <c r="BL248" s="16">
        <f>SUMIF(Ent_Dados!$C$9:$C$254,Tabulação_Prod_Municipios!D241,Ent_Dados!$O$9:$O$254)</f>
        <v>0</v>
      </c>
      <c r="BN248" s="10">
        <v>238</v>
      </c>
      <c r="BO248" s="92" t="s">
        <v>279</v>
      </c>
      <c r="BP248" s="13">
        <f>SUMIF(Ent_Dados!$C$269:$C$514,Tabulação_Prod_Municipios!D247,Ent_Dados!$F$269:$F$514)</f>
        <v>0</v>
      </c>
      <c r="BQ248" s="16">
        <f>SUMIF(Ent_Dados!$C$269:$C$514,Tabulação_Prod_Municipios!D247,Ent_Dados!$G$269:$G$514)</f>
        <v>0</v>
      </c>
      <c r="BR248" s="9"/>
      <c r="BS248" s="10">
        <v>238</v>
      </c>
      <c r="BT248" s="92" t="s">
        <v>279</v>
      </c>
      <c r="BU248" s="13">
        <f>SUMIF(Ent_Dados!$C$9:$C$254,Tabulação_Prod_Municipios!D247,Ent_Dados!$F$9:$F$254)</f>
        <v>0</v>
      </c>
      <c r="BV248" s="16">
        <f>SUMIF(Ent_Dados!$C$9:$C$254,Tabulação_Prod_Municipios!D247,Ent_Dados!$G$9:$G$254)</f>
        <v>0</v>
      </c>
      <c r="BX248" s="10">
        <v>238</v>
      </c>
      <c r="BY248" s="92" t="s">
        <v>279</v>
      </c>
      <c r="BZ248" s="13">
        <f>SUMIF(Ent_Dados!$C$269:$C$514,Tabulação_Prod_Municipios!D247,Ent_Dados!$P$269:$P$514)</f>
        <v>0</v>
      </c>
      <c r="CA248" s="16">
        <f>SUMIF(Ent_Dados!$C$269:$C$514,Tabulação_Prod_Municipios!D247,Ent_Dados!$Q$269:$Q$514)</f>
        <v>0</v>
      </c>
      <c r="CB248" s="9"/>
      <c r="CC248" s="10">
        <v>238</v>
      </c>
      <c r="CD248" s="92" t="s">
        <v>279</v>
      </c>
      <c r="CE248" s="13">
        <f>SUMIF(Ent_Dados!$C$9:$C$254,Tabulação_Prod_Municipios!D247,Ent_Dados!$P$9:$P$254)</f>
        <v>0</v>
      </c>
      <c r="CF248" s="16">
        <f>SUMIF(Ent_Dados!$C$9:$C$254,Tabulação_Prod_Municipios!D247,Ent_Dados!$Q$9:$Q$254)</f>
        <v>0</v>
      </c>
      <c r="CH248" s="10">
        <v>238</v>
      </c>
      <c r="CI248" s="92" t="s">
        <v>279</v>
      </c>
      <c r="CJ248" s="13">
        <f>SUMIF(Ent_Dados!$C$269:$C$514,Tabulação_Prod_Municipios!D247,Ent_Dados!$AB$269:$AB$514)</f>
        <v>0</v>
      </c>
      <c r="CK248" s="16">
        <f>SUMIF(Ent_Dados!$C$269:$C$514,Tabulação_Prod_Municipios!D247,Ent_Dados!$AC$269:$AC$514)</f>
        <v>0</v>
      </c>
      <c r="CL248" s="9"/>
      <c r="CM248" s="10">
        <v>238</v>
      </c>
      <c r="CN248" s="92" t="s">
        <v>279</v>
      </c>
      <c r="CO248" s="13">
        <f>SUMIF(Ent_Dados!$C$9:$C$254,Tabulação_Prod_Municipios!D247,Ent_Dados!$AB$9:$AB$254)</f>
        <v>0</v>
      </c>
      <c r="CP248" s="16">
        <f>SUMIF(Ent_Dados!$C$9:$C$254,Tabulação_Prod_Municipios!D247,Ent_Dados!$AC$9:$AC$254)</f>
        <v>0</v>
      </c>
      <c r="CR248" s="10">
        <v>238</v>
      </c>
      <c r="CS248" s="92" t="s">
        <v>238</v>
      </c>
      <c r="CT248" s="13">
        <f>SUMIF(Ent_Dados!$C$269:$C$514,Tabulação_Prod_Municipios!D203,Ent_Dados!$L$269:$L$514)</f>
        <v>0</v>
      </c>
      <c r="CU248" s="16">
        <f>SUMIF(Ent_Dados!$C$269:$C$514,Tabulação_Prod_Municipios!D203,Ent_Dados!$M$269:$M$514)</f>
        <v>0</v>
      </c>
      <c r="CV248" s="9"/>
      <c r="CW248" s="10">
        <v>238</v>
      </c>
      <c r="CX248" s="92" t="s">
        <v>238</v>
      </c>
      <c r="CY248" s="13">
        <f>SUMIF(Ent_Dados!$C$9:$C$254,Tabulação_Prod_Municipios!D203,Ent_Dados!$L$9:$L$254)</f>
        <v>0</v>
      </c>
      <c r="CZ248" s="16">
        <f>SUMIF(Ent_Dados!$C$9:$C$254,Tabulação_Prod_Municipios!D203,Ent_Dados!$M$9:$M$254)</f>
        <v>0</v>
      </c>
      <c r="DB248" s="10">
        <v>238</v>
      </c>
      <c r="DC248" s="92" t="s">
        <v>212</v>
      </c>
      <c r="DD248" s="13">
        <f>SUMIF(Ent_Dados!$C$269:$C$514,Tabulação_Prod_Municipios!D172,Ent_Dados!$R$269:$R$514)</f>
        <v>0</v>
      </c>
      <c r="DE248" s="16">
        <f>SUMIF(Ent_Dados!$C$269:$C$514,Tabulação_Prod_Municipios!D172,Ent_Dados!$S$269:$S$514)</f>
        <v>0</v>
      </c>
      <c r="DF248" s="9"/>
      <c r="DG248" s="10">
        <v>238</v>
      </c>
      <c r="DH248" s="92" t="s">
        <v>212</v>
      </c>
      <c r="DI248" s="13">
        <f>SUMIF(Ent_Dados!$C$9:$C$254,Tabulação_Prod_Municipios!D172,Ent_Dados!$R$9:$R$254)</f>
        <v>0</v>
      </c>
      <c r="DJ248" s="16">
        <f>SUMIF(Ent_Dados!$C$9:$C$254,Tabulação_Prod_Municipios!D172,Ent_Dados!$S$9:$S$254)</f>
        <v>0</v>
      </c>
      <c r="DL248" s="10">
        <v>238</v>
      </c>
      <c r="DM248" s="92" t="s">
        <v>269</v>
      </c>
      <c r="DN248" s="13">
        <f>SUMIF(Ent_Dados!$C$269:$C$514,Tabulação_Prod_Municipios!D237,Ent_Dados!$Z$269:$Z$514)</f>
        <v>0</v>
      </c>
      <c r="DO248" s="16">
        <f>SUMIF(Ent_Dados!$C$269:$C$514,Tabulação_Prod_Municipios!D237,Ent_Dados!$AA$269:$AA$514)</f>
        <v>0</v>
      </c>
      <c r="DP248" s="9"/>
      <c r="DQ248" s="10">
        <v>238</v>
      </c>
      <c r="DR248" s="92" t="s">
        <v>269</v>
      </c>
      <c r="DS248" s="13">
        <f>SUMIF(Ent_Dados!$C$9:$C$254,Tabulação_Prod_Municipios!D237,Ent_Dados!$Z$9:$Z$254)</f>
        <v>0</v>
      </c>
      <c r="DT248" s="16">
        <f>SUMIF(Ent_Dados!$C$9:$C$254,Tabulação_Prod_Municipios!D237,Ent_Dados!$AA$9:$AA$254)</f>
        <v>0</v>
      </c>
      <c r="DV248" s="10">
        <v>238</v>
      </c>
      <c r="DW248" s="92" t="s">
        <v>278</v>
      </c>
      <c r="DX248" s="13">
        <f>SUMIF(Ent_Dados!$C$269:$C$514,Tabulação_Prod_Municipios!D246,Ent_Dados!$D$269:$D$514)</f>
        <v>0</v>
      </c>
      <c r="DY248" s="16">
        <f>SUMIF(Ent_Dados!$C$269:$C$514,Tabulação_Prod_Municipios!D246,Ent_Dados!$E$269:$E$514)</f>
        <v>0</v>
      </c>
      <c r="DZ248" s="9"/>
      <c r="EA248" s="10">
        <v>238</v>
      </c>
      <c r="EB248" s="92" t="s">
        <v>278</v>
      </c>
      <c r="EC248" s="13">
        <f>SUMIF(Ent_Dados!$C$9:$C$254,Tabulação_Prod_Municipios!D246,Ent_Dados!$D$9:$D$254)</f>
        <v>0</v>
      </c>
      <c r="ED248" s="16">
        <f>SUMIF(Ent_Dados!$C$9:$C$254,Tabulação_Prod_Municipios!D246,Ent_Dados!$E$9:$E$254)</f>
        <v>0</v>
      </c>
      <c r="EF248" s="10">
        <v>238</v>
      </c>
      <c r="EG248" s="92" t="s">
        <v>280</v>
      </c>
      <c r="EH248" s="13"/>
      <c r="EI248" s="16"/>
      <c r="EJ248" s="9"/>
      <c r="EK248" s="10">
        <v>238</v>
      </c>
      <c r="EL248" s="92" t="s">
        <v>280</v>
      </c>
      <c r="EM248" s="13"/>
      <c r="EN248" s="16"/>
    </row>
    <row r="249" spans="1:144" ht="13.5" customHeight="1" x14ac:dyDescent="0.2">
      <c r="A249" s="14"/>
      <c r="B249" s="91">
        <v>241</v>
      </c>
      <c r="C249" s="92" t="s">
        <v>281</v>
      </c>
      <c r="D249" s="12" t="s">
        <v>571</v>
      </c>
      <c r="E249" s="14"/>
      <c r="F249" s="10">
        <v>239</v>
      </c>
      <c r="G249" s="92" t="s">
        <v>186</v>
      </c>
      <c r="H249" s="13">
        <f>SUMIF(Ent_Dados!$C$269:$C$514,Tabulação_Prod_Municipios!D143,Ent_Dados!$F$269:$F$514)+SUMIF(Ent_Dados!$C$269:$C$514,Tabulação_Prod_Municipios!D143,Ent_Dados!$H$269:$H$514)+SUMIF(Ent_Dados!$C$269:$C$514,Tabulação_Prod_Municipios!D143,Ent_Dados!$J$269:$J$514)+SUMIF(Ent_Dados!$C$269:$C$514,Tabulação_Prod_Municipios!D143,Ent_Dados!$N$269:$N$514)+SUMIF(Ent_Dados!$C$269:$C$514,Tabulação_Prod_Municipios!D143,Ent_Dados!$P$269:$P$514)+SUMIF(Ent_Dados!$C$269:$C$514,Tabulação_Prod_Municipios!D143,Ent_Dados!$T$269:$T$514)+SUMIF(Ent_Dados!$C$269:$C$514,Tabulação_Prod_Municipios!D143,Ent_Dados!$V$269:$V$514)+SUMIF(Ent_Dados!$C$269:$C$514,Tabulação_Prod_Municipios!D143,Ent_Dados!$X$269:$X$514)+SUMIF(Ent_Dados!$C$269:$C$514,Tabulação_Prod_Municipios!D143,Ent_Dados!$AB$269:$AB$514)</f>
        <v>35</v>
      </c>
      <c r="I249" s="16">
        <f>SUMIF(Ent_Dados!$C$269:$C$514,Tabulação_Prod_Municipios!D143,Ent_Dados!$G$269:$G$514)+SUMIF(Ent_Dados!$C$269:$C$514,Tabulação_Prod_Municipios!D143,Ent_Dados!$I$269:$I$514)+SUMIF(Ent_Dados!$C$269:$C$514,Tabulação_Prod_Municipios!D143,Ent_Dados!$K$269:$K$514)+SUMIF(Ent_Dados!$C$269:$C$514,Tabulação_Prod_Municipios!D143,Ent_Dados!$O$269:$O$514)+SUMIF(Ent_Dados!$C$269:$C$514,Tabulação_Prod_Municipios!D143,Ent_Dados!$Q$269:$Q$514)+SUMIF(Ent_Dados!$C$269:$C$514,Tabulação_Prod_Municipios!D143,Ent_Dados!$U$269:$U$514)+SUMIF(Ent_Dados!$C$269:$C$514,Tabulação_Prod_Municipios!D143,Ent_Dados!$W$269:$W$514)+SUMIF(Ent_Dados!$C$269:$C$514,Tabulação_Prod_Municipios!D143,Ent_Dados!$Y$269:$Y$514)+SUMIF(Ent_Dados!$C$269:$C$514,Tabulação_Prod_Municipios!D143,Ent_Dados!$AC$269:$AC$514)</f>
        <v>35</v>
      </c>
      <c r="J249" s="9"/>
      <c r="K249" s="10">
        <v>239</v>
      </c>
      <c r="L249" s="92" t="s">
        <v>186</v>
      </c>
      <c r="M249" s="13">
        <f>SUMIF(Ent_Dados!$C$9:$C$254,Tabulação_Prod_Municipios!D143,Ent_Dados!$F$9:$F$254)+SUMIF(Ent_Dados!$C$9:$C$254,Tabulação_Prod_Municipios!D143,Ent_Dados!$H$9:$H$254)+SUMIF(Ent_Dados!$C$9:$C$254,Tabulação_Prod_Municipios!D143,Ent_Dados!$J$9:$J$254)+SUMIF(Ent_Dados!$C$9:$C$254,Tabulação_Prod_Municipios!D143,Ent_Dados!$N$9:$N$254)+SUMIF(Ent_Dados!$C$9:$C$254,Tabulação_Prod_Municipios!D143,Ent_Dados!$P$9:$P$254)+SUMIF(Ent_Dados!$C$9:$C$254,Tabulação_Prod_Municipios!D143,Ent_Dados!$T$9:$T$254)+SUMIF(Ent_Dados!$C$9:$C$254,Tabulação_Prod_Municipios!D143,Ent_Dados!$V$9:$V$254)+SUMIF(Ent_Dados!$C$9:$C$254,Tabulação_Prod_Municipios!D143,Ent_Dados!$X$9:$X$254)+SUMIF(Ent_Dados!$C$9:$C$254,Tabulação_Prod_Municipios!D143,Ent_Dados!$AB$9:$AB$254)</f>
        <v>10</v>
      </c>
      <c r="N249" s="16">
        <f>SUMIF(Ent_Dados!$C$9:$C$254,Tabulação_Prod_Municipios!D143,Ent_Dados!$G$9:$G$254)+SUMIF(Ent_Dados!$C$9:$C$254,Tabulação_Prod_Municipios!D143,Ent_Dados!$I$9:$I$254)+SUMIF(Ent_Dados!$C$9:$C$254,Tabulação_Prod_Municipios!D143,Ent_Dados!$K$9:$K$254)+SUMIF(Ent_Dados!$C$9:$C$254,Tabulação_Prod_Municipios!D143,Ent_Dados!$O$9:$O$254)+SUMIF(Ent_Dados!$C$9:$C$254,Tabulação_Prod_Municipios!D143,Ent_Dados!$Q$9:$Q$254)+SUMIF(Ent_Dados!$C$9:$C$254,Tabulação_Prod_Municipios!D143,Ent_Dados!$U$9:$U$254)+SUMIF(Ent_Dados!$C$9:$C$254,Tabulação_Prod_Municipios!D143,Ent_Dados!$W$9:$W$254)+SUMIF(Ent_Dados!$C$9:$C$254,Tabulação_Prod_Municipios!D143,Ent_Dados!$Y$9:$Y$254)+SUMIF(Ent_Dados!$C$9:$C$254,Tabulação_Prod_Municipios!D143,Ent_Dados!$AC$9:$AC$254)</f>
        <v>10</v>
      </c>
      <c r="O249" s="14"/>
      <c r="P249" s="10">
        <v>239</v>
      </c>
      <c r="Q249" s="92" t="s">
        <v>243</v>
      </c>
      <c r="R249" s="13">
        <f>SUMIF(Ent_Dados!$C$269:$C$514,Tabulação_Prod_Municipios!D209,Ent_Dados!$V$269:$V$514)</f>
        <v>0</v>
      </c>
      <c r="S249" s="16">
        <f>SUMIF(Ent_Dados!$C$269:$C$514,Tabulação_Prod_Municipios!D209,Ent_Dados!$W$269:$W$514)</f>
        <v>0</v>
      </c>
      <c r="T249" s="9"/>
      <c r="U249" s="10">
        <v>239</v>
      </c>
      <c r="V249" s="92" t="s">
        <v>243</v>
      </c>
      <c r="W249" s="13">
        <f>SUMIF(Ent_Dados!$C$9:$C$254,Tabulação_Prod_Municipios!D209,Ent_Dados!$V$9:$V$254)</f>
        <v>0</v>
      </c>
      <c r="X249" s="16">
        <f>SUMIF(Ent_Dados!$C$9:$C$254,Tabulação_Prod_Municipios!D209,Ent_Dados!$W$9:$W$254)</f>
        <v>0</v>
      </c>
      <c r="Y249" s="2"/>
      <c r="Z249" s="10">
        <v>239</v>
      </c>
      <c r="AA249" s="92" t="s">
        <v>196</v>
      </c>
      <c r="AB249" s="13">
        <f>SUMIF(Ent_Dados!$C$269:$C$514,Tabulação_Prod_Municipios!D155,Ent_Dados!$T$269:$T$514)</f>
        <v>0</v>
      </c>
      <c r="AC249" s="16">
        <f>SUMIF(Ent_Dados!$C$269:$C$514,Tabulação_Prod_Municipios!D155,Ent_Dados!$U$269:$U$514)</f>
        <v>0</v>
      </c>
      <c r="AD249" s="9"/>
      <c r="AE249" s="10">
        <v>239</v>
      </c>
      <c r="AF249" s="92" t="s">
        <v>196</v>
      </c>
      <c r="AG249" s="13">
        <f>SUMIF(Ent_Dados!$C$9:$C$254,Tabulação_Prod_Municipios!D155,Ent_Dados!$T$9:$T$254)</f>
        <v>0</v>
      </c>
      <c r="AH249" s="16">
        <f>SUMIF(Ent_Dados!$C$9:$C$254,Tabulação_Prod_Municipios!D155,Ent_Dados!$U$9:$U$254)</f>
        <v>0</v>
      </c>
      <c r="AJ249" s="10">
        <v>239</v>
      </c>
      <c r="AK249" s="92" t="s">
        <v>269</v>
      </c>
      <c r="AL249" s="13">
        <f>SUMIF(Ent_Dados!$C$269:$C$514,Tabulação_Prod_Municipios!D237,Ent_Dados!$X$269:$X$514)</f>
        <v>0</v>
      </c>
      <c r="AM249" s="16">
        <f>SUMIF(Ent_Dados!$C$269:$C$514,Tabulação_Prod_Municipios!D237,Ent_Dados!$Y$269:$Y$514)</f>
        <v>0</v>
      </c>
      <c r="AN249" s="9"/>
      <c r="AO249" s="10">
        <v>239</v>
      </c>
      <c r="AP249" s="92" t="s">
        <v>269</v>
      </c>
      <c r="AQ249" s="13">
        <f>SUMIF(Ent_Dados!$C$9:$C$254,Tabulação_Prod_Municipios!D237,Ent_Dados!$X$9:$X$254)</f>
        <v>0</v>
      </c>
      <c r="AR249" s="16">
        <f>SUMIF(Ent_Dados!$C$9:$C$254,Tabulação_Prod_Municipios!D237,Ent_Dados!$Y$9:$Y$254)</f>
        <v>0</v>
      </c>
      <c r="AT249" s="10">
        <v>239</v>
      </c>
      <c r="AU249" s="92" t="s">
        <v>127</v>
      </c>
      <c r="AV249" s="13">
        <f>SUMIF(Ent_Dados!$C$269:$C$514,Tabulação_Prod_Municipios!D80,Ent_Dados!$J$269:$J$514)</f>
        <v>0</v>
      </c>
      <c r="AW249" s="16">
        <f>SUMIF(Ent_Dados!$C$269:$C$514,Tabulação_Prod_Municipios!D80,Ent_Dados!$K$269:$K$514)</f>
        <v>0</v>
      </c>
      <c r="AX249" s="9"/>
      <c r="AY249" s="10">
        <v>239</v>
      </c>
      <c r="AZ249" s="92" t="s">
        <v>217</v>
      </c>
      <c r="BA249" s="13">
        <f>SUMIF(Ent_Dados!$C$9:$C$254,Tabulação_Prod_Municipios!D177,Ent_Dados!$J$9:$J$254)</f>
        <v>0</v>
      </c>
      <c r="BB249" s="16">
        <f>SUMIF(Ent_Dados!$C$9:$C$254,Tabulação_Prod_Municipios!D177,Ent_Dados!$K$9:$K$254)</f>
        <v>0</v>
      </c>
      <c r="BD249" s="10">
        <v>239</v>
      </c>
      <c r="BE249" s="92" t="s">
        <v>274</v>
      </c>
      <c r="BF249" s="13">
        <f>SUMIF(Ent_Dados!$C$269:$C$514,Tabulação_Prod_Municipios!D242,Ent_Dados!$N$269:$N$514)</f>
        <v>0</v>
      </c>
      <c r="BG249" s="16">
        <f>SUMIF(Ent_Dados!$C$269:$C$514,Tabulação_Prod_Municipios!D242,Ent_Dados!$O$269:$O$514)</f>
        <v>0</v>
      </c>
      <c r="BH249" s="9"/>
      <c r="BI249" s="10">
        <v>239</v>
      </c>
      <c r="BJ249" s="92" t="s">
        <v>274</v>
      </c>
      <c r="BK249" s="13">
        <f>SUMIF(Ent_Dados!$C$9:$C$254,Tabulação_Prod_Municipios!D242,Ent_Dados!$N$9:$N$254)</f>
        <v>0</v>
      </c>
      <c r="BL249" s="16">
        <f>SUMIF(Ent_Dados!$C$9:$C$254,Tabulação_Prod_Municipios!D242,Ent_Dados!$O$9:$O$254)</f>
        <v>0</v>
      </c>
      <c r="BN249" s="10">
        <v>239</v>
      </c>
      <c r="BO249" s="92" t="s">
        <v>280</v>
      </c>
      <c r="BP249" s="13">
        <f>SUMIF(Ent_Dados!$C$269:$C$514,Tabulação_Prod_Municipios!D248,Ent_Dados!$F$269:$F$514)</f>
        <v>0</v>
      </c>
      <c r="BQ249" s="16">
        <f>SUMIF(Ent_Dados!$C$269:$C$514,Tabulação_Prod_Municipios!D248,Ent_Dados!$G$269:$G$514)</f>
        <v>0</v>
      </c>
      <c r="BR249" s="9"/>
      <c r="BS249" s="10">
        <v>239</v>
      </c>
      <c r="BT249" s="92" t="s">
        <v>280</v>
      </c>
      <c r="BU249" s="13">
        <f>SUMIF(Ent_Dados!$C$9:$C$254,Tabulação_Prod_Municipios!D248,Ent_Dados!$F$9:$F$254)</f>
        <v>0</v>
      </c>
      <c r="BV249" s="16">
        <f>SUMIF(Ent_Dados!$C$9:$C$254,Tabulação_Prod_Municipios!D248,Ent_Dados!$G$9:$G$254)</f>
        <v>0</v>
      </c>
      <c r="BX249" s="10">
        <v>239</v>
      </c>
      <c r="BY249" s="92" t="s">
        <v>280</v>
      </c>
      <c r="BZ249" s="13">
        <f>SUMIF(Ent_Dados!$C$269:$C$514,Tabulação_Prod_Municipios!D248,Ent_Dados!$P$269:$P$514)</f>
        <v>0</v>
      </c>
      <c r="CA249" s="16">
        <f>SUMIF(Ent_Dados!$C$269:$C$514,Tabulação_Prod_Municipios!D248,Ent_Dados!$Q$269:$Q$514)</f>
        <v>0</v>
      </c>
      <c r="CB249" s="9"/>
      <c r="CC249" s="10">
        <v>239</v>
      </c>
      <c r="CD249" s="92" t="s">
        <v>280</v>
      </c>
      <c r="CE249" s="13">
        <f>SUMIF(Ent_Dados!$C$9:$C$254,Tabulação_Prod_Municipios!D248,Ent_Dados!$P$9:$P$254)</f>
        <v>0</v>
      </c>
      <c r="CF249" s="16">
        <f>SUMIF(Ent_Dados!$C$9:$C$254,Tabulação_Prod_Municipios!D248,Ent_Dados!$Q$9:$Q$254)</f>
        <v>0</v>
      </c>
      <c r="CH249" s="10">
        <v>239</v>
      </c>
      <c r="CI249" s="92" t="s">
        <v>280</v>
      </c>
      <c r="CJ249" s="13">
        <f>SUMIF(Ent_Dados!$C$269:$C$514,Tabulação_Prod_Municipios!D248,Ent_Dados!$AB$269:$AB$514)</f>
        <v>0</v>
      </c>
      <c r="CK249" s="16">
        <f>SUMIF(Ent_Dados!$C$269:$C$514,Tabulação_Prod_Municipios!D248,Ent_Dados!$AC$269:$AC$514)</f>
        <v>0</v>
      </c>
      <c r="CL249" s="9"/>
      <c r="CM249" s="10">
        <v>239</v>
      </c>
      <c r="CN249" s="92" t="s">
        <v>280</v>
      </c>
      <c r="CO249" s="13">
        <f>SUMIF(Ent_Dados!$C$9:$C$254,Tabulação_Prod_Municipios!D248,Ent_Dados!$AB$9:$AB$254)</f>
        <v>0</v>
      </c>
      <c r="CP249" s="16">
        <f>SUMIF(Ent_Dados!$C$9:$C$254,Tabulação_Prod_Municipios!D248,Ent_Dados!$AC$9:$AC$254)</f>
        <v>0</v>
      </c>
      <c r="CR249" s="10">
        <v>239</v>
      </c>
      <c r="CS249" s="92" t="s">
        <v>242</v>
      </c>
      <c r="CT249" s="13">
        <f>SUMIF(Ent_Dados!$C$269:$C$514,Tabulação_Prod_Municipios!D207,Ent_Dados!$L$269:$L$514)</f>
        <v>0</v>
      </c>
      <c r="CU249" s="16">
        <f>SUMIF(Ent_Dados!$C$269:$C$514,Tabulação_Prod_Municipios!D207,Ent_Dados!$M$269:$M$514)</f>
        <v>0</v>
      </c>
      <c r="CV249" s="9"/>
      <c r="CW249" s="10">
        <v>239</v>
      </c>
      <c r="CX249" s="92" t="s">
        <v>242</v>
      </c>
      <c r="CY249" s="13">
        <f>SUMIF(Ent_Dados!$C$9:$C$254,Tabulação_Prod_Municipios!D207,Ent_Dados!$L$9:$L$254)</f>
        <v>0</v>
      </c>
      <c r="CZ249" s="16">
        <f>SUMIF(Ent_Dados!$C$9:$C$254,Tabulação_Prod_Municipios!D207,Ent_Dados!$M$9:$M$254)</f>
        <v>0</v>
      </c>
      <c r="DB249" s="10">
        <v>239</v>
      </c>
      <c r="DC249" s="92" t="s">
        <v>223</v>
      </c>
      <c r="DD249" s="13">
        <f>SUMIF(Ent_Dados!$C$269:$C$514,Tabulação_Prod_Municipios!D183,Ent_Dados!$R$269:$R$514)</f>
        <v>0</v>
      </c>
      <c r="DE249" s="16">
        <f>SUMIF(Ent_Dados!$C$269:$C$514,Tabulação_Prod_Municipios!D183,Ent_Dados!$S$269:$S$514)</f>
        <v>0</v>
      </c>
      <c r="DF249" s="9"/>
      <c r="DG249" s="10">
        <v>239</v>
      </c>
      <c r="DH249" s="92" t="s">
        <v>223</v>
      </c>
      <c r="DI249" s="13">
        <f>SUMIF(Ent_Dados!$C$9:$C$254,Tabulação_Prod_Municipios!D183,Ent_Dados!$R$9:$R$254)</f>
        <v>0</v>
      </c>
      <c r="DJ249" s="16">
        <f>SUMIF(Ent_Dados!$C$9:$C$254,Tabulação_Prod_Municipios!D183,Ent_Dados!$S$9:$S$254)</f>
        <v>0</v>
      </c>
      <c r="DL249" s="10">
        <v>239</v>
      </c>
      <c r="DM249" s="92" t="s">
        <v>270</v>
      </c>
      <c r="DN249" s="13">
        <f>SUMIF(Ent_Dados!$C$269:$C$514,Tabulação_Prod_Municipios!D238,Ent_Dados!$Z$269:$Z$514)</f>
        <v>0</v>
      </c>
      <c r="DO249" s="16">
        <f>SUMIF(Ent_Dados!$C$269:$C$514,Tabulação_Prod_Municipios!D238,Ent_Dados!$AA$269:$AA$514)</f>
        <v>0</v>
      </c>
      <c r="DP249" s="9"/>
      <c r="DQ249" s="10">
        <v>239</v>
      </c>
      <c r="DR249" s="92" t="s">
        <v>270</v>
      </c>
      <c r="DS249" s="13">
        <f>SUMIF(Ent_Dados!$C$9:$C$254,Tabulação_Prod_Municipios!D238,Ent_Dados!$Z$9:$Z$254)</f>
        <v>0</v>
      </c>
      <c r="DT249" s="16">
        <f>SUMIF(Ent_Dados!$C$9:$C$254,Tabulação_Prod_Municipios!D238,Ent_Dados!$AA$9:$AA$254)</f>
        <v>0</v>
      </c>
      <c r="DV249" s="10">
        <v>239</v>
      </c>
      <c r="DW249" s="92" t="s">
        <v>279</v>
      </c>
      <c r="DX249" s="13">
        <f>SUMIF(Ent_Dados!$C$269:$C$514,Tabulação_Prod_Municipios!D247,Ent_Dados!$D$269:$D$514)</f>
        <v>0</v>
      </c>
      <c r="DY249" s="16">
        <f>SUMIF(Ent_Dados!$C$269:$C$514,Tabulação_Prod_Municipios!D247,Ent_Dados!$E$269:$E$514)</f>
        <v>0</v>
      </c>
      <c r="DZ249" s="9"/>
      <c r="EA249" s="10">
        <v>239</v>
      </c>
      <c r="EB249" s="92" t="s">
        <v>279</v>
      </c>
      <c r="EC249" s="13">
        <f>SUMIF(Ent_Dados!$C$9:$C$254,Tabulação_Prod_Municipios!D247,Ent_Dados!$D$9:$D$254)</f>
        <v>0</v>
      </c>
      <c r="ED249" s="16">
        <f>SUMIF(Ent_Dados!$C$9:$C$254,Tabulação_Prod_Municipios!D247,Ent_Dados!$E$9:$E$254)</f>
        <v>0</v>
      </c>
      <c r="EF249" s="10">
        <v>239</v>
      </c>
      <c r="EG249" s="92" t="s">
        <v>281</v>
      </c>
      <c r="EH249" s="13"/>
      <c r="EI249" s="16"/>
      <c r="EJ249" s="9"/>
      <c r="EK249" s="10">
        <v>239</v>
      </c>
      <c r="EL249" s="92" t="s">
        <v>281</v>
      </c>
      <c r="EM249" s="13"/>
      <c r="EN249" s="16"/>
    </row>
    <row r="250" spans="1:144" ht="13.5" customHeight="1" x14ac:dyDescent="0.2">
      <c r="A250" s="14"/>
      <c r="B250" s="91">
        <v>242</v>
      </c>
      <c r="C250" s="92" t="s">
        <v>282</v>
      </c>
      <c r="D250" s="12" t="s">
        <v>572</v>
      </c>
      <c r="E250" s="14"/>
      <c r="F250" s="10">
        <v>240</v>
      </c>
      <c r="G250" s="92" t="s">
        <v>262</v>
      </c>
      <c r="H250" s="13">
        <f>SUMIF(Ent_Dados!$C$269:$C$514,Tabulação_Prod_Municipios!D229,Ent_Dados!$F$269:$F$514)+SUMIF(Ent_Dados!$C$269:$C$514,Tabulação_Prod_Municipios!D229,Ent_Dados!$H$269:$H$514)+SUMIF(Ent_Dados!$C$269:$C$514,Tabulação_Prod_Municipios!D229,Ent_Dados!$J$269:$J$514)+SUMIF(Ent_Dados!$C$269:$C$514,Tabulação_Prod_Municipios!D229,Ent_Dados!$N$269:$N$514)+SUMIF(Ent_Dados!$C$269:$C$514,Tabulação_Prod_Municipios!D229,Ent_Dados!$P$269:$P$514)+SUMIF(Ent_Dados!$C$269:$C$514,Tabulação_Prod_Municipios!D229,Ent_Dados!$T$269:$T$514)+SUMIF(Ent_Dados!$C$269:$C$514,Tabulação_Prod_Municipios!D229,Ent_Dados!$V$269:$V$514)+SUMIF(Ent_Dados!$C$269:$C$514,Tabulação_Prod_Municipios!D229,Ent_Dados!$X$269:$X$514)+SUMIF(Ent_Dados!$C$269:$C$514,Tabulação_Prod_Municipios!D229,Ent_Dados!$AB$269:$AB$514)</f>
        <v>0</v>
      </c>
      <c r="I250" s="16">
        <f>SUMIF(Ent_Dados!$C$269:$C$514,Tabulação_Prod_Municipios!D229,Ent_Dados!$G$269:$G$514)+SUMIF(Ent_Dados!$C$269:$C$514,Tabulação_Prod_Municipios!D229,Ent_Dados!$I$269:$I$514)+SUMIF(Ent_Dados!$C$269:$C$514,Tabulação_Prod_Municipios!D229,Ent_Dados!$K$269:$K$514)+SUMIF(Ent_Dados!$C$269:$C$514,Tabulação_Prod_Municipios!D229,Ent_Dados!$O$269:$O$514)+SUMIF(Ent_Dados!$C$269:$C$514,Tabulação_Prod_Municipios!D229,Ent_Dados!$Q$269:$Q$514)+SUMIF(Ent_Dados!$C$269:$C$514,Tabulação_Prod_Municipios!D229,Ent_Dados!$U$269:$U$514)+SUMIF(Ent_Dados!$C$269:$C$514,Tabulação_Prod_Municipios!D229,Ent_Dados!$W$269:$W$514)+SUMIF(Ent_Dados!$C$269:$C$514,Tabulação_Prod_Municipios!D229,Ent_Dados!$Y$269:$Y$514)+SUMIF(Ent_Dados!$C$269:$C$514,Tabulação_Prod_Municipios!D229,Ent_Dados!$AC$269:$AC$514)</f>
        <v>0</v>
      </c>
      <c r="J250" s="9"/>
      <c r="K250" s="10">
        <v>240</v>
      </c>
      <c r="L250" s="92" t="s">
        <v>262</v>
      </c>
      <c r="M250" s="13">
        <f>SUMIF(Ent_Dados!$C$9:$C$254,Tabulação_Prod_Municipios!D229,Ent_Dados!$F$9:$F$254)+SUMIF(Ent_Dados!$C$9:$C$254,Tabulação_Prod_Municipios!D229,Ent_Dados!$H$9:$H$254)+SUMIF(Ent_Dados!$C$9:$C$254,Tabulação_Prod_Municipios!D229,Ent_Dados!$J$9:$J$254)+SUMIF(Ent_Dados!$C$9:$C$254,Tabulação_Prod_Municipios!D229,Ent_Dados!$N$9:$N$254)+SUMIF(Ent_Dados!$C$9:$C$254,Tabulação_Prod_Municipios!D229,Ent_Dados!$P$9:$P$254)+SUMIF(Ent_Dados!$C$9:$C$254,Tabulação_Prod_Municipios!D229,Ent_Dados!$T$9:$T$254)+SUMIF(Ent_Dados!$C$9:$C$254,Tabulação_Prod_Municipios!D229,Ent_Dados!$V$9:$V$254)+SUMIF(Ent_Dados!$C$9:$C$254,Tabulação_Prod_Municipios!D229,Ent_Dados!$X$9:$X$254)+SUMIF(Ent_Dados!$C$9:$C$254,Tabulação_Prod_Municipios!D229,Ent_Dados!$AB$9:$AB$254)</f>
        <v>0</v>
      </c>
      <c r="N250" s="16">
        <f>SUMIF(Ent_Dados!$C$9:$C$254,Tabulação_Prod_Municipios!D229,Ent_Dados!$G$9:$G$254)+SUMIF(Ent_Dados!$C$9:$C$254,Tabulação_Prod_Municipios!D229,Ent_Dados!$I$9:$I$254)+SUMIF(Ent_Dados!$C$9:$C$254,Tabulação_Prod_Municipios!D229,Ent_Dados!$K$9:$K$254)+SUMIF(Ent_Dados!$C$9:$C$254,Tabulação_Prod_Municipios!D229,Ent_Dados!$O$9:$O$254)+SUMIF(Ent_Dados!$C$9:$C$254,Tabulação_Prod_Municipios!D229,Ent_Dados!$Q$9:$Q$254)+SUMIF(Ent_Dados!$C$9:$C$254,Tabulação_Prod_Municipios!D229,Ent_Dados!$U$9:$U$254)+SUMIF(Ent_Dados!$C$9:$C$254,Tabulação_Prod_Municipios!D229,Ent_Dados!$W$9:$W$254)+SUMIF(Ent_Dados!$C$9:$C$254,Tabulação_Prod_Municipios!D229,Ent_Dados!$Y$9:$Y$254)+SUMIF(Ent_Dados!$C$9:$C$254,Tabulação_Prod_Municipios!D229,Ent_Dados!$AC$9:$AC$254)</f>
        <v>0</v>
      </c>
      <c r="O250" s="14"/>
      <c r="P250" s="10">
        <v>240</v>
      </c>
      <c r="Q250" s="92" t="s">
        <v>244</v>
      </c>
      <c r="R250" s="13">
        <f>SUMIF(Ent_Dados!$C$269:$C$514,Tabulação_Prod_Municipios!D210,Ent_Dados!$V$269:$V$514)</f>
        <v>0</v>
      </c>
      <c r="S250" s="16">
        <f>SUMIF(Ent_Dados!$C$269:$C$514,Tabulação_Prod_Municipios!D210,Ent_Dados!$W$269:$W$514)</f>
        <v>0</v>
      </c>
      <c r="T250" s="9"/>
      <c r="U250" s="10">
        <v>240</v>
      </c>
      <c r="V250" s="92" t="s">
        <v>244</v>
      </c>
      <c r="W250" s="13">
        <f>SUMIF(Ent_Dados!$C$9:$C$254,Tabulação_Prod_Municipios!D210,Ent_Dados!$V$9:$V$254)</f>
        <v>0</v>
      </c>
      <c r="X250" s="16">
        <f>SUMIF(Ent_Dados!$C$9:$C$254,Tabulação_Prod_Municipios!D210,Ent_Dados!$W$9:$W$254)</f>
        <v>0</v>
      </c>
      <c r="Y250" s="2"/>
      <c r="Z250" s="10">
        <v>240</v>
      </c>
      <c r="AA250" s="92" t="s">
        <v>142</v>
      </c>
      <c r="AB250" s="13">
        <f>SUMIF(Ent_Dados!$C$269:$C$514,Tabulação_Prod_Municipios!D96,Ent_Dados!$T$269:$T$514)</f>
        <v>0</v>
      </c>
      <c r="AC250" s="16">
        <f>SUMIF(Ent_Dados!$C$269:$C$514,Tabulação_Prod_Municipios!D96,Ent_Dados!$U$269:$U$514)</f>
        <v>0</v>
      </c>
      <c r="AD250" s="9"/>
      <c r="AE250" s="10">
        <v>240</v>
      </c>
      <c r="AF250" s="92" t="s">
        <v>142</v>
      </c>
      <c r="AG250" s="13">
        <f>SUMIF(Ent_Dados!$C$9:$C$254,Tabulação_Prod_Municipios!D96,Ent_Dados!$T$9:$T$254)</f>
        <v>0</v>
      </c>
      <c r="AH250" s="16">
        <f>SUMIF(Ent_Dados!$C$9:$C$254,Tabulação_Prod_Municipios!D96,Ent_Dados!$U$9:$U$254)</f>
        <v>0</v>
      </c>
      <c r="AJ250" s="10">
        <v>240</v>
      </c>
      <c r="AK250" s="92" t="s">
        <v>272</v>
      </c>
      <c r="AL250" s="13">
        <f>SUMIF(Ent_Dados!$C$269:$C$514,Tabulação_Prod_Municipios!D240,Ent_Dados!$X$269:$X$514)</f>
        <v>0</v>
      </c>
      <c r="AM250" s="16">
        <f>SUMIF(Ent_Dados!$C$269:$C$514,Tabulação_Prod_Municipios!D240,Ent_Dados!$Y$269:$Y$514)</f>
        <v>0</v>
      </c>
      <c r="AN250" s="9"/>
      <c r="AO250" s="10">
        <v>240</v>
      </c>
      <c r="AP250" s="92" t="s">
        <v>272</v>
      </c>
      <c r="AQ250" s="13">
        <f>SUMIF(Ent_Dados!$C$9:$C$254,Tabulação_Prod_Municipios!D240,Ent_Dados!$X$9:$X$254)</f>
        <v>0</v>
      </c>
      <c r="AR250" s="16">
        <f>SUMIF(Ent_Dados!$C$9:$C$254,Tabulação_Prod_Municipios!D240,Ent_Dados!$Y$9:$Y$254)</f>
        <v>0</v>
      </c>
      <c r="AT250" s="10">
        <v>240</v>
      </c>
      <c r="AU250" s="92" t="s">
        <v>151</v>
      </c>
      <c r="AV250" s="13">
        <f>SUMIF(Ent_Dados!$C$269:$C$514,Tabulação_Prod_Municipios!D105,Ent_Dados!$J$269:$J$514)</f>
        <v>0</v>
      </c>
      <c r="AW250" s="16">
        <f>SUMIF(Ent_Dados!$C$269:$C$514,Tabulação_Prod_Municipios!D105,Ent_Dados!$K$269:$K$514)</f>
        <v>0</v>
      </c>
      <c r="AX250" s="9"/>
      <c r="AY250" s="10">
        <v>240</v>
      </c>
      <c r="AZ250" s="92" t="s">
        <v>220</v>
      </c>
      <c r="BA250" s="13">
        <f>SUMIF(Ent_Dados!$C$9:$C$254,Tabulação_Prod_Municipios!D180,Ent_Dados!$J$9:$J$254)</f>
        <v>0</v>
      </c>
      <c r="BB250" s="16">
        <f>SUMIF(Ent_Dados!$C$9:$C$254,Tabulação_Prod_Municipios!D180,Ent_Dados!$K$9:$K$254)</f>
        <v>0</v>
      </c>
      <c r="BD250" s="10">
        <v>240</v>
      </c>
      <c r="BE250" s="92" t="s">
        <v>276</v>
      </c>
      <c r="BF250" s="13">
        <f>SUMIF(Ent_Dados!$C$269:$C$514,Tabulação_Prod_Municipios!D244,Ent_Dados!$N$269:$N$514)</f>
        <v>0</v>
      </c>
      <c r="BG250" s="16">
        <f>SUMIF(Ent_Dados!$C$269:$C$514,Tabulação_Prod_Municipios!D244,Ent_Dados!$O$269:$O$514)</f>
        <v>0</v>
      </c>
      <c r="BH250" s="9"/>
      <c r="BI250" s="10">
        <v>240</v>
      </c>
      <c r="BJ250" s="92" t="s">
        <v>276</v>
      </c>
      <c r="BK250" s="13">
        <f>SUMIF(Ent_Dados!$C$9:$C$254,Tabulação_Prod_Municipios!D244,Ent_Dados!$N$9:$N$254)</f>
        <v>0</v>
      </c>
      <c r="BL250" s="16">
        <f>SUMIF(Ent_Dados!$C$9:$C$254,Tabulação_Prod_Municipios!D244,Ent_Dados!$O$9:$O$254)</f>
        <v>0</v>
      </c>
      <c r="BN250" s="10">
        <v>240</v>
      </c>
      <c r="BO250" s="92" t="s">
        <v>281</v>
      </c>
      <c r="BP250" s="13">
        <f>SUMIF(Ent_Dados!$C$269:$C$514,Tabulação_Prod_Municipios!D249,Ent_Dados!$F$269:$F$514)</f>
        <v>0</v>
      </c>
      <c r="BQ250" s="16">
        <f>SUMIF(Ent_Dados!$C$269:$C$514,Tabulação_Prod_Municipios!D249,Ent_Dados!$G$269:$G$514)</f>
        <v>0</v>
      </c>
      <c r="BR250" s="9"/>
      <c r="BS250" s="10">
        <v>240</v>
      </c>
      <c r="BT250" s="92" t="s">
        <v>281</v>
      </c>
      <c r="BU250" s="13">
        <f>SUMIF(Ent_Dados!$C$9:$C$254,Tabulação_Prod_Municipios!D249,Ent_Dados!$F$9:$F$254)</f>
        <v>0</v>
      </c>
      <c r="BV250" s="16">
        <f>SUMIF(Ent_Dados!$C$9:$C$254,Tabulação_Prod_Municipios!D249,Ent_Dados!$G$9:$G$254)</f>
        <v>0</v>
      </c>
      <c r="BX250" s="10">
        <v>240</v>
      </c>
      <c r="BY250" s="92" t="s">
        <v>281</v>
      </c>
      <c r="BZ250" s="13">
        <f>SUMIF(Ent_Dados!$C$269:$C$514,Tabulação_Prod_Municipios!D249,Ent_Dados!$P$269:$P$514)</f>
        <v>0</v>
      </c>
      <c r="CA250" s="16">
        <f>SUMIF(Ent_Dados!$C$269:$C$514,Tabulação_Prod_Municipios!D249,Ent_Dados!$Q$269:$Q$514)</f>
        <v>0</v>
      </c>
      <c r="CB250" s="9"/>
      <c r="CC250" s="10">
        <v>240</v>
      </c>
      <c r="CD250" s="92" t="s">
        <v>281</v>
      </c>
      <c r="CE250" s="13">
        <f>SUMIF(Ent_Dados!$C$9:$C$254,Tabulação_Prod_Municipios!D249,Ent_Dados!$P$9:$P$254)</f>
        <v>0</v>
      </c>
      <c r="CF250" s="16">
        <f>SUMIF(Ent_Dados!$C$9:$C$254,Tabulação_Prod_Municipios!D249,Ent_Dados!$Q$9:$Q$254)</f>
        <v>0</v>
      </c>
      <c r="CH250" s="10">
        <v>240</v>
      </c>
      <c r="CI250" s="92" t="s">
        <v>281</v>
      </c>
      <c r="CJ250" s="13">
        <f>SUMIF(Ent_Dados!$C$269:$C$514,Tabulação_Prod_Municipios!D249,Ent_Dados!$AB$269:$AB$514)</f>
        <v>0</v>
      </c>
      <c r="CK250" s="16">
        <f>SUMIF(Ent_Dados!$C$269:$C$514,Tabulação_Prod_Municipios!D249,Ent_Dados!$AC$269:$AC$514)</f>
        <v>0</v>
      </c>
      <c r="CL250" s="9"/>
      <c r="CM250" s="10">
        <v>240</v>
      </c>
      <c r="CN250" s="92" t="s">
        <v>281</v>
      </c>
      <c r="CO250" s="13">
        <f>SUMIF(Ent_Dados!$C$9:$C$254,Tabulação_Prod_Municipios!D249,Ent_Dados!$AB$9:$AB$254)</f>
        <v>0</v>
      </c>
      <c r="CP250" s="16">
        <f>SUMIF(Ent_Dados!$C$9:$C$254,Tabulação_Prod_Municipios!D249,Ent_Dados!$AC$9:$AC$254)</f>
        <v>0</v>
      </c>
      <c r="CR250" s="10">
        <v>240</v>
      </c>
      <c r="CS250" s="92" t="s">
        <v>249</v>
      </c>
      <c r="CT250" s="13">
        <f>SUMIF(Ent_Dados!$C$269:$C$514,Tabulação_Prod_Municipios!D216,Ent_Dados!$L$269:$L$514)</f>
        <v>0</v>
      </c>
      <c r="CU250" s="16">
        <f>SUMIF(Ent_Dados!$C$269:$C$514,Tabulação_Prod_Municipios!D216,Ent_Dados!$M$269:$M$514)</f>
        <v>0</v>
      </c>
      <c r="CV250" s="9"/>
      <c r="CW250" s="10">
        <v>240</v>
      </c>
      <c r="CX250" s="92" t="s">
        <v>249</v>
      </c>
      <c r="CY250" s="13">
        <f>SUMIF(Ent_Dados!$C$9:$C$254,Tabulação_Prod_Municipios!D216,Ent_Dados!$L$9:$L$254)</f>
        <v>0</v>
      </c>
      <c r="CZ250" s="16">
        <f>SUMIF(Ent_Dados!$C$9:$C$254,Tabulação_Prod_Municipios!D216,Ent_Dados!$M$9:$M$254)</f>
        <v>0</v>
      </c>
      <c r="DB250" s="10">
        <v>240</v>
      </c>
      <c r="DC250" s="92" t="s">
        <v>229</v>
      </c>
      <c r="DD250" s="13">
        <f>SUMIF(Ent_Dados!$C$269:$C$514,Tabulação_Prod_Municipios!D192,Ent_Dados!$R$269:$R$514)</f>
        <v>0</v>
      </c>
      <c r="DE250" s="16">
        <f>SUMIF(Ent_Dados!$C$269:$C$514,Tabulação_Prod_Municipios!D192,Ent_Dados!$S$269:$S$514)</f>
        <v>0</v>
      </c>
      <c r="DF250" s="9"/>
      <c r="DG250" s="10">
        <v>240</v>
      </c>
      <c r="DH250" s="92" t="s">
        <v>229</v>
      </c>
      <c r="DI250" s="13">
        <f>SUMIF(Ent_Dados!$C$9:$C$254,Tabulação_Prod_Municipios!D192,Ent_Dados!$R$9:$R$254)</f>
        <v>0</v>
      </c>
      <c r="DJ250" s="16">
        <f>SUMIF(Ent_Dados!$C$9:$C$254,Tabulação_Prod_Municipios!D192,Ent_Dados!$S$9:$S$254)</f>
        <v>0</v>
      </c>
      <c r="DL250" s="10">
        <v>240</v>
      </c>
      <c r="DM250" s="92" t="s">
        <v>272</v>
      </c>
      <c r="DN250" s="13">
        <f>SUMIF(Ent_Dados!$C$269:$C$514,Tabulação_Prod_Municipios!D240,Ent_Dados!$Z$269:$Z$514)</f>
        <v>0</v>
      </c>
      <c r="DO250" s="16">
        <f>SUMIF(Ent_Dados!$C$269:$C$514,Tabulação_Prod_Municipios!D240,Ent_Dados!$AA$269:$AA$514)</f>
        <v>0</v>
      </c>
      <c r="DP250" s="9"/>
      <c r="DQ250" s="10">
        <v>240</v>
      </c>
      <c r="DR250" s="92" t="s">
        <v>272</v>
      </c>
      <c r="DS250" s="13">
        <f>SUMIF(Ent_Dados!$C$9:$C$254,Tabulação_Prod_Municipios!D240,Ent_Dados!$Z$9:$Z$254)</f>
        <v>0</v>
      </c>
      <c r="DT250" s="16">
        <f>SUMIF(Ent_Dados!$C$9:$C$254,Tabulação_Prod_Municipios!D240,Ent_Dados!$AA$9:$AA$254)</f>
        <v>0</v>
      </c>
      <c r="DV250" s="10">
        <v>240</v>
      </c>
      <c r="DW250" s="92" t="s">
        <v>282</v>
      </c>
      <c r="DX250" s="13">
        <f>SUMIF(Ent_Dados!$C$269:$C$514,Tabulação_Prod_Municipios!D250,Ent_Dados!$D$269:$D$514)</f>
        <v>0</v>
      </c>
      <c r="DY250" s="16">
        <f>SUMIF(Ent_Dados!$C$269:$C$514,Tabulação_Prod_Municipios!D250,Ent_Dados!$E$269:$E$514)</f>
        <v>0</v>
      </c>
      <c r="DZ250" s="9"/>
      <c r="EA250" s="10">
        <v>240</v>
      </c>
      <c r="EB250" s="92" t="s">
        <v>282</v>
      </c>
      <c r="EC250" s="13">
        <f>SUMIF(Ent_Dados!$C$9:$C$254,Tabulação_Prod_Municipios!D250,Ent_Dados!$D$9:$D$254)</f>
        <v>0</v>
      </c>
      <c r="ED250" s="16">
        <f>SUMIF(Ent_Dados!$C$9:$C$254,Tabulação_Prod_Municipios!D250,Ent_Dados!$E$9:$E$254)</f>
        <v>0</v>
      </c>
      <c r="EF250" s="10">
        <v>240</v>
      </c>
      <c r="EG250" s="92" t="s">
        <v>282</v>
      </c>
      <c r="EH250" s="13"/>
      <c r="EI250" s="16"/>
      <c r="EJ250" s="9"/>
      <c r="EK250" s="10">
        <v>240</v>
      </c>
      <c r="EL250" s="92" t="s">
        <v>282</v>
      </c>
      <c r="EM250" s="13"/>
      <c r="EN250" s="16"/>
    </row>
    <row r="251" spans="1:144" ht="13.5" customHeight="1" x14ac:dyDescent="0.2">
      <c r="A251" s="14"/>
      <c r="B251" s="91">
        <v>243</v>
      </c>
      <c r="C251" s="92" t="s">
        <v>283</v>
      </c>
      <c r="D251" s="12" t="s">
        <v>573</v>
      </c>
      <c r="E251" s="14"/>
      <c r="F251" s="10">
        <v>241</v>
      </c>
      <c r="G251" s="92" t="s">
        <v>85</v>
      </c>
      <c r="H251" s="13">
        <f>SUMIF(Ent_Dados!$C$269:$C$514,Tabulação_Prod_Municipios!D33,Ent_Dados!$F$269:$F$514)+SUMIF(Ent_Dados!$C$269:$C$514,Tabulação_Prod_Municipios!D33,Ent_Dados!$H$269:$H$514)+SUMIF(Ent_Dados!$C$269:$C$514,Tabulação_Prod_Municipios!D33,Ent_Dados!$J$269:$J$514)+SUMIF(Ent_Dados!$C$269:$C$514,Tabulação_Prod_Municipios!D33,Ent_Dados!$N$269:$N$514)+SUMIF(Ent_Dados!$C$269:$C$514,Tabulação_Prod_Municipios!D33,Ent_Dados!$P$269:$P$514)+SUMIF(Ent_Dados!$C$269:$C$514,Tabulação_Prod_Municipios!D33,Ent_Dados!$T$269:$T$514)+SUMIF(Ent_Dados!$C$269:$C$514,Tabulação_Prod_Municipios!D33,Ent_Dados!$V$269:$V$514)+SUMIF(Ent_Dados!$C$269:$C$514,Tabulação_Prod_Municipios!D33,Ent_Dados!$X$269:$X$514)+SUMIF(Ent_Dados!$C$269:$C$514,Tabulação_Prod_Municipios!D33,Ent_Dados!$AB$269:$AB$514)</f>
        <v>683</v>
      </c>
      <c r="I251" s="16">
        <f>SUMIF(Ent_Dados!$C$269:$C$514,Tabulação_Prod_Municipios!D33,Ent_Dados!$G$269:$G$514)+SUMIF(Ent_Dados!$C$269:$C$514,Tabulação_Prod_Municipios!D33,Ent_Dados!$I$269:$I$514)+SUMIF(Ent_Dados!$C$269:$C$514,Tabulação_Prod_Municipios!D33,Ent_Dados!$K$269:$K$514)+SUMIF(Ent_Dados!$C$269:$C$514,Tabulação_Prod_Municipios!D33,Ent_Dados!$O$269:$O$514)+SUMIF(Ent_Dados!$C$269:$C$514,Tabulação_Prod_Municipios!D33,Ent_Dados!$Q$269:$Q$514)+SUMIF(Ent_Dados!$C$269:$C$514,Tabulação_Prod_Municipios!D33,Ent_Dados!$U$269:$U$514)+SUMIF(Ent_Dados!$C$269:$C$514,Tabulação_Prod_Municipios!D33,Ent_Dados!$W$269:$W$514)+SUMIF(Ent_Dados!$C$269:$C$514,Tabulação_Prod_Municipios!D33,Ent_Dados!$Y$269:$Y$514)+SUMIF(Ent_Dados!$C$269:$C$514,Tabulação_Prod_Municipios!D33,Ent_Dados!$AC$269:$AC$514)</f>
        <v>0</v>
      </c>
      <c r="J251" s="9"/>
      <c r="K251" s="10">
        <v>241</v>
      </c>
      <c r="L251" s="92" t="s">
        <v>85</v>
      </c>
      <c r="M251" s="13">
        <f>SUMIF(Ent_Dados!$C$9:$C$254,Tabulação_Prod_Municipios!D33,Ent_Dados!$F$9:$F$254)+SUMIF(Ent_Dados!$C$9:$C$254,Tabulação_Prod_Municipios!D33,Ent_Dados!$H$9:$H$254)+SUMIF(Ent_Dados!$C$9:$C$254,Tabulação_Prod_Municipios!D33,Ent_Dados!$J$9:$J$254)+SUMIF(Ent_Dados!$C$9:$C$254,Tabulação_Prod_Municipios!D33,Ent_Dados!$N$9:$N$254)+SUMIF(Ent_Dados!$C$9:$C$254,Tabulação_Prod_Municipios!D33,Ent_Dados!$P$9:$P$254)+SUMIF(Ent_Dados!$C$9:$C$254,Tabulação_Prod_Municipios!D33,Ent_Dados!$T$9:$T$254)+SUMIF(Ent_Dados!$C$9:$C$254,Tabulação_Prod_Municipios!D33,Ent_Dados!$V$9:$V$254)+SUMIF(Ent_Dados!$C$9:$C$254,Tabulação_Prod_Municipios!D33,Ent_Dados!$X$9:$X$254)+SUMIF(Ent_Dados!$C$9:$C$254,Tabulação_Prod_Municipios!D33,Ent_Dados!$AB$9:$AB$254)</f>
        <v>210</v>
      </c>
      <c r="N251" s="16">
        <f>SUMIF(Ent_Dados!$C$9:$C$254,Tabulação_Prod_Municipios!D33,Ent_Dados!$G$9:$G$254)+SUMIF(Ent_Dados!$C$9:$C$254,Tabulação_Prod_Municipios!D33,Ent_Dados!$I$9:$I$254)+SUMIF(Ent_Dados!$C$9:$C$254,Tabulação_Prod_Municipios!D33,Ent_Dados!$K$9:$K$254)+SUMIF(Ent_Dados!$C$9:$C$254,Tabulação_Prod_Municipios!D33,Ent_Dados!$O$9:$O$254)+SUMIF(Ent_Dados!$C$9:$C$254,Tabulação_Prod_Municipios!D33,Ent_Dados!$Q$9:$Q$254)+SUMIF(Ent_Dados!$C$9:$C$254,Tabulação_Prod_Municipios!D33,Ent_Dados!$U$9:$U$254)+SUMIF(Ent_Dados!$C$9:$C$254,Tabulação_Prod_Municipios!D33,Ent_Dados!$W$9:$W$254)+SUMIF(Ent_Dados!$C$9:$C$254,Tabulação_Prod_Municipios!D33,Ent_Dados!$Y$9:$Y$254)+SUMIF(Ent_Dados!$C$9:$C$254,Tabulação_Prod_Municipios!D33,Ent_Dados!$AC$9:$AC$254)</f>
        <v>0</v>
      </c>
      <c r="O251" s="14"/>
      <c r="P251" s="10">
        <v>241</v>
      </c>
      <c r="Q251" s="92" t="s">
        <v>257</v>
      </c>
      <c r="R251" s="13">
        <f>SUMIF(Ent_Dados!$C$269:$C$514,Tabulação_Prod_Municipios!D224,Ent_Dados!$V$269:$V$514)</f>
        <v>0</v>
      </c>
      <c r="S251" s="16">
        <f>SUMIF(Ent_Dados!$C$269:$C$514,Tabulação_Prod_Municipios!D224,Ent_Dados!$W$269:$W$514)</f>
        <v>0</v>
      </c>
      <c r="T251" s="9"/>
      <c r="U251" s="10">
        <v>241</v>
      </c>
      <c r="V251" s="92" t="s">
        <v>257</v>
      </c>
      <c r="W251" s="13">
        <f>SUMIF(Ent_Dados!$C$9:$C$254,Tabulação_Prod_Municipios!D224,Ent_Dados!$V$9:$V$254)</f>
        <v>0</v>
      </c>
      <c r="X251" s="16">
        <f>SUMIF(Ent_Dados!$C$9:$C$254,Tabulação_Prod_Municipios!D224,Ent_Dados!$W$9:$W$254)</f>
        <v>0</v>
      </c>
      <c r="Y251" s="2"/>
      <c r="Z251" s="10">
        <v>241</v>
      </c>
      <c r="AA251" s="92" t="s">
        <v>105</v>
      </c>
      <c r="AB251" s="13">
        <f>SUMIF(Ent_Dados!$C$269:$C$514,Tabulação_Prod_Municipios!D54,Ent_Dados!$T$269:$T$514)</f>
        <v>0</v>
      </c>
      <c r="AC251" s="16">
        <f>SUMIF(Ent_Dados!$C$269:$C$514,Tabulação_Prod_Municipios!D54,Ent_Dados!$U$269:$U$514)</f>
        <v>0</v>
      </c>
      <c r="AD251" s="9"/>
      <c r="AE251" s="10">
        <v>241</v>
      </c>
      <c r="AF251" s="92" t="s">
        <v>105</v>
      </c>
      <c r="AG251" s="13">
        <f>SUMIF(Ent_Dados!$C$9:$C$254,Tabulação_Prod_Municipios!D54,Ent_Dados!$T$9:$T$254)</f>
        <v>0</v>
      </c>
      <c r="AH251" s="16">
        <f>SUMIF(Ent_Dados!$C$9:$C$254,Tabulação_Prod_Municipios!D54,Ent_Dados!$U$9:$U$254)</f>
        <v>0</v>
      </c>
      <c r="AJ251" s="10">
        <v>241</v>
      </c>
      <c r="AK251" s="92" t="s">
        <v>273</v>
      </c>
      <c r="AL251" s="13">
        <f>SUMIF(Ent_Dados!$C$269:$C$514,Tabulação_Prod_Municipios!D241,Ent_Dados!$X$269:$X$514)</f>
        <v>0</v>
      </c>
      <c r="AM251" s="16">
        <f>SUMIF(Ent_Dados!$C$269:$C$514,Tabulação_Prod_Municipios!D241,Ent_Dados!$Y$269:$Y$514)</f>
        <v>0</v>
      </c>
      <c r="AN251" s="9"/>
      <c r="AO251" s="10">
        <v>241</v>
      </c>
      <c r="AP251" s="92" t="s">
        <v>273</v>
      </c>
      <c r="AQ251" s="13">
        <f>SUMIF(Ent_Dados!$C$9:$C$254,Tabulação_Prod_Municipios!D241,Ent_Dados!$X$9:$X$254)</f>
        <v>0</v>
      </c>
      <c r="AR251" s="16">
        <f>SUMIF(Ent_Dados!$C$9:$C$254,Tabulação_Prod_Municipios!D241,Ent_Dados!$Y$9:$Y$254)</f>
        <v>0</v>
      </c>
      <c r="AT251" s="10">
        <v>241</v>
      </c>
      <c r="AU251" s="92" t="s">
        <v>154</v>
      </c>
      <c r="AV251" s="13">
        <f>SUMIF(Ent_Dados!$C$269:$C$514,Tabulação_Prod_Municipios!D109,Ent_Dados!$J$269:$J$514)</f>
        <v>0</v>
      </c>
      <c r="AW251" s="16">
        <f>SUMIF(Ent_Dados!$C$269:$C$514,Tabulação_Prod_Municipios!D109,Ent_Dados!$K$269:$K$514)</f>
        <v>0</v>
      </c>
      <c r="AX251" s="9"/>
      <c r="AY251" s="10">
        <v>241</v>
      </c>
      <c r="AZ251" s="92" t="s">
        <v>221</v>
      </c>
      <c r="BA251" s="13">
        <f>SUMIF(Ent_Dados!$C$9:$C$254,Tabulação_Prod_Municipios!D181,Ent_Dados!$J$9:$J$254)</f>
        <v>0</v>
      </c>
      <c r="BB251" s="16">
        <f>SUMIF(Ent_Dados!$C$9:$C$254,Tabulação_Prod_Municipios!D181,Ent_Dados!$K$9:$K$254)</f>
        <v>0</v>
      </c>
      <c r="BD251" s="10">
        <v>241</v>
      </c>
      <c r="BE251" s="92" t="s">
        <v>277</v>
      </c>
      <c r="BF251" s="13">
        <f>SUMIF(Ent_Dados!$C$269:$C$514,Tabulação_Prod_Municipios!D245,Ent_Dados!$N$269:$N$514)</f>
        <v>0</v>
      </c>
      <c r="BG251" s="16">
        <f>SUMIF(Ent_Dados!$C$269:$C$514,Tabulação_Prod_Municipios!D245,Ent_Dados!$O$269:$O$514)</f>
        <v>0</v>
      </c>
      <c r="BH251" s="9"/>
      <c r="BI251" s="10">
        <v>241</v>
      </c>
      <c r="BJ251" s="92" t="s">
        <v>277</v>
      </c>
      <c r="BK251" s="13">
        <f>SUMIF(Ent_Dados!$C$9:$C$254,Tabulação_Prod_Municipios!D245,Ent_Dados!$N$9:$N$254)</f>
        <v>0</v>
      </c>
      <c r="BL251" s="16">
        <f>SUMIF(Ent_Dados!$C$9:$C$254,Tabulação_Prod_Municipios!D245,Ent_Dados!$O$9:$O$254)</f>
        <v>0</v>
      </c>
      <c r="BN251" s="10">
        <v>241</v>
      </c>
      <c r="BO251" s="92" t="s">
        <v>282</v>
      </c>
      <c r="BP251" s="13">
        <f>SUMIF(Ent_Dados!$C$269:$C$514,Tabulação_Prod_Municipios!D250,Ent_Dados!$F$269:$F$514)</f>
        <v>0</v>
      </c>
      <c r="BQ251" s="16">
        <f>SUMIF(Ent_Dados!$C$269:$C$514,Tabulação_Prod_Municipios!D250,Ent_Dados!$G$269:$G$514)</f>
        <v>0</v>
      </c>
      <c r="BR251" s="9"/>
      <c r="BS251" s="10">
        <v>241</v>
      </c>
      <c r="BT251" s="92" t="s">
        <v>282</v>
      </c>
      <c r="BU251" s="13">
        <f>SUMIF(Ent_Dados!$C$9:$C$254,Tabulação_Prod_Municipios!D250,Ent_Dados!$F$9:$F$254)</f>
        <v>0</v>
      </c>
      <c r="BV251" s="16">
        <f>SUMIF(Ent_Dados!$C$9:$C$254,Tabulação_Prod_Municipios!D250,Ent_Dados!$G$9:$G$254)</f>
        <v>0</v>
      </c>
      <c r="BX251" s="10">
        <v>241</v>
      </c>
      <c r="BY251" s="92" t="s">
        <v>282</v>
      </c>
      <c r="BZ251" s="13">
        <f>SUMIF(Ent_Dados!$C$269:$C$514,Tabulação_Prod_Municipios!D250,Ent_Dados!$P$269:$P$514)</f>
        <v>0</v>
      </c>
      <c r="CA251" s="16">
        <f>SUMIF(Ent_Dados!$C$269:$C$514,Tabulação_Prod_Municipios!D250,Ent_Dados!$Q$269:$Q$514)</f>
        <v>0</v>
      </c>
      <c r="CB251" s="9"/>
      <c r="CC251" s="10">
        <v>241</v>
      </c>
      <c r="CD251" s="92" t="s">
        <v>282</v>
      </c>
      <c r="CE251" s="13">
        <f>SUMIF(Ent_Dados!$C$9:$C$254,Tabulação_Prod_Municipios!D250,Ent_Dados!$P$9:$P$254)</f>
        <v>0</v>
      </c>
      <c r="CF251" s="16">
        <f>SUMIF(Ent_Dados!$C$9:$C$254,Tabulação_Prod_Municipios!D250,Ent_Dados!$Q$9:$Q$254)</f>
        <v>0</v>
      </c>
      <c r="CH251" s="10">
        <v>241</v>
      </c>
      <c r="CI251" s="92" t="s">
        <v>282</v>
      </c>
      <c r="CJ251" s="13">
        <f>SUMIF(Ent_Dados!$C$269:$C$514,Tabulação_Prod_Municipios!D250,Ent_Dados!$AB$269:$AB$514)</f>
        <v>0</v>
      </c>
      <c r="CK251" s="16">
        <f>SUMIF(Ent_Dados!$C$269:$C$514,Tabulação_Prod_Municipios!D250,Ent_Dados!$AC$269:$AC$514)</f>
        <v>0</v>
      </c>
      <c r="CL251" s="9"/>
      <c r="CM251" s="10">
        <v>241</v>
      </c>
      <c r="CN251" s="92" t="s">
        <v>282</v>
      </c>
      <c r="CO251" s="13">
        <f>SUMIF(Ent_Dados!$C$9:$C$254,Tabulação_Prod_Municipios!D250,Ent_Dados!$AB$9:$AB$254)</f>
        <v>0</v>
      </c>
      <c r="CP251" s="16">
        <f>SUMIF(Ent_Dados!$C$9:$C$254,Tabulação_Prod_Municipios!D250,Ent_Dados!$AC$9:$AC$254)</f>
        <v>0</v>
      </c>
      <c r="CR251" s="10">
        <v>241</v>
      </c>
      <c r="CS251" s="92" t="s">
        <v>251</v>
      </c>
      <c r="CT251" s="13">
        <f>SUMIF(Ent_Dados!$C$269:$C$514,Tabulação_Prod_Municipios!D218,Ent_Dados!$L$269:$L$514)</f>
        <v>0</v>
      </c>
      <c r="CU251" s="16">
        <f>SUMIF(Ent_Dados!$C$269:$C$514,Tabulação_Prod_Municipios!D218,Ent_Dados!$M$269:$M$514)</f>
        <v>0</v>
      </c>
      <c r="CV251" s="9"/>
      <c r="CW251" s="10">
        <v>241</v>
      </c>
      <c r="CX251" s="92" t="s">
        <v>251</v>
      </c>
      <c r="CY251" s="13">
        <f>SUMIF(Ent_Dados!$C$9:$C$254,Tabulação_Prod_Municipios!D218,Ent_Dados!$L$9:$L$254)</f>
        <v>0</v>
      </c>
      <c r="CZ251" s="16">
        <f>SUMIF(Ent_Dados!$C$9:$C$254,Tabulação_Prod_Municipios!D218,Ent_Dados!$M$9:$M$254)</f>
        <v>0</v>
      </c>
      <c r="DB251" s="10">
        <v>241</v>
      </c>
      <c r="DC251" s="92" t="s">
        <v>236</v>
      </c>
      <c r="DD251" s="13">
        <f>SUMIF(Ent_Dados!$C$269:$C$514,Tabulação_Prod_Municipios!D200,Ent_Dados!$R$269:$R$514)</f>
        <v>0</v>
      </c>
      <c r="DE251" s="16">
        <f>SUMIF(Ent_Dados!$C$269:$C$514,Tabulação_Prod_Municipios!D200,Ent_Dados!$S$269:$S$514)</f>
        <v>0</v>
      </c>
      <c r="DF251" s="9"/>
      <c r="DG251" s="10">
        <v>241</v>
      </c>
      <c r="DH251" s="92" t="s">
        <v>236</v>
      </c>
      <c r="DI251" s="13">
        <f>SUMIF(Ent_Dados!$C$9:$C$254,Tabulação_Prod_Municipios!D200,Ent_Dados!$R$9:$R$254)</f>
        <v>0</v>
      </c>
      <c r="DJ251" s="16">
        <f>SUMIF(Ent_Dados!$C$9:$C$254,Tabulação_Prod_Municipios!D200,Ent_Dados!$S$9:$S$254)</f>
        <v>0</v>
      </c>
      <c r="DL251" s="10">
        <v>241</v>
      </c>
      <c r="DM251" s="92" t="s">
        <v>276</v>
      </c>
      <c r="DN251" s="13">
        <f>SUMIF(Ent_Dados!$C$269:$C$514,Tabulação_Prod_Municipios!D244,Ent_Dados!$Z$269:$Z$514)</f>
        <v>0</v>
      </c>
      <c r="DO251" s="16">
        <f>SUMIF(Ent_Dados!$C$269:$C$514,Tabulação_Prod_Municipios!D244,Ent_Dados!$AA$269:$AA$514)</f>
        <v>0</v>
      </c>
      <c r="DP251" s="9"/>
      <c r="DQ251" s="10">
        <v>241</v>
      </c>
      <c r="DR251" s="92" t="s">
        <v>276</v>
      </c>
      <c r="DS251" s="13">
        <f>SUMIF(Ent_Dados!$C$9:$C$254,Tabulação_Prod_Municipios!D244,Ent_Dados!$Z$9:$Z$254)</f>
        <v>0</v>
      </c>
      <c r="DT251" s="16">
        <f>SUMIF(Ent_Dados!$C$9:$C$254,Tabulação_Prod_Municipios!D244,Ent_Dados!$AA$9:$AA$254)</f>
        <v>0</v>
      </c>
      <c r="DV251" s="10">
        <v>241</v>
      </c>
      <c r="DW251" s="92" t="s">
        <v>283</v>
      </c>
      <c r="DX251" s="13">
        <f>SUMIF(Ent_Dados!$C$269:$C$514,Tabulação_Prod_Municipios!D251,Ent_Dados!$D$269:$D$514)</f>
        <v>0</v>
      </c>
      <c r="DY251" s="16">
        <f>SUMIF(Ent_Dados!$C$269:$C$514,Tabulação_Prod_Municipios!D251,Ent_Dados!$E$269:$E$514)</f>
        <v>0</v>
      </c>
      <c r="DZ251" s="9"/>
      <c r="EA251" s="10">
        <v>241</v>
      </c>
      <c r="EB251" s="92" t="s">
        <v>283</v>
      </c>
      <c r="EC251" s="13">
        <f>SUMIF(Ent_Dados!$C$9:$C$254,Tabulação_Prod_Municipios!D251,Ent_Dados!$D$9:$D$254)</f>
        <v>0</v>
      </c>
      <c r="ED251" s="16">
        <f>SUMIF(Ent_Dados!$C$9:$C$254,Tabulação_Prod_Municipios!D251,Ent_Dados!$E$9:$E$254)</f>
        <v>0</v>
      </c>
      <c r="EF251" s="10">
        <v>241</v>
      </c>
      <c r="EG251" s="92" t="s">
        <v>283</v>
      </c>
      <c r="EH251" s="13"/>
      <c r="EI251" s="16"/>
      <c r="EJ251" s="9"/>
      <c r="EK251" s="10">
        <v>241</v>
      </c>
      <c r="EL251" s="92" t="s">
        <v>283</v>
      </c>
      <c r="EM251" s="13"/>
      <c r="EN251" s="16"/>
    </row>
    <row r="252" spans="1:144" ht="13.5" customHeight="1" x14ac:dyDescent="0.2">
      <c r="A252" s="14"/>
      <c r="B252" s="91">
        <v>244</v>
      </c>
      <c r="C252" s="92" t="s">
        <v>284</v>
      </c>
      <c r="D252" s="12" t="s">
        <v>574</v>
      </c>
      <c r="E252" s="14"/>
      <c r="F252" s="10">
        <v>242</v>
      </c>
      <c r="G252" s="92" t="s">
        <v>90</v>
      </c>
      <c r="H252" s="13">
        <f>SUMIF(Ent_Dados!$C$269:$C$514,Tabulação_Prod_Municipios!D38,Ent_Dados!$F$269:$F$514)+SUMIF(Ent_Dados!$C$269:$C$514,Tabulação_Prod_Municipios!D38,Ent_Dados!$H$269:$H$514)+SUMIF(Ent_Dados!$C$269:$C$514,Tabulação_Prod_Municipios!D38,Ent_Dados!$J$269:$J$514)+SUMIF(Ent_Dados!$C$269:$C$514,Tabulação_Prod_Municipios!D38,Ent_Dados!$N$269:$N$514)+SUMIF(Ent_Dados!$C$269:$C$514,Tabulação_Prod_Municipios!D38,Ent_Dados!$P$269:$P$514)+SUMIF(Ent_Dados!$C$269:$C$514,Tabulação_Prod_Municipios!D38,Ent_Dados!$T$269:$T$514)+SUMIF(Ent_Dados!$C$269:$C$514,Tabulação_Prod_Municipios!D38,Ent_Dados!$V$269:$V$514)+SUMIF(Ent_Dados!$C$269:$C$514,Tabulação_Prod_Municipios!D38,Ent_Dados!$X$269:$X$514)+SUMIF(Ent_Dados!$C$269:$C$514,Tabulação_Prod_Municipios!D38,Ent_Dados!$AB$269:$AB$514)</f>
        <v>0</v>
      </c>
      <c r="I252" s="16">
        <f>SUMIF(Ent_Dados!$C$269:$C$514,Tabulação_Prod_Municipios!D38,Ent_Dados!$G$269:$G$514)+SUMIF(Ent_Dados!$C$269:$C$514,Tabulação_Prod_Municipios!D38,Ent_Dados!$I$269:$I$514)+SUMIF(Ent_Dados!$C$269:$C$514,Tabulação_Prod_Municipios!D38,Ent_Dados!$K$269:$K$514)+SUMIF(Ent_Dados!$C$269:$C$514,Tabulação_Prod_Municipios!D38,Ent_Dados!$O$269:$O$514)+SUMIF(Ent_Dados!$C$269:$C$514,Tabulação_Prod_Municipios!D38,Ent_Dados!$Q$269:$Q$514)+SUMIF(Ent_Dados!$C$269:$C$514,Tabulação_Prod_Municipios!D38,Ent_Dados!$U$269:$U$514)+SUMIF(Ent_Dados!$C$269:$C$514,Tabulação_Prod_Municipios!D38,Ent_Dados!$W$269:$W$514)+SUMIF(Ent_Dados!$C$269:$C$514,Tabulação_Prod_Municipios!D38,Ent_Dados!$Y$269:$Y$514)+SUMIF(Ent_Dados!$C$269:$C$514,Tabulação_Prod_Municipios!D38,Ent_Dados!$AC$269:$AC$514)</f>
        <v>0</v>
      </c>
      <c r="J252" s="9"/>
      <c r="K252" s="10">
        <v>242</v>
      </c>
      <c r="L252" s="92" t="s">
        <v>90</v>
      </c>
      <c r="M252" s="13">
        <f>SUMIF(Ent_Dados!$C$9:$C$254,Tabulação_Prod_Municipios!D38,Ent_Dados!$F$9:$F$254)+SUMIF(Ent_Dados!$C$9:$C$254,Tabulação_Prod_Municipios!D38,Ent_Dados!$H$9:$H$254)+SUMIF(Ent_Dados!$C$9:$C$254,Tabulação_Prod_Municipios!D38,Ent_Dados!$J$9:$J$254)+SUMIF(Ent_Dados!$C$9:$C$254,Tabulação_Prod_Municipios!D38,Ent_Dados!$N$9:$N$254)+SUMIF(Ent_Dados!$C$9:$C$254,Tabulação_Prod_Municipios!D38,Ent_Dados!$P$9:$P$254)+SUMIF(Ent_Dados!$C$9:$C$254,Tabulação_Prod_Municipios!D38,Ent_Dados!$T$9:$T$254)+SUMIF(Ent_Dados!$C$9:$C$254,Tabulação_Prod_Municipios!D38,Ent_Dados!$V$9:$V$254)+SUMIF(Ent_Dados!$C$9:$C$254,Tabulação_Prod_Municipios!D38,Ent_Dados!$X$9:$X$254)+SUMIF(Ent_Dados!$C$9:$C$254,Tabulação_Prod_Municipios!D38,Ent_Dados!$AB$9:$AB$254)</f>
        <v>0</v>
      </c>
      <c r="N252" s="16">
        <f>SUMIF(Ent_Dados!$C$9:$C$254,Tabulação_Prod_Municipios!D38,Ent_Dados!$G$9:$G$254)+SUMIF(Ent_Dados!$C$9:$C$254,Tabulação_Prod_Municipios!D38,Ent_Dados!$I$9:$I$254)+SUMIF(Ent_Dados!$C$9:$C$254,Tabulação_Prod_Municipios!D38,Ent_Dados!$K$9:$K$254)+SUMIF(Ent_Dados!$C$9:$C$254,Tabulação_Prod_Municipios!D38,Ent_Dados!$O$9:$O$254)+SUMIF(Ent_Dados!$C$9:$C$254,Tabulação_Prod_Municipios!D38,Ent_Dados!$Q$9:$Q$254)+SUMIF(Ent_Dados!$C$9:$C$254,Tabulação_Prod_Municipios!D38,Ent_Dados!$U$9:$U$254)+SUMIF(Ent_Dados!$C$9:$C$254,Tabulação_Prod_Municipios!D38,Ent_Dados!$W$9:$W$254)+SUMIF(Ent_Dados!$C$9:$C$254,Tabulação_Prod_Municipios!D38,Ent_Dados!$Y$9:$Y$254)+SUMIF(Ent_Dados!$C$9:$C$254,Tabulação_Prod_Municipios!D38,Ent_Dados!$AC$9:$AC$254)</f>
        <v>0</v>
      </c>
      <c r="O252" s="14"/>
      <c r="P252" s="10">
        <v>242</v>
      </c>
      <c r="Q252" s="92" t="s">
        <v>265</v>
      </c>
      <c r="R252" s="13">
        <f>SUMIF(Ent_Dados!$C$269:$C$514,Tabulação_Prod_Municipios!D232,Ent_Dados!$V$269:$V$514)</f>
        <v>0</v>
      </c>
      <c r="S252" s="16">
        <f>SUMIF(Ent_Dados!$C$269:$C$514,Tabulação_Prod_Municipios!D232,Ent_Dados!$W$269:$W$514)</f>
        <v>0</v>
      </c>
      <c r="T252" s="9"/>
      <c r="U252" s="10">
        <v>242</v>
      </c>
      <c r="V252" s="92" t="s">
        <v>265</v>
      </c>
      <c r="W252" s="13">
        <f>SUMIF(Ent_Dados!$C$9:$C$254,Tabulação_Prod_Municipios!D232,Ent_Dados!$V$9:$V$254)</f>
        <v>0</v>
      </c>
      <c r="X252" s="16">
        <f>SUMIF(Ent_Dados!$C$9:$C$254,Tabulação_Prod_Municipios!D232,Ent_Dados!$W$9:$W$254)</f>
        <v>0</v>
      </c>
      <c r="Y252" s="2"/>
      <c r="Z252" s="10">
        <v>242</v>
      </c>
      <c r="AA252" s="92" t="s">
        <v>168</v>
      </c>
      <c r="AB252" s="13">
        <f>SUMIF(Ent_Dados!$C$269:$C$514,Tabulação_Prod_Municipios!D124,Ent_Dados!$T$269:$T$514)</f>
        <v>0</v>
      </c>
      <c r="AC252" s="16">
        <f>SUMIF(Ent_Dados!$C$269:$C$514,Tabulação_Prod_Municipios!D124,Ent_Dados!$U$269:$U$514)</f>
        <v>0</v>
      </c>
      <c r="AD252" s="9"/>
      <c r="AE252" s="10">
        <v>242</v>
      </c>
      <c r="AF252" s="92" t="s">
        <v>168</v>
      </c>
      <c r="AG252" s="13">
        <f>SUMIF(Ent_Dados!$C$9:$C$254,Tabulação_Prod_Municipios!D124,Ent_Dados!$T$9:$T$254)</f>
        <v>0</v>
      </c>
      <c r="AH252" s="16">
        <f>SUMIF(Ent_Dados!$C$9:$C$254,Tabulação_Prod_Municipios!D124,Ent_Dados!$U$9:$U$254)</f>
        <v>0</v>
      </c>
      <c r="AJ252" s="10">
        <v>242</v>
      </c>
      <c r="AK252" s="92" t="s">
        <v>277</v>
      </c>
      <c r="AL252" s="13">
        <f>SUMIF(Ent_Dados!$C$269:$C$514,Tabulação_Prod_Municipios!D245,Ent_Dados!$X$269:$X$514)</f>
        <v>0</v>
      </c>
      <c r="AM252" s="16">
        <f>SUMIF(Ent_Dados!$C$269:$C$514,Tabulação_Prod_Municipios!D245,Ent_Dados!$Y$269:$Y$514)</f>
        <v>0</v>
      </c>
      <c r="AN252" s="9"/>
      <c r="AO252" s="10">
        <v>242</v>
      </c>
      <c r="AP252" s="92" t="s">
        <v>277</v>
      </c>
      <c r="AQ252" s="13">
        <f>SUMIF(Ent_Dados!$C$9:$C$254,Tabulação_Prod_Municipios!D245,Ent_Dados!$X$9:$X$254)</f>
        <v>0</v>
      </c>
      <c r="AR252" s="16">
        <f>SUMIF(Ent_Dados!$C$9:$C$254,Tabulação_Prod_Municipios!D245,Ent_Dados!$Y$9:$Y$254)</f>
        <v>0</v>
      </c>
      <c r="AT252" s="10">
        <v>242</v>
      </c>
      <c r="AU252" s="92" t="s">
        <v>193</v>
      </c>
      <c r="AV252" s="13">
        <f>SUMIF(Ent_Dados!$C$269:$C$514,Tabulação_Prod_Municipios!D151,Ent_Dados!$J$269:$J$514)</f>
        <v>0</v>
      </c>
      <c r="AW252" s="16">
        <f>SUMIF(Ent_Dados!$C$269:$C$514,Tabulação_Prod_Municipios!D151,Ent_Dados!$K$269:$K$514)</f>
        <v>0</v>
      </c>
      <c r="AX252" s="9"/>
      <c r="AY252" s="10">
        <v>242</v>
      </c>
      <c r="AZ252" s="92" t="s">
        <v>239</v>
      </c>
      <c r="BA252" s="13">
        <f>SUMIF(Ent_Dados!$C$9:$C$254,Tabulação_Prod_Municipios!D204,Ent_Dados!$J$9:$J$254)</f>
        <v>0</v>
      </c>
      <c r="BB252" s="16">
        <f>SUMIF(Ent_Dados!$C$9:$C$254,Tabulação_Prod_Municipios!D204,Ent_Dados!$K$9:$K$254)</f>
        <v>0</v>
      </c>
      <c r="BD252" s="10">
        <v>242</v>
      </c>
      <c r="BE252" s="92" t="s">
        <v>278</v>
      </c>
      <c r="BF252" s="13">
        <f>SUMIF(Ent_Dados!$C$269:$C$514,Tabulação_Prod_Municipios!D246,Ent_Dados!$N$269:$N$514)</f>
        <v>0</v>
      </c>
      <c r="BG252" s="16">
        <f>SUMIF(Ent_Dados!$C$269:$C$514,Tabulação_Prod_Municipios!D246,Ent_Dados!$O$269:$O$514)</f>
        <v>0</v>
      </c>
      <c r="BH252" s="9"/>
      <c r="BI252" s="10">
        <v>242</v>
      </c>
      <c r="BJ252" s="92" t="s">
        <v>278</v>
      </c>
      <c r="BK252" s="13">
        <f>SUMIF(Ent_Dados!$C$9:$C$254,Tabulação_Prod_Municipios!D246,Ent_Dados!$N$9:$N$254)</f>
        <v>0</v>
      </c>
      <c r="BL252" s="16">
        <f>SUMIF(Ent_Dados!$C$9:$C$254,Tabulação_Prod_Municipios!D246,Ent_Dados!$O$9:$O$254)</f>
        <v>0</v>
      </c>
      <c r="BN252" s="10">
        <v>242</v>
      </c>
      <c r="BO252" s="92" t="s">
        <v>283</v>
      </c>
      <c r="BP252" s="13">
        <f>SUMIF(Ent_Dados!$C$269:$C$514,Tabulação_Prod_Municipios!D251,Ent_Dados!$F$269:$F$514)</f>
        <v>0</v>
      </c>
      <c r="BQ252" s="16">
        <f>SUMIF(Ent_Dados!$C$269:$C$514,Tabulação_Prod_Municipios!D251,Ent_Dados!$G$269:$G$514)</f>
        <v>0</v>
      </c>
      <c r="BR252" s="9"/>
      <c r="BS252" s="10">
        <v>242</v>
      </c>
      <c r="BT252" s="92" t="s">
        <v>283</v>
      </c>
      <c r="BU252" s="13">
        <f>SUMIF(Ent_Dados!$C$9:$C$254,Tabulação_Prod_Municipios!D251,Ent_Dados!$F$9:$F$254)</f>
        <v>0</v>
      </c>
      <c r="BV252" s="16">
        <f>SUMIF(Ent_Dados!$C$9:$C$254,Tabulação_Prod_Municipios!D251,Ent_Dados!$G$9:$G$254)</f>
        <v>0</v>
      </c>
      <c r="BX252" s="10">
        <v>242</v>
      </c>
      <c r="BY252" s="92" t="s">
        <v>283</v>
      </c>
      <c r="BZ252" s="13">
        <f>SUMIF(Ent_Dados!$C$269:$C$514,Tabulação_Prod_Municipios!D251,Ent_Dados!$P$269:$P$514)</f>
        <v>0</v>
      </c>
      <c r="CA252" s="16">
        <f>SUMIF(Ent_Dados!$C$269:$C$514,Tabulação_Prod_Municipios!D251,Ent_Dados!$Q$269:$Q$514)</f>
        <v>0</v>
      </c>
      <c r="CB252" s="9"/>
      <c r="CC252" s="10">
        <v>242</v>
      </c>
      <c r="CD252" s="92" t="s">
        <v>283</v>
      </c>
      <c r="CE252" s="13">
        <f>SUMIF(Ent_Dados!$C$9:$C$254,Tabulação_Prod_Municipios!D251,Ent_Dados!$P$9:$P$254)</f>
        <v>0</v>
      </c>
      <c r="CF252" s="16">
        <f>SUMIF(Ent_Dados!$C$9:$C$254,Tabulação_Prod_Municipios!D251,Ent_Dados!$Q$9:$Q$254)</f>
        <v>0</v>
      </c>
      <c r="CH252" s="10">
        <v>242</v>
      </c>
      <c r="CI252" s="92" t="s">
        <v>283</v>
      </c>
      <c r="CJ252" s="13">
        <f>SUMIF(Ent_Dados!$C$269:$C$514,Tabulação_Prod_Municipios!D251,Ent_Dados!$AB$269:$AB$514)</f>
        <v>0</v>
      </c>
      <c r="CK252" s="16">
        <f>SUMIF(Ent_Dados!$C$269:$C$514,Tabulação_Prod_Municipios!D251,Ent_Dados!$AC$269:$AC$514)</f>
        <v>0</v>
      </c>
      <c r="CL252" s="9"/>
      <c r="CM252" s="10">
        <v>242</v>
      </c>
      <c r="CN252" s="92" t="s">
        <v>283</v>
      </c>
      <c r="CO252" s="13">
        <f>SUMIF(Ent_Dados!$C$9:$C$254,Tabulação_Prod_Municipios!D251,Ent_Dados!$AB$9:$AB$254)</f>
        <v>0</v>
      </c>
      <c r="CP252" s="16">
        <f>SUMIF(Ent_Dados!$C$9:$C$254,Tabulação_Prod_Municipios!D251,Ent_Dados!$AC$9:$AC$254)</f>
        <v>0</v>
      </c>
      <c r="CR252" s="10">
        <v>242</v>
      </c>
      <c r="CS252" s="92" t="s">
        <v>258</v>
      </c>
      <c r="CT252" s="13">
        <f>SUMIF(Ent_Dados!$C$269:$C$514,Tabulação_Prod_Municipios!D225,Ent_Dados!$L$269:$L$514)</f>
        <v>0</v>
      </c>
      <c r="CU252" s="16">
        <f>SUMIF(Ent_Dados!$C$269:$C$514,Tabulação_Prod_Municipios!D225,Ent_Dados!$M$269:$M$514)</f>
        <v>0</v>
      </c>
      <c r="CV252" s="9"/>
      <c r="CW252" s="10">
        <v>242</v>
      </c>
      <c r="CX252" s="92" t="s">
        <v>258</v>
      </c>
      <c r="CY252" s="13">
        <f>SUMIF(Ent_Dados!$C$9:$C$254,Tabulação_Prod_Municipios!D225,Ent_Dados!$L$9:$L$254)</f>
        <v>0</v>
      </c>
      <c r="CZ252" s="16">
        <f>SUMIF(Ent_Dados!$C$9:$C$254,Tabulação_Prod_Municipios!D225,Ent_Dados!$M$9:$M$254)</f>
        <v>0</v>
      </c>
      <c r="DB252" s="10">
        <v>242</v>
      </c>
      <c r="DC252" s="92" t="s">
        <v>238</v>
      </c>
      <c r="DD252" s="13">
        <f>SUMIF(Ent_Dados!$C$269:$C$514,Tabulação_Prod_Municipios!D203,Ent_Dados!$R$269:$R$514)</f>
        <v>0</v>
      </c>
      <c r="DE252" s="16">
        <f>SUMIF(Ent_Dados!$C$269:$C$514,Tabulação_Prod_Municipios!D203,Ent_Dados!$S$269:$S$514)</f>
        <v>0</v>
      </c>
      <c r="DF252" s="9"/>
      <c r="DG252" s="10">
        <v>242</v>
      </c>
      <c r="DH252" s="92" t="s">
        <v>238</v>
      </c>
      <c r="DI252" s="13">
        <f>SUMIF(Ent_Dados!$C$9:$C$254,Tabulação_Prod_Municipios!D203,Ent_Dados!$R$9:$R$254)</f>
        <v>0</v>
      </c>
      <c r="DJ252" s="16">
        <f>SUMIF(Ent_Dados!$C$9:$C$254,Tabulação_Prod_Municipios!D203,Ent_Dados!$S$9:$S$254)</f>
        <v>0</v>
      </c>
      <c r="DL252" s="10">
        <v>242</v>
      </c>
      <c r="DM252" s="92" t="s">
        <v>279</v>
      </c>
      <c r="DN252" s="13">
        <f>SUMIF(Ent_Dados!$C$269:$C$514,Tabulação_Prod_Municipios!D247,Ent_Dados!$Z$269:$Z$514)</f>
        <v>0</v>
      </c>
      <c r="DO252" s="16">
        <f>SUMIF(Ent_Dados!$C$269:$C$514,Tabulação_Prod_Municipios!D247,Ent_Dados!$AA$269:$AA$514)</f>
        <v>0</v>
      </c>
      <c r="DP252" s="9"/>
      <c r="DQ252" s="10">
        <v>242</v>
      </c>
      <c r="DR252" s="92" t="s">
        <v>279</v>
      </c>
      <c r="DS252" s="13">
        <f>SUMIF(Ent_Dados!$C$9:$C$254,Tabulação_Prod_Municipios!D247,Ent_Dados!$Z$9:$Z$254)</f>
        <v>0</v>
      </c>
      <c r="DT252" s="16">
        <f>SUMIF(Ent_Dados!$C$9:$C$254,Tabulação_Prod_Municipios!D247,Ent_Dados!$AA$9:$AA$254)</f>
        <v>0</v>
      </c>
      <c r="DV252" s="10">
        <v>242</v>
      </c>
      <c r="DW252" s="92" t="s">
        <v>284</v>
      </c>
      <c r="DX252" s="13">
        <f>SUMIF(Ent_Dados!$C$269:$C$514,Tabulação_Prod_Municipios!D252,Ent_Dados!$D$269:$D$514)</f>
        <v>0</v>
      </c>
      <c r="DY252" s="16">
        <f>SUMIF(Ent_Dados!$C$269:$C$514,Tabulação_Prod_Municipios!D252,Ent_Dados!$E$269:$E$514)</f>
        <v>0</v>
      </c>
      <c r="DZ252" s="9"/>
      <c r="EA252" s="10">
        <v>242</v>
      </c>
      <c r="EB252" s="92" t="s">
        <v>284</v>
      </c>
      <c r="EC252" s="13">
        <f>SUMIF(Ent_Dados!$C$9:$C$254,Tabulação_Prod_Municipios!D252,Ent_Dados!$D$9:$D$254)</f>
        <v>0</v>
      </c>
      <c r="ED252" s="16">
        <f>SUMIF(Ent_Dados!$C$9:$C$254,Tabulação_Prod_Municipios!D252,Ent_Dados!$E$9:$E$254)</f>
        <v>0</v>
      </c>
      <c r="EF252" s="10">
        <v>242</v>
      </c>
      <c r="EG252" s="92" t="s">
        <v>284</v>
      </c>
      <c r="EH252" s="13"/>
      <c r="EI252" s="16"/>
      <c r="EJ252" s="9"/>
      <c r="EK252" s="10">
        <v>242</v>
      </c>
      <c r="EL252" s="92" t="s">
        <v>284</v>
      </c>
      <c r="EM252" s="13"/>
      <c r="EN252" s="16"/>
    </row>
    <row r="253" spans="1:144" ht="13.5" customHeight="1" x14ac:dyDescent="0.2">
      <c r="A253" s="14"/>
      <c r="B253" s="91">
        <v>245</v>
      </c>
      <c r="C253" s="92" t="s">
        <v>25</v>
      </c>
      <c r="D253" s="12" t="s">
        <v>575</v>
      </c>
      <c r="E253" s="14"/>
      <c r="F253" s="10">
        <v>243</v>
      </c>
      <c r="G253" s="92" t="s">
        <v>142</v>
      </c>
      <c r="H253" s="13">
        <f>SUMIF(Ent_Dados!$C$269:$C$514,Tabulação_Prod_Municipios!D96,Ent_Dados!$F$269:$F$514)+SUMIF(Ent_Dados!$C$269:$C$514,Tabulação_Prod_Municipios!D96,Ent_Dados!$H$269:$H$514)+SUMIF(Ent_Dados!$C$269:$C$514,Tabulação_Prod_Municipios!D96,Ent_Dados!$J$269:$J$514)+SUMIF(Ent_Dados!$C$269:$C$514,Tabulação_Prod_Municipios!D96,Ent_Dados!$N$269:$N$514)+SUMIF(Ent_Dados!$C$269:$C$514,Tabulação_Prod_Municipios!D96,Ent_Dados!$P$269:$P$514)+SUMIF(Ent_Dados!$C$269:$C$514,Tabulação_Prod_Municipios!D96,Ent_Dados!$T$269:$T$514)+SUMIF(Ent_Dados!$C$269:$C$514,Tabulação_Prod_Municipios!D96,Ent_Dados!$V$269:$V$514)+SUMIF(Ent_Dados!$C$269:$C$514,Tabulação_Prod_Municipios!D96,Ent_Dados!$X$269:$X$514)+SUMIF(Ent_Dados!$C$269:$C$514,Tabulação_Prod_Municipios!D96,Ent_Dados!$AB$269:$AB$514)</f>
        <v>0</v>
      </c>
      <c r="I253" s="16">
        <f>SUMIF(Ent_Dados!$C$269:$C$514,Tabulação_Prod_Municipios!D96,Ent_Dados!$G$269:$G$514)+SUMIF(Ent_Dados!$C$269:$C$514,Tabulação_Prod_Municipios!D96,Ent_Dados!$I$269:$I$514)+SUMIF(Ent_Dados!$C$269:$C$514,Tabulação_Prod_Municipios!D96,Ent_Dados!$K$269:$K$514)+SUMIF(Ent_Dados!$C$269:$C$514,Tabulação_Prod_Municipios!D96,Ent_Dados!$O$269:$O$514)+SUMIF(Ent_Dados!$C$269:$C$514,Tabulação_Prod_Municipios!D96,Ent_Dados!$Q$269:$Q$514)+SUMIF(Ent_Dados!$C$269:$C$514,Tabulação_Prod_Municipios!D96,Ent_Dados!$U$269:$U$514)+SUMIF(Ent_Dados!$C$269:$C$514,Tabulação_Prod_Municipios!D96,Ent_Dados!$W$269:$W$514)+SUMIF(Ent_Dados!$C$269:$C$514,Tabulação_Prod_Municipios!D96,Ent_Dados!$Y$269:$Y$514)+SUMIF(Ent_Dados!$C$269:$C$514,Tabulação_Prod_Municipios!D96,Ent_Dados!$AC$269:$AC$514)</f>
        <v>0</v>
      </c>
      <c r="J253" s="9"/>
      <c r="K253" s="10">
        <v>243</v>
      </c>
      <c r="L253" s="92" t="s">
        <v>142</v>
      </c>
      <c r="M253" s="13">
        <f>SUMIF(Ent_Dados!$C$9:$C$254,Tabulação_Prod_Municipios!D96,Ent_Dados!$F$9:$F$254)+SUMIF(Ent_Dados!$C$9:$C$254,Tabulação_Prod_Municipios!D96,Ent_Dados!$H$9:$H$254)+SUMIF(Ent_Dados!$C$9:$C$254,Tabulação_Prod_Municipios!D96,Ent_Dados!$J$9:$J$254)+SUMIF(Ent_Dados!$C$9:$C$254,Tabulação_Prod_Municipios!D96,Ent_Dados!$N$9:$N$254)+SUMIF(Ent_Dados!$C$9:$C$254,Tabulação_Prod_Municipios!D96,Ent_Dados!$P$9:$P$254)+SUMIF(Ent_Dados!$C$9:$C$254,Tabulação_Prod_Municipios!D96,Ent_Dados!$T$9:$T$254)+SUMIF(Ent_Dados!$C$9:$C$254,Tabulação_Prod_Municipios!D96,Ent_Dados!$V$9:$V$254)+SUMIF(Ent_Dados!$C$9:$C$254,Tabulação_Prod_Municipios!D96,Ent_Dados!$X$9:$X$254)+SUMIF(Ent_Dados!$C$9:$C$254,Tabulação_Prod_Municipios!D96,Ent_Dados!$AB$9:$AB$254)</f>
        <v>0</v>
      </c>
      <c r="N253" s="16">
        <f>SUMIF(Ent_Dados!$C$9:$C$254,Tabulação_Prod_Municipios!D96,Ent_Dados!$G$9:$G$254)+SUMIF(Ent_Dados!$C$9:$C$254,Tabulação_Prod_Municipios!D96,Ent_Dados!$I$9:$I$254)+SUMIF(Ent_Dados!$C$9:$C$254,Tabulação_Prod_Municipios!D96,Ent_Dados!$K$9:$K$254)+SUMIF(Ent_Dados!$C$9:$C$254,Tabulação_Prod_Municipios!D96,Ent_Dados!$O$9:$O$254)+SUMIF(Ent_Dados!$C$9:$C$254,Tabulação_Prod_Municipios!D96,Ent_Dados!$Q$9:$Q$254)+SUMIF(Ent_Dados!$C$9:$C$254,Tabulação_Prod_Municipios!D96,Ent_Dados!$U$9:$U$254)+SUMIF(Ent_Dados!$C$9:$C$254,Tabulação_Prod_Municipios!D96,Ent_Dados!$W$9:$W$254)+SUMIF(Ent_Dados!$C$9:$C$254,Tabulação_Prod_Municipios!D96,Ent_Dados!$Y$9:$Y$254)+SUMIF(Ent_Dados!$C$9:$C$254,Tabulação_Prod_Municipios!D96,Ent_Dados!$AC$9:$AC$254)</f>
        <v>0</v>
      </c>
      <c r="O253" s="14"/>
      <c r="P253" s="10">
        <v>243</v>
      </c>
      <c r="Q253" s="92" t="s">
        <v>266</v>
      </c>
      <c r="R253" s="13">
        <f>SUMIF(Ent_Dados!$C$269:$C$514,Tabulação_Prod_Municipios!D233,Ent_Dados!$V$269:$V$514)</f>
        <v>0</v>
      </c>
      <c r="S253" s="16">
        <f>SUMIF(Ent_Dados!$C$269:$C$514,Tabulação_Prod_Municipios!D233,Ent_Dados!$W$269:$W$514)</f>
        <v>0</v>
      </c>
      <c r="T253" s="9"/>
      <c r="U253" s="10">
        <v>243</v>
      </c>
      <c r="V253" s="92" t="s">
        <v>266</v>
      </c>
      <c r="W253" s="13">
        <f>SUMIF(Ent_Dados!$C$9:$C$254,Tabulação_Prod_Municipios!D233,Ent_Dados!$V$9:$V$254)</f>
        <v>0</v>
      </c>
      <c r="X253" s="16">
        <f>SUMIF(Ent_Dados!$C$9:$C$254,Tabulação_Prod_Municipios!D233,Ent_Dados!$W$9:$W$254)</f>
        <v>0</v>
      </c>
      <c r="Y253" s="2"/>
      <c r="Z253" s="10">
        <v>243</v>
      </c>
      <c r="AA253" s="92" t="s">
        <v>158</v>
      </c>
      <c r="AB253" s="13">
        <f>SUMIF(Ent_Dados!$C$269:$C$514,Tabulação_Prod_Municipios!D113,Ent_Dados!$T$269:$T$514)</f>
        <v>0</v>
      </c>
      <c r="AC253" s="16">
        <f>SUMIF(Ent_Dados!$C$269:$C$514,Tabulação_Prod_Municipios!D113,Ent_Dados!$U$269:$U$514)</f>
        <v>0</v>
      </c>
      <c r="AD253" s="9"/>
      <c r="AE253" s="10">
        <v>243</v>
      </c>
      <c r="AF253" s="92" t="s">
        <v>158</v>
      </c>
      <c r="AG253" s="13">
        <f>SUMIF(Ent_Dados!$C$9:$C$254,Tabulação_Prod_Municipios!D113,Ent_Dados!$T$9:$T$254)</f>
        <v>0</v>
      </c>
      <c r="AH253" s="16">
        <f>SUMIF(Ent_Dados!$C$9:$C$254,Tabulação_Prod_Municipios!D113,Ent_Dados!$U$9:$U$254)</f>
        <v>0</v>
      </c>
      <c r="AJ253" s="10">
        <v>243</v>
      </c>
      <c r="AK253" s="92" t="s">
        <v>279</v>
      </c>
      <c r="AL253" s="13">
        <f>SUMIF(Ent_Dados!$C$269:$C$514,Tabulação_Prod_Municipios!D247,Ent_Dados!$X$269:$X$514)</f>
        <v>0</v>
      </c>
      <c r="AM253" s="16">
        <f>SUMIF(Ent_Dados!$C$269:$C$514,Tabulação_Prod_Municipios!D247,Ent_Dados!$Y$269:$Y$514)</f>
        <v>0</v>
      </c>
      <c r="AN253" s="9"/>
      <c r="AO253" s="10">
        <v>243</v>
      </c>
      <c r="AP253" s="92" t="s">
        <v>279</v>
      </c>
      <c r="AQ253" s="13">
        <f>SUMIF(Ent_Dados!$C$9:$C$254,Tabulação_Prod_Municipios!D247,Ent_Dados!$X$9:$X$254)</f>
        <v>0</v>
      </c>
      <c r="AR253" s="16">
        <f>SUMIF(Ent_Dados!$C$9:$C$254,Tabulação_Prod_Municipios!D247,Ent_Dados!$Y$9:$Y$254)</f>
        <v>0</v>
      </c>
      <c r="AT253" s="10">
        <v>243</v>
      </c>
      <c r="AU253" s="92" t="s">
        <v>217</v>
      </c>
      <c r="AV253" s="13">
        <f>SUMIF(Ent_Dados!$C$269:$C$514,Tabulação_Prod_Municipios!D177,Ent_Dados!$J$269:$J$514)</f>
        <v>0</v>
      </c>
      <c r="AW253" s="16">
        <f>SUMIF(Ent_Dados!$C$269:$C$514,Tabulação_Prod_Municipios!D177,Ent_Dados!$K$269:$K$514)</f>
        <v>0</v>
      </c>
      <c r="AX253" s="9"/>
      <c r="AY253" s="10">
        <v>243</v>
      </c>
      <c r="AZ253" s="92" t="s">
        <v>247</v>
      </c>
      <c r="BA253" s="13">
        <f>SUMIF(Ent_Dados!$C$9:$C$254,Tabulação_Prod_Municipios!D213,Ent_Dados!$J$9:$J$254)</f>
        <v>0</v>
      </c>
      <c r="BB253" s="16">
        <f>SUMIF(Ent_Dados!$C$9:$C$254,Tabulação_Prod_Municipios!D213,Ent_Dados!$K$9:$K$254)</f>
        <v>0</v>
      </c>
      <c r="BD253" s="10">
        <v>243</v>
      </c>
      <c r="BE253" s="92" t="s">
        <v>280</v>
      </c>
      <c r="BF253" s="13">
        <f>SUMIF(Ent_Dados!$C$269:$C$514,Tabulação_Prod_Municipios!D248,Ent_Dados!$N$269:$N$514)</f>
        <v>0</v>
      </c>
      <c r="BG253" s="16">
        <f>SUMIF(Ent_Dados!$C$269:$C$514,Tabulação_Prod_Municipios!D248,Ent_Dados!$O$269:$O$514)</f>
        <v>0</v>
      </c>
      <c r="BH253" s="9"/>
      <c r="BI253" s="10">
        <v>243</v>
      </c>
      <c r="BJ253" s="92" t="s">
        <v>280</v>
      </c>
      <c r="BK253" s="13">
        <f>SUMIF(Ent_Dados!$C$9:$C$254,Tabulação_Prod_Municipios!D248,Ent_Dados!$N$9:$N$254)</f>
        <v>0</v>
      </c>
      <c r="BL253" s="16">
        <f>SUMIF(Ent_Dados!$C$9:$C$254,Tabulação_Prod_Municipios!D248,Ent_Dados!$O$9:$O$254)</f>
        <v>0</v>
      </c>
      <c r="BN253" s="10">
        <v>243</v>
      </c>
      <c r="BO253" s="92" t="s">
        <v>284</v>
      </c>
      <c r="BP253" s="13">
        <f>SUMIF(Ent_Dados!$C$269:$C$514,Tabulação_Prod_Municipios!D252,Ent_Dados!$F$269:$F$514)</f>
        <v>0</v>
      </c>
      <c r="BQ253" s="16">
        <f>SUMIF(Ent_Dados!$C$269:$C$514,Tabulação_Prod_Municipios!D252,Ent_Dados!$G$269:$G$514)</f>
        <v>0</v>
      </c>
      <c r="BR253" s="9"/>
      <c r="BS253" s="10">
        <v>243</v>
      </c>
      <c r="BT253" s="92" t="s">
        <v>284</v>
      </c>
      <c r="BU253" s="13">
        <f>SUMIF(Ent_Dados!$C$9:$C$254,Tabulação_Prod_Municipios!D252,Ent_Dados!$F$9:$F$254)</f>
        <v>0</v>
      </c>
      <c r="BV253" s="16">
        <f>SUMIF(Ent_Dados!$C$9:$C$254,Tabulação_Prod_Municipios!D252,Ent_Dados!$G$9:$G$254)</f>
        <v>0</v>
      </c>
      <c r="BX253" s="10">
        <v>243</v>
      </c>
      <c r="BY253" s="92" t="s">
        <v>284</v>
      </c>
      <c r="BZ253" s="13">
        <f>SUMIF(Ent_Dados!$C$269:$C$514,Tabulação_Prod_Municipios!D252,Ent_Dados!$P$269:$P$514)</f>
        <v>0</v>
      </c>
      <c r="CA253" s="16">
        <f>SUMIF(Ent_Dados!$C$269:$C$514,Tabulação_Prod_Municipios!D252,Ent_Dados!$Q$269:$Q$514)</f>
        <v>0</v>
      </c>
      <c r="CB253" s="9"/>
      <c r="CC253" s="10">
        <v>243</v>
      </c>
      <c r="CD253" s="92" t="s">
        <v>284</v>
      </c>
      <c r="CE253" s="13">
        <f>SUMIF(Ent_Dados!$C$9:$C$254,Tabulação_Prod_Municipios!D252,Ent_Dados!$P$9:$P$254)</f>
        <v>0</v>
      </c>
      <c r="CF253" s="16">
        <f>SUMIF(Ent_Dados!$C$9:$C$254,Tabulação_Prod_Municipios!D252,Ent_Dados!$Q$9:$Q$254)</f>
        <v>0</v>
      </c>
      <c r="CH253" s="10">
        <v>243</v>
      </c>
      <c r="CI253" s="92" t="s">
        <v>284</v>
      </c>
      <c r="CJ253" s="13">
        <f>SUMIF(Ent_Dados!$C$269:$C$514,Tabulação_Prod_Municipios!D252,Ent_Dados!$AB$269:$AB$514)</f>
        <v>0</v>
      </c>
      <c r="CK253" s="16">
        <f>SUMIF(Ent_Dados!$C$269:$C$514,Tabulação_Prod_Municipios!D252,Ent_Dados!$AC$269:$AC$514)</f>
        <v>0</v>
      </c>
      <c r="CL253" s="9"/>
      <c r="CM253" s="10">
        <v>243</v>
      </c>
      <c r="CN253" s="92" t="s">
        <v>284</v>
      </c>
      <c r="CO253" s="13">
        <f>SUMIF(Ent_Dados!$C$9:$C$254,Tabulação_Prod_Municipios!D252,Ent_Dados!$AB$9:$AB$254)</f>
        <v>0</v>
      </c>
      <c r="CP253" s="16">
        <f>SUMIF(Ent_Dados!$C$9:$C$254,Tabulação_Prod_Municipios!D252,Ent_Dados!$AC$9:$AC$254)</f>
        <v>0</v>
      </c>
      <c r="CR253" s="10">
        <v>243</v>
      </c>
      <c r="CS253" s="92" t="s">
        <v>261</v>
      </c>
      <c r="CT253" s="13">
        <f>SUMIF(Ent_Dados!$C$269:$C$514,Tabulação_Prod_Municipios!D228,Ent_Dados!$L$269:$L$514)</f>
        <v>0</v>
      </c>
      <c r="CU253" s="16">
        <f>SUMIF(Ent_Dados!$C$269:$C$514,Tabulação_Prod_Municipios!D228,Ent_Dados!$M$269:$M$514)</f>
        <v>0</v>
      </c>
      <c r="CV253" s="9"/>
      <c r="CW253" s="10">
        <v>243</v>
      </c>
      <c r="CX253" s="92" t="s">
        <v>261</v>
      </c>
      <c r="CY253" s="13">
        <f>SUMIF(Ent_Dados!$C$9:$C$254,Tabulação_Prod_Municipios!D228,Ent_Dados!$L$9:$L$254)</f>
        <v>0</v>
      </c>
      <c r="CZ253" s="16">
        <f>SUMIF(Ent_Dados!$C$9:$C$254,Tabulação_Prod_Municipios!D228,Ent_Dados!$M$9:$M$254)</f>
        <v>0</v>
      </c>
      <c r="DB253" s="10">
        <v>243</v>
      </c>
      <c r="DC253" s="92" t="s">
        <v>243</v>
      </c>
      <c r="DD253" s="13">
        <f>SUMIF(Ent_Dados!$C$269:$C$514,Tabulação_Prod_Municipios!D209,Ent_Dados!$R$269:$R$514)</f>
        <v>0</v>
      </c>
      <c r="DE253" s="16">
        <f>SUMIF(Ent_Dados!$C$269:$C$514,Tabulação_Prod_Municipios!D209,Ent_Dados!$S$269:$S$514)</f>
        <v>0</v>
      </c>
      <c r="DF253" s="9"/>
      <c r="DG253" s="10">
        <v>243</v>
      </c>
      <c r="DH253" s="92" t="s">
        <v>243</v>
      </c>
      <c r="DI253" s="13">
        <f>SUMIF(Ent_Dados!$C$9:$C$254,Tabulação_Prod_Municipios!D209,Ent_Dados!$R$9:$R$254)</f>
        <v>0</v>
      </c>
      <c r="DJ253" s="16">
        <f>SUMIF(Ent_Dados!$C$9:$C$254,Tabulação_Prod_Municipios!D209,Ent_Dados!$S$9:$S$254)</f>
        <v>0</v>
      </c>
      <c r="DL253" s="10">
        <v>243</v>
      </c>
      <c r="DM253" s="92" t="s">
        <v>281</v>
      </c>
      <c r="DN253" s="13">
        <f>SUMIF(Ent_Dados!$C$269:$C$514,Tabulação_Prod_Municipios!D249,Ent_Dados!$Z$269:$Z$514)</f>
        <v>0</v>
      </c>
      <c r="DO253" s="16">
        <f>SUMIF(Ent_Dados!$C$269:$C$514,Tabulação_Prod_Municipios!D249,Ent_Dados!$AA$269:$AA$514)</f>
        <v>0</v>
      </c>
      <c r="DP253" s="9"/>
      <c r="DQ253" s="10">
        <v>243</v>
      </c>
      <c r="DR253" s="92" t="s">
        <v>281</v>
      </c>
      <c r="DS253" s="13">
        <f>SUMIF(Ent_Dados!$C$9:$C$254,Tabulação_Prod_Municipios!D249,Ent_Dados!$Z$9:$Z$254)</f>
        <v>0</v>
      </c>
      <c r="DT253" s="16">
        <f>SUMIF(Ent_Dados!$C$9:$C$254,Tabulação_Prod_Municipios!D249,Ent_Dados!$AA$9:$AA$254)</f>
        <v>0</v>
      </c>
      <c r="DV253" s="10">
        <v>243</v>
      </c>
      <c r="DW253" s="92" t="s">
        <v>25</v>
      </c>
      <c r="DX253" s="13">
        <f>SUMIF(Ent_Dados!$C$269:$C$514,Tabulação_Prod_Municipios!D253,Ent_Dados!$D$269:$D$514)</f>
        <v>0</v>
      </c>
      <c r="DY253" s="16">
        <f>SUMIF(Ent_Dados!$C$269:$C$514,Tabulação_Prod_Municipios!D253,Ent_Dados!$E$269:$E$514)</f>
        <v>0</v>
      </c>
      <c r="DZ253" s="9"/>
      <c r="EA253" s="10">
        <v>243</v>
      </c>
      <c r="EB253" s="92" t="s">
        <v>25</v>
      </c>
      <c r="EC253" s="13">
        <f>SUMIF(Ent_Dados!$C$9:$C$254,Tabulação_Prod_Municipios!D253,Ent_Dados!$D$9:$D$254)</f>
        <v>0</v>
      </c>
      <c r="ED253" s="16">
        <f>SUMIF(Ent_Dados!$C$9:$C$254,Tabulação_Prod_Municipios!D253,Ent_Dados!$E$9:$E$254)</f>
        <v>0</v>
      </c>
      <c r="EF253" s="10">
        <v>243</v>
      </c>
      <c r="EG253" s="92" t="s">
        <v>25</v>
      </c>
      <c r="EH253" s="13"/>
      <c r="EI253" s="16"/>
      <c r="EJ253" s="9"/>
      <c r="EK253" s="10">
        <v>243</v>
      </c>
      <c r="EL253" s="92" t="s">
        <v>25</v>
      </c>
      <c r="EM253" s="13"/>
      <c r="EN253" s="16"/>
    </row>
    <row r="254" spans="1:144" ht="13.5" customHeight="1" x14ac:dyDescent="0.2">
      <c r="A254" s="14"/>
      <c r="B254" s="91">
        <v>246</v>
      </c>
      <c r="C254" s="92" t="s">
        <v>285</v>
      </c>
      <c r="D254" s="12" t="s">
        <v>576</v>
      </c>
      <c r="E254" s="14"/>
      <c r="F254" s="10">
        <v>244</v>
      </c>
      <c r="G254" s="92" t="s">
        <v>105</v>
      </c>
      <c r="H254" s="13">
        <f>SUMIF(Ent_Dados!$C$269:$C$514,Tabulação_Prod_Municipios!D54,Ent_Dados!$F$269:$F$514)+SUMIF(Ent_Dados!$C$269:$C$514,Tabulação_Prod_Municipios!D54,Ent_Dados!$H$269:$H$514)+SUMIF(Ent_Dados!$C$269:$C$514,Tabulação_Prod_Municipios!D54,Ent_Dados!$J$269:$J$514)+SUMIF(Ent_Dados!$C$269:$C$514,Tabulação_Prod_Municipios!D54,Ent_Dados!$N$269:$N$514)+SUMIF(Ent_Dados!$C$269:$C$514,Tabulação_Prod_Municipios!D54,Ent_Dados!$P$269:$P$514)+SUMIF(Ent_Dados!$C$269:$C$514,Tabulação_Prod_Municipios!D54,Ent_Dados!$T$269:$T$514)+SUMIF(Ent_Dados!$C$269:$C$514,Tabulação_Prod_Municipios!D54,Ent_Dados!$V$269:$V$514)+SUMIF(Ent_Dados!$C$269:$C$514,Tabulação_Prod_Municipios!D54,Ent_Dados!$X$269:$X$514)+SUMIF(Ent_Dados!$C$269:$C$514,Tabulação_Prod_Municipios!D54,Ent_Dados!$AB$269:$AB$514)</f>
        <v>0</v>
      </c>
      <c r="I254" s="16">
        <f>SUMIF(Ent_Dados!$C$269:$C$514,Tabulação_Prod_Municipios!D54,Ent_Dados!$G$269:$G$514)+SUMIF(Ent_Dados!$C$269:$C$514,Tabulação_Prod_Municipios!D54,Ent_Dados!$I$269:$I$514)+SUMIF(Ent_Dados!$C$269:$C$514,Tabulação_Prod_Municipios!D54,Ent_Dados!$K$269:$K$514)+SUMIF(Ent_Dados!$C$269:$C$514,Tabulação_Prod_Municipios!D54,Ent_Dados!$O$269:$O$514)+SUMIF(Ent_Dados!$C$269:$C$514,Tabulação_Prod_Municipios!D54,Ent_Dados!$Q$269:$Q$514)+SUMIF(Ent_Dados!$C$269:$C$514,Tabulação_Prod_Municipios!D54,Ent_Dados!$U$269:$U$514)+SUMIF(Ent_Dados!$C$269:$C$514,Tabulação_Prod_Municipios!D54,Ent_Dados!$W$269:$W$514)+SUMIF(Ent_Dados!$C$269:$C$514,Tabulação_Prod_Municipios!D54,Ent_Dados!$Y$269:$Y$514)+SUMIF(Ent_Dados!$C$269:$C$514,Tabulação_Prod_Municipios!D54,Ent_Dados!$AC$269:$AC$514)</f>
        <v>0</v>
      </c>
      <c r="J254" s="9"/>
      <c r="K254" s="10">
        <v>244</v>
      </c>
      <c r="L254" s="92" t="s">
        <v>105</v>
      </c>
      <c r="M254" s="13">
        <f>SUMIF(Ent_Dados!$C$9:$C$254,Tabulação_Prod_Municipios!D54,Ent_Dados!$F$9:$F$254)+SUMIF(Ent_Dados!$C$9:$C$254,Tabulação_Prod_Municipios!D54,Ent_Dados!$H$9:$H$254)+SUMIF(Ent_Dados!$C$9:$C$254,Tabulação_Prod_Municipios!D54,Ent_Dados!$J$9:$J$254)+SUMIF(Ent_Dados!$C$9:$C$254,Tabulação_Prod_Municipios!D54,Ent_Dados!$N$9:$N$254)+SUMIF(Ent_Dados!$C$9:$C$254,Tabulação_Prod_Municipios!D54,Ent_Dados!$P$9:$P$254)+SUMIF(Ent_Dados!$C$9:$C$254,Tabulação_Prod_Municipios!D54,Ent_Dados!$T$9:$T$254)+SUMIF(Ent_Dados!$C$9:$C$254,Tabulação_Prod_Municipios!D54,Ent_Dados!$V$9:$V$254)+SUMIF(Ent_Dados!$C$9:$C$254,Tabulação_Prod_Municipios!D54,Ent_Dados!$X$9:$X$254)+SUMIF(Ent_Dados!$C$9:$C$254,Tabulação_Prod_Municipios!D54,Ent_Dados!$AB$9:$AB$254)</f>
        <v>0</v>
      </c>
      <c r="N254" s="16">
        <f>SUMIF(Ent_Dados!$C$9:$C$254,Tabulação_Prod_Municipios!D54,Ent_Dados!$G$9:$G$254)+SUMIF(Ent_Dados!$C$9:$C$254,Tabulação_Prod_Municipios!D54,Ent_Dados!$I$9:$I$254)+SUMIF(Ent_Dados!$C$9:$C$254,Tabulação_Prod_Municipios!D54,Ent_Dados!$K$9:$K$254)+SUMIF(Ent_Dados!$C$9:$C$254,Tabulação_Prod_Municipios!D54,Ent_Dados!$O$9:$O$254)+SUMIF(Ent_Dados!$C$9:$C$254,Tabulação_Prod_Municipios!D54,Ent_Dados!$Q$9:$Q$254)+SUMIF(Ent_Dados!$C$9:$C$254,Tabulação_Prod_Municipios!D54,Ent_Dados!$U$9:$U$254)+SUMIF(Ent_Dados!$C$9:$C$254,Tabulação_Prod_Municipios!D54,Ent_Dados!$W$9:$W$254)+SUMIF(Ent_Dados!$C$9:$C$254,Tabulação_Prod_Municipios!D54,Ent_Dados!$Y$9:$Y$254)+SUMIF(Ent_Dados!$C$9:$C$254,Tabulação_Prod_Municipios!D54,Ent_Dados!$AC$9:$AC$254)</f>
        <v>0</v>
      </c>
      <c r="O254" s="14"/>
      <c r="P254" s="10">
        <v>244</v>
      </c>
      <c r="Q254" s="92" t="s">
        <v>272</v>
      </c>
      <c r="R254" s="13">
        <f>SUMIF(Ent_Dados!$C$269:$C$514,Tabulação_Prod_Municipios!D240,Ent_Dados!$V$269:$V$514)</f>
        <v>0</v>
      </c>
      <c r="S254" s="16">
        <f>SUMIF(Ent_Dados!$C$269:$C$514,Tabulação_Prod_Municipios!D240,Ent_Dados!$W$269:$W$514)</f>
        <v>0</v>
      </c>
      <c r="T254" s="9"/>
      <c r="U254" s="10">
        <v>244</v>
      </c>
      <c r="V254" s="92" t="s">
        <v>272</v>
      </c>
      <c r="W254" s="13">
        <f>SUMIF(Ent_Dados!$C$9:$C$254,Tabulação_Prod_Municipios!D240,Ent_Dados!$V$9:$V$254)</f>
        <v>0</v>
      </c>
      <c r="X254" s="16">
        <f>SUMIF(Ent_Dados!$C$9:$C$254,Tabulação_Prod_Municipios!D240,Ent_Dados!$W$9:$W$254)</f>
        <v>0</v>
      </c>
      <c r="Y254" s="2"/>
      <c r="Z254" s="10">
        <v>244</v>
      </c>
      <c r="AA254" s="92" t="s">
        <v>217</v>
      </c>
      <c r="AB254" s="13">
        <f>SUMIF(Ent_Dados!$C$269:$C$514,Tabulação_Prod_Municipios!D177,Ent_Dados!$T$269:$T$514)</f>
        <v>0</v>
      </c>
      <c r="AC254" s="16">
        <f>SUMIF(Ent_Dados!$C$269:$C$514,Tabulação_Prod_Municipios!D177,Ent_Dados!$U$269:$U$514)</f>
        <v>0</v>
      </c>
      <c r="AD254" s="9"/>
      <c r="AE254" s="10">
        <v>244</v>
      </c>
      <c r="AF254" s="92" t="s">
        <v>217</v>
      </c>
      <c r="AG254" s="13">
        <f>SUMIF(Ent_Dados!$C$9:$C$254,Tabulação_Prod_Municipios!D177,Ent_Dados!$T$9:$T$254)</f>
        <v>0</v>
      </c>
      <c r="AH254" s="16">
        <f>SUMIF(Ent_Dados!$C$9:$C$254,Tabulação_Prod_Municipios!D177,Ent_Dados!$U$9:$U$254)</f>
        <v>0</v>
      </c>
      <c r="AJ254" s="10">
        <v>244</v>
      </c>
      <c r="AK254" s="92" t="s">
        <v>281</v>
      </c>
      <c r="AL254" s="13">
        <f>SUMIF(Ent_Dados!$C$269:$C$514,Tabulação_Prod_Municipios!D249,Ent_Dados!$X$269:$X$514)</f>
        <v>0</v>
      </c>
      <c r="AM254" s="16">
        <f>SUMIF(Ent_Dados!$C$269:$C$514,Tabulação_Prod_Municipios!D249,Ent_Dados!$Y$269:$Y$514)</f>
        <v>0</v>
      </c>
      <c r="AN254" s="9"/>
      <c r="AO254" s="10">
        <v>244</v>
      </c>
      <c r="AP254" s="92" t="s">
        <v>281</v>
      </c>
      <c r="AQ254" s="13">
        <f>SUMIF(Ent_Dados!$C$9:$C$254,Tabulação_Prod_Municipios!D249,Ent_Dados!$X$9:$X$254)</f>
        <v>0</v>
      </c>
      <c r="AR254" s="16">
        <f>SUMIF(Ent_Dados!$C$9:$C$254,Tabulação_Prod_Municipios!D249,Ent_Dados!$Y$9:$Y$254)</f>
        <v>0</v>
      </c>
      <c r="AT254" s="10">
        <v>244</v>
      </c>
      <c r="AU254" s="92" t="s">
        <v>221</v>
      </c>
      <c r="AV254" s="13">
        <f>SUMIF(Ent_Dados!$C$269:$C$514,Tabulação_Prod_Municipios!D181,Ent_Dados!$J$269:$J$514)</f>
        <v>0</v>
      </c>
      <c r="AW254" s="16">
        <f>SUMIF(Ent_Dados!$C$269:$C$514,Tabulação_Prod_Municipios!D181,Ent_Dados!$K$269:$K$514)</f>
        <v>0</v>
      </c>
      <c r="AX254" s="9"/>
      <c r="AY254" s="10">
        <v>244</v>
      </c>
      <c r="AZ254" s="92" t="s">
        <v>23</v>
      </c>
      <c r="BA254" s="13">
        <f>SUMIF(Ent_Dados!$C$9:$C$254,Tabulação_Prod_Municipios!D214,Ent_Dados!$J$9:$J$254)</f>
        <v>0</v>
      </c>
      <c r="BB254" s="16">
        <f>SUMIF(Ent_Dados!$C$9:$C$254,Tabulação_Prod_Municipios!D214,Ent_Dados!$K$9:$K$254)</f>
        <v>0</v>
      </c>
      <c r="BD254" s="10">
        <v>244</v>
      </c>
      <c r="BE254" s="92" t="s">
        <v>283</v>
      </c>
      <c r="BF254" s="13">
        <f>SUMIF(Ent_Dados!$C$269:$C$514,Tabulação_Prod_Municipios!D251,Ent_Dados!$N$269:$N$514)</f>
        <v>0</v>
      </c>
      <c r="BG254" s="16">
        <f>SUMIF(Ent_Dados!$C$269:$C$514,Tabulação_Prod_Municipios!D251,Ent_Dados!$O$269:$O$514)</f>
        <v>0</v>
      </c>
      <c r="BH254" s="9"/>
      <c r="BI254" s="10">
        <v>244</v>
      </c>
      <c r="BJ254" s="92" t="s">
        <v>283</v>
      </c>
      <c r="BK254" s="13">
        <f>SUMIF(Ent_Dados!$C$9:$C$254,Tabulação_Prod_Municipios!D251,Ent_Dados!$N$9:$N$254)</f>
        <v>0</v>
      </c>
      <c r="BL254" s="16">
        <f>SUMIF(Ent_Dados!$C$9:$C$254,Tabulação_Prod_Municipios!D251,Ent_Dados!$O$9:$O$254)</f>
        <v>0</v>
      </c>
      <c r="BN254" s="10">
        <v>244</v>
      </c>
      <c r="BO254" s="92" t="s">
        <v>25</v>
      </c>
      <c r="BP254" s="13">
        <f>SUMIF(Ent_Dados!$C$269:$C$514,Tabulação_Prod_Municipios!D253,Ent_Dados!$F$269:$F$514)</f>
        <v>0</v>
      </c>
      <c r="BQ254" s="16">
        <f>SUMIF(Ent_Dados!$C$269:$C$514,Tabulação_Prod_Municipios!D253,Ent_Dados!$G$269:$G$514)</f>
        <v>0</v>
      </c>
      <c r="BR254" s="9"/>
      <c r="BS254" s="10">
        <v>244</v>
      </c>
      <c r="BT254" s="92" t="s">
        <v>25</v>
      </c>
      <c r="BU254" s="13">
        <f>SUMIF(Ent_Dados!$C$9:$C$254,Tabulação_Prod_Municipios!D253,Ent_Dados!$F$9:$F$254)</f>
        <v>0</v>
      </c>
      <c r="BV254" s="16">
        <f>SUMIF(Ent_Dados!$C$9:$C$254,Tabulação_Prod_Municipios!D253,Ent_Dados!$G$9:$G$254)</f>
        <v>0</v>
      </c>
      <c r="BX254" s="10">
        <v>244</v>
      </c>
      <c r="BY254" s="92" t="s">
        <v>285</v>
      </c>
      <c r="BZ254" s="13">
        <f>SUMIF(Ent_Dados!$C$269:$C$514,Tabulação_Prod_Municipios!D254,Ent_Dados!$P$269:$P$514)</f>
        <v>0</v>
      </c>
      <c r="CA254" s="16">
        <f>SUMIF(Ent_Dados!$C$269:$C$514,Tabulação_Prod_Municipios!D254,Ent_Dados!$Q$269:$Q$514)</f>
        <v>0</v>
      </c>
      <c r="CB254" s="9"/>
      <c r="CC254" s="10">
        <v>244</v>
      </c>
      <c r="CD254" s="92" t="s">
        <v>285</v>
      </c>
      <c r="CE254" s="13">
        <f>SUMIF(Ent_Dados!$C$9:$C$254,Tabulação_Prod_Municipios!D254,Ent_Dados!$P$9:$P$254)</f>
        <v>0</v>
      </c>
      <c r="CF254" s="16">
        <f>SUMIF(Ent_Dados!$C$9:$C$254,Tabulação_Prod_Municipios!D254,Ent_Dados!$Q$9:$Q$254)</f>
        <v>0</v>
      </c>
      <c r="CH254" s="10">
        <v>244</v>
      </c>
      <c r="CI254" s="92" t="s">
        <v>285</v>
      </c>
      <c r="CJ254" s="13">
        <f>SUMIF(Ent_Dados!$C$269:$C$514,Tabulação_Prod_Municipios!D254,Ent_Dados!$AB$269:$AB$514)</f>
        <v>0</v>
      </c>
      <c r="CK254" s="16">
        <f>SUMIF(Ent_Dados!$C$269:$C$514,Tabulação_Prod_Municipios!D254,Ent_Dados!$AC$269:$AC$514)</f>
        <v>0</v>
      </c>
      <c r="CL254" s="9"/>
      <c r="CM254" s="10">
        <v>244</v>
      </c>
      <c r="CN254" s="92" t="s">
        <v>285</v>
      </c>
      <c r="CO254" s="13">
        <f>SUMIF(Ent_Dados!$C$9:$C$254,Tabulação_Prod_Municipios!D254,Ent_Dados!$AB$9:$AB$254)</f>
        <v>0</v>
      </c>
      <c r="CP254" s="16">
        <f>SUMIF(Ent_Dados!$C$9:$C$254,Tabulação_Prod_Municipios!D254,Ent_Dados!$AC$9:$AC$254)</f>
        <v>0</v>
      </c>
      <c r="CR254" s="10">
        <v>244</v>
      </c>
      <c r="CS254" s="92" t="s">
        <v>273</v>
      </c>
      <c r="CT254" s="13">
        <f>SUMIF(Ent_Dados!$C$269:$C$514,Tabulação_Prod_Municipios!D241,Ent_Dados!$L$269:$L$514)</f>
        <v>0</v>
      </c>
      <c r="CU254" s="16">
        <f>SUMIF(Ent_Dados!$C$269:$C$514,Tabulação_Prod_Municipios!D241,Ent_Dados!$M$269:$M$514)</f>
        <v>0</v>
      </c>
      <c r="CV254" s="9"/>
      <c r="CW254" s="10">
        <v>244</v>
      </c>
      <c r="CX254" s="92" t="s">
        <v>273</v>
      </c>
      <c r="CY254" s="13">
        <f>SUMIF(Ent_Dados!$C$9:$C$254,Tabulação_Prod_Municipios!D241,Ent_Dados!$L$9:$L$254)</f>
        <v>0</v>
      </c>
      <c r="CZ254" s="16">
        <f>SUMIF(Ent_Dados!$C$9:$C$254,Tabulação_Prod_Municipios!D241,Ent_Dados!$M$9:$M$254)</f>
        <v>0</v>
      </c>
      <c r="DB254" s="10">
        <v>244</v>
      </c>
      <c r="DC254" s="92" t="s">
        <v>248</v>
      </c>
      <c r="DD254" s="13">
        <f>SUMIF(Ent_Dados!$C$269:$C$514,Tabulação_Prod_Municipios!D215,Ent_Dados!$R$269:$R$514)</f>
        <v>0</v>
      </c>
      <c r="DE254" s="16">
        <f>SUMIF(Ent_Dados!$C$269:$C$514,Tabulação_Prod_Municipios!D215,Ent_Dados!$S$269:$S$514)</f>
        <v>0</v>
      </c>
      <c r="DF254" s="9"/>
      <c r="DG254" s="10">
        <v>244</v>
      </c>
      <c r="DH254" s="92" t="s">
        <v>248</v>
      </c>
      <c r="DI254" s="13">
        <f>SUMIF(Ent_Dados!$C$9:$C$254,Tabulação_Prod_Municipios!D215,Ent_Dados!$R$9:$R$254)</f>
        <v>0</v>
      </c>
      <c r="DJ254" s="16">
        <f>SUMIF(Ent_Dados!$C$9:$C$254,Tabulação_Prod_Municipios!D215,Ent_Dados!$S$9:$S$254)</f>
        <v>0</v>
      </c>
      <c r="DL254" s="10">
        <v>244</v>
      </c>
      <c r="DM254" s="92" t="s">
        <v>283</v>
      </c>
      <c r="DN254" s="13">
        <f>SUMIF(Ent_Dados!$C$269:$C$514,Tabulação_Prod_Municipios!D251,Ent_Dados!$Z$269:$Z$514)</f>
        <v>0</v>
      </c>
      <c r="DO254" s="16">
        <f>SUMIF(Ent_Dados!$C$269:$C$514,Tabulação_Prod_Municipios!D251,Ent_Dados!$AA$269:$AA$514)</f>
        <v>0</v>
      </c>
      <c r="DP254" s="9"/>
      <c r="DQ254" s="10">
        <v>244</v>
      </c>
      <c r="DR254" s="92" t="s">
        <v>283</v>
      </c>
      <c r="DS254" s="13">
        <f>SUMIF(Ent_Dados!$C$9:$C$254,Tabulação_Prod_Municipios!D251,Ent_Dados!$Z$9:$Z$254)</f>
        <v>0</v>
      </c>
      <c r="DT254" s="16">
        <f>SUMIF(Ent_Dados!$C$9:$C$254,Tabulação_Prod_Municipios!D251,Ent_Dados!$AA$9:$AA$254)</f>
        <v>0</v>
      </c>
      <c r="DV254" s="10">
        <v>244</v>
      </c>
      <c r="DW254" s="92" t="s">
        <v>285</v>
      </c>
      <c r="DX254" s="13">
        <f>SUMIF(Ent_Dados!$C$269:$C$514,Tabulação_Prod_Municipios!D254,Ent_Dados!$D$269:$D$514)</f>
        <v>0</v>
      </c>
      <c r="DY254" s="16">
        <f>SUMIF(Ent_Dados!$C$269:$C$514,Tabulação_Prod_Municipios!D254,Ent_Dados!$E$269:$E$514)</f>
        <v>0</v>
      </c>
      <c r="DZ254" s="9"/>
      <c r="EA254" s="10">
        <v>244</v>
      </c>
      <c r="EB254" s="92" t="s">
        <v>285</v>
      </c>
      <c r="EC254" s="13">
        <f>SUMIF(Ent_Dados!$C$9:$C$254,Tabulação_Prod_Municipios!D254,Ent_Dados!$D$9:$D$254)</f>
        <v>0</v>
      </c>
      <c r="ED254" s="16">
        <f>SUMIF(Ent_Dados!$C$9:$C$254,Tabulação_Prod_Municipios!D254,Ent_Dados!$E$9:$E$254)</f>
        <v>0</v>
      </c>
      <c r="EF254" s="10">
        <v>244</v>
      </c>
      <c r="EG254" s="92" t="s">
        <v>285</v>
      </c>
      <c r="EH254" s="13"/>
      <c r="EI254" s="16"/>
      <c r="EJ254" s="9"/>
      <c r="EK254" s="10">
        <v>244</v>
      </c>
      <c r="EL254" s="92" t="s">
        <v>285</v>
      </c>
      <c r="EM254" s="13"/>
      <c r="EN254" s="16"/>
    </row>
    <row r="255" spans="1:144" ht="13.5" customHeight="1" x14ac:dyDescent="0.2">
      <c r="A255" s="14"/>
      <c r="B255" s="91">
        <v>247</v>
      </c>
      <c r="C255" s="92" t="s">
        <v>286</v>
      </c>
      <c r="D255" s="12" t="s">
        <v>577</v>
      </c>
      <c r="E255" s="14"/>
      <c r="F255" s="10">
        <v>245</v>
      </c>
      <c r="G255" s="92" t="s">
        <v>217</v>
      </c>
      <c r="H255" s="13">
        <f>SUMIF(Ent_Dados!$C$269:$C$514,Tabulação_Prod_Municipios!D177,Ent_Dados!$F$269:$F$514)+SUMIF(Ent_Dados!$C$269:$C$514,Tabulação_Prod_Municipios!D177,Ent_Dados!$H$269:$H$514)+SUMIF(Ent_Dados!$C$269:$C$514,Tabulação_Prod_Municipios!D177,Ent_Dados!$J$269:$J$514)+SUMIF(Ent_Dados!$C$269:$C$514,Tabulação_Prod_Municipios!D177,Ent_Dados!$N$269:$N$514)+SUMIF(Ent_Dados!$C$269:$C$514,Tabulação_Prod_Municipios!D177,Ent_Dados!$P$269:$P$514)+SUMIF(Ent_Dados!$C$269:$C$514,Tabulação_Prod_Municipios!D177,Ent_Dados!$T$269:$T$514)+SUMIF(Ent_Dados!$C$269:$C$514,Tabulação_Prod_Municipios!D177,Ent_Dados!$V$269:$V$514)+SUMIF(Ent_Dados!$C$269:$C$514,Tabulação_Prod_Municipios!D177,Ent_Dados!$X$269:$X$514)+SUMIF(Ent_Dados!$C$269:$C$514,Tabulação_Prod_Municipios!D177,Ent_Dados!$AB$269:$AB$514)</f>
        <v>0</v>
      </c>
      <c r="I255" s="16">
        <f>SUMIF(Ent_Dados!$C$269:$C$514,Tabulação_Prod_Municipios!D177,Ent_Dados!$G$269:$G$514)+SUMIF(Ent_Dados!$C$269:$C$514,Tabulação_Prod_Municipios!D177,Ent_Dados!$I$269:$I$514)+SUMIF(Ent_Dados!$C$269:$C$514,Tabulação_Prod_Municipios!D177,Ent_Dados!$K$269:$K$514)+SUMIF(Ent_Dados!$C$269:$C$514,Tabulação_Prod_Municipios!D177,Ent_Dados!$O$269:$O$514)+SUMIF(Ent_Dados!$C$269:$C$514,Tabulação_Prod_Municipios!D177,Ent_Dados!$Q$269:$Q$514)+SUMIF(Ent_Dados!$C$269:$C$514,Tabulação_Prod_Municipios!D177,Ent_Dados!$U$269:$U$514)+SUMIF(Ent_Dados!$C$269:$C$514,Tabulação_Prod_Municipios!D177,Ent_Dados!$W$269:$W$514)+SUMIF(Ent_Dados!$C$269:$C$514,Tabulação_Prod_Municipios!D177,Ent_Dados!$Y$269:$Y$514)+SUMIF(Ent_Dados!$C$269:$C$514,Tabulação_Prod_Municipios!D177,Ent_Dados!$AC$269:$AC$514)</f>
        <v>0</v>
      </c>
      <c r="J255" s="9"/>
      <c r="K255" s="10">
        <v>245</v>
      </c>
      <c r="L255" s="92" t="s">
        <v>217</v>
      </c>
      <c r="M255" s="13">
        <f>SUMIF(Ent_Dados!$C$9:$C$254,Tabulação_Prod_Municipios!D177,Ent_Dados!$F$9:$F$254)+SUMIF(Ent_Dados!$C$9:$C$254,Tabulação_Prod_Municipios!D177,Ent_Dados!$H$9:$H$254)+SUMIF(Ent_Dados!$C$9:$C$254,Tabulação_Prod_Municipios!D177,Ent_Dados!$J$9:$J$254)+SUMIF(Ent_Dados!$C$9:$C$254,Tabulação_Prod_Municipios!D177,Ent_Dados!$N$9:$N$254)+SUMIF(Ent_Dados!$C$9:$C$254,Tabulação_Prod_Municipios!D177,Ent_Dados!$P$9:$P$254)+SUMIF(Ent_Dados!$C$9:$C$254,Tabulação_Prod_Municipios!D177,Ent_Dados!$T$9:$T$254)+SUMIF(Ent_Dados!$C$9:$C$254,Tabulação_Prod_Municipios!D177,Ent_Dados!$V$9:$V$254)+SUMIF(Ent_Dados!$C$9:$C$254,Tabulação_Prod_Municipios!D177,Ent_Dados!$X$9:$X$254)+SUMIF(Ent_Dados!$C$9:$C$254,Tabulação_Prod_Municipios!D177,Ent_Dados!$AB$9:$AB$254)</f>
        <v>0</v>
      </c>
      <c r="N255" s="16">
        <f>SUMIF(Ent_Dados!$C$9:$C$254,Tabulação_Prod_Municipios!D177,Ent_Dados!$G$9:$G$254)+SUMIF(Ent_Dados!$C$9:$C$254,Tabulação_Prod_Municipios!D177,Ent_Dados!$I$9:$I$254)+SUMIF(Ent_Dados!$C$9:$C$254,Tabulação_Prod_Municipios!D177,Ent_Dados!$K$9:$K$254)+SUMIF(Ent_Dados!$C$9:$C$254,Tabulação_Prod_Municipios!D177,Ent_Dados!$O$9:$O$254)+SUMIF(Ent_Dados!$C$9:$C$254,Tabulação_Prod_Municipios!D177,Ent_Dados!$Q$9:$Q$254)+SUMIF(Ent_Dados!$C$9:$C$254,Tabulação_Prod_Municipios!D177,Ent_Dados!$U$9:$U$254)+SUMIF(Ent_Dados!$C$9:$C$254,Tabulação_Prod_Municipios!D177,Ent_Dados!$W$9:$W$254)+SUMIF(Ent_Dados!$C$9:$C$254,Tabulação_Prod_Municipios!D177,Ent_Dados!$Y$9:$Y$254)+SUMIF(Ent_Dados!$C$9:$C$254,Tabulação_Prod_Municipios!D177,Ent_Dados!$AC$9:$AC$254)</f>
        <v>0</v>
      </c>
      <c r="O255" s="14"/>
      <c r="P255" s="10">
        <v>245</v>
      </c>
      <c r="Q255" s="92" t="s">
        <v>279</v>
      </c>
      <c r="R255" s="13">
        <f>SUMIF(Ent_Dados!$C$269:$C$514,Tabulação_Prod_Municipios!D247,Ent_Dados!$V$269:$V$514)</f>
        <v>0</v>
      </c>
      <c r="S255" s="16">
        <f>SUMIF(Ent_Dados!$C$269:$C$514,Tabulação_Prod_Municipios!D247,Ent_Dados!$W$269:$W$514)</f>
        <v>0</v>
      </c>
      <c r="T255" s="9"/>
      <c r="U255" s="10">
        <v>245</v>
      </c>
      <c r="V255" s="92" t="s">
        <v>279</v>
      </c>
      <c r="W255" s="13">
        <f>SUMIF(Ent_Dados!$C$9:$C$254,Tabulação_Prod_Municipios!D247,Ent_Dados!$V$9:$V$254)</f>
        <v>0</v>
      </c>
      <c r="X255" s="16">
        <f>SUMIF(Ent_Dados!$C$9:$C$254,Tabulação_Prod_Municipios!D247,Ent_Dados!$W$9:$W$254)</f>
        <v>0</v>
      </c>
      <c r="Y255" s="2"/>
      <c r="Z255" s="10">
        <v>245</v>
      </c>
      <c r="AA255" s="92" t="s">
        <v>151</v>
      </c>
      <c r="AB255" s="13">
        <f>SUMIF(Ent_Dados!$C$269:$C$514,Tabulação_Prod_Municipios!D105,Ent_Dados!$T$269:$T$514)</f>
        <v>0</v>
      </c>
      <c r="AC255" s="16">
        <f>SUMIF(Ent_Dados!$C$269:$C$514,Tabulação_Prod_Municipios!D105,Ent_Dados!$U$269:$U$514)</f>
        <v>0</v>
      </c>
      <c r="AD255" s="9"/>
      <c r="AE255" s="10">
        <v>245</v>
      </c>
      <c r="AF255" s="92" t="s">
        <v>151</v>
      </c>
      <c r="AG255" s="13">
        <f>SUMIF(Ent_Dados!$C$9:$C$254,Tabulação_Prod_Municipios!D105,Ent_Dados!$T$9:$T$254)</f>
        <v>0</v>
      </c>
      <c r="AH255" s="16">
        <f>SUMIF(Ent_Dados!$C$9:$C$254,Tabulação_Prod_Municipios!D105,Ent_Dados!$U$9:$U$254)</f>
        <v>0</v>
      </c>
      <c r="AJ255" s="10">
        <v>245</v>
      </c>
      <c r="AK255" s="92" t="s">
        <v>283</v>
      </c>
      <c r="AL255" s="13">
        <f>SUMIF(Ent_Dados!$C$269:$C$514,Tabulação_Prod_Municipios!D251,Ent_Dados!$X$269:$X$514)</f>
        <v>0</v>
      </c>
      <c r="AM255" s="16">
        <f>SUMIF(Ent_Dados!$C$269:$C$514,Tabulação_Prod_Municipios!D251,Ent_Dados!$Y$269:$Y$514)</f>
        <v>0</v>
      </c>
      <c r="AN255" s="9"/>
      <c r="AO255" s="10">
        <v>245</v>
      </c>
      <c r="AP255" s="92" t="s">
        <v>283</v>
      </c>
      <c r="AQ255" s="13">
        <f>SUMIF(Ent_Dados!$C$9:$C$254,Tabulação_Prod_Municipios!D251,Ent_Dados!$X$9:$X$254)</f>
        <v>0</v>
      </c>
      <c r="AR255" s="16">
        <f>SUMIF(Ent_Dados!$C$9:$C$254,Tabulação_Prod_Municipios!D251,Ent_Dados!$Y$9:$Y$254)</f>
        <v>0</v>
      </c>
      <c r="AT255" s="10">
        <v>245</v>
      </c>
      <c r="AU255" s="92" t="s">
        <v>23</v>
      </c>
      <c r="AV255" s="13">
        <f>SUMIF(Ent_Dados!$C$269:$C$514,Tabulação_Prod_Municipios!D214,Ent_Dados!$J$269:$J$514)</f>
        <v>0</v>
      </c>
      <c r="AW255" s="16">
        <f>SUMIF(Ent_Dados!$C$269:$C$514,Tabulação_Prod_Municipios!D214,Ent_Dados!$K$269:$K$514)</f>
        <v>0</v>
      </c>
      <c r="AX255" s="9"/>
      <c r="AY255" s="10">
        <v>245</v>
      </c>
      <c r="AZ255" s="92" t="s">
        <v>278</v>
      </c>
      <c r="BA255" s="13">
        <f>SUMIF(Ent_Dados!$C$9:$C$254,Tabulação_Prod_Municipios!D246,Ent_Dados!$J$9:$J$254)</f>
        <v>0</v>
      </c>
      <c r="BB255" s="16">
        <f>SUMIF(Ent_Dados!$C$9:$C$254,Tabulação_Prod_Municipios!D246,Ent_Dados!$K$9:$K$254)</f>
        <v>0</v>
      </c>
      <c r="BD255" s="10">
        <v>245</v>
      </c>
      <c r="BE255" s="92" t="s">
        <v>284</v>
      </c>
      <c r="BF255" s="13">
        <f>SUMIF(Ent_Dados!$C$269:$C$514,Tabulação_Prod_Municipios!D252,Ent_Dados!$N$269:$N$514)</f>
        <v>0</v>
      </c>
      <c r="BG255" s="16">
        <f>SUMIF(Ent_Dados!$C$269:$C$514,Tabulação_Prod_Municipios!D252,Ent_Dados!$O$269:$O$514)</f>
        <v>0</v>
      </c>
      <c r="BH255" s="9"/>
      <c r="BI255" s="10">
        <v>245</v>
      </c>
      <c r="BJ255" s="92" t="s">
        <v>284</v>
      </c>
      <c r="BK255" s="13">
        <f>SUMIF(Ent_Dados!$C$9:$C$254,Tabulação_Prod_Municipios!D252,Ent_Dados!$N$9:$N$254)</f>
        <v>0</v>
      </c>
      <c r="BL255" s="16">
        <f>SUMIF(Ent_Dados!$C$9:$C$254,Tabulação_Prod_Municipios!D252,Ent_Dados!$O$9:$O$254)</f>
        <v>0</v>
      </c>
      <c r="BN255" s="10">
        <v>245</v>
      </c>
      <c r="BO255" s="92" t="s">
        <v>286</v>
      </c>
      <c r="BP255" s="13">
        <f>SUMIF(Ent_Dados!$C$269:$C$514,Tabulação_Prod_Municipios!D255,Ent_Dados!$F$269:$F$514)</f>
        <v>0</v>
      </c>
      <c r="BQ255" s="16">
        <f>SUMIF(Ent_Dados!$C$269:$C$514,Tabulação_Prod_Municipios!D255,Ent_Dados!$G$269:$G$514)</f>
        <v>0</v>
      </c>
      <c r="BR255" s="9"/>
      <c r="BS255" s="10">
        <v>245</v>
      </c>
      <c r="BT255" s="92" t="s">
        <v>286</v>
      </c>
      <c r="BU255" s="13">
        <f>SUMIF(Ent_Dados!$C$9:$C$254,Tabulação_Prod_Municipios!D255,Ent_Dados!$F$9:$F$254)</f>
        <v>0</v>
      </c>
      <c r="BV255" s="16">
        <f>SUMIF(Ent_Dados!$C$9:$C$254,Tabulação_Prod_Municipios!D255,Ent_Dados!$G$9:$G$254)</f>
        <v>0</v>
      </c>
      <c r="BX255" s="10">
        <v>245</v>
      </c>
      <c r="BY255" s="92" t="s">
        <v>286</v>
      </c>
      <c r="BZ255" s="13">
        <f>SUMIF(Ent_Dados!$C$269:$C$514,Tabulação_Prod_Municipios!D255,Ent_Dados!$P$269:$P$514)</f>
        <v>0</v>
      </c>
      <c r="CA255" s="16">
        <f>SUMIF(Ent_Dados!$C$269:$C$514,Tabulação_Prod_Municipios!D255,Ent_Dados!$Q$269:$Q$514)</f>
        <v>0</v>
      </c>
      <c r="CB255" s="9"/>
      <c r="CC255" s="10">
        <v>245</v>
      </c>
      <c r="CD255" s="92" t="s">
        <v>286</v>
      </c>
      <c r="CE255" s="13">
        <f>SUMIF(Ent_Dados!$C$9:$C$254,Tabulação_Prod_Municipios!D255,Ent_Dados!$P$9:$P$254)</f>
        <v>0</v>
      </c>
      <c r="CF255" s="16">
        <f>SUMIF(Ent_Dados!$C$9:$C$254,Tabulação_Prod_Municipios!D255,Ent_Dados!$Q$9:$Q$254)</f>
        <v>0</v>
      </c>
      <c r="CH255" s="10">
        <v>245</v>
      </c>
      <c r="CI255" s="92" t="s">
        <v>286</v>
      </c>
      <c r="CJ255" s="13">
        <f>SUMIF(Ent_Dados!$C$269:$C$514,Tabulação_Prod_Municipios!D255,Ent_Dados!$AB$269:$AB$514)</f>
        <v>0</v>
      </c>
      <c r="CK255" s="16">
        <f>SUMIF(Ent_Dados!$C$269:$C$514,Tabulação_Prod_Municipios!D255,Ent_Dados!$AC$269:$AC$514)</f>
        <v>0</v>
      </c>
      <c r="CL255" s="9"/>
      <c r="CM255" s="10">
        <v>245</v>
      </c>
      <c r="CN255" s="92" t="s">
        <v>286</v>
      </c>
      <c r="CO255" s="13">
        <f>SUMIF(Ent_Dados!$C$9:$C$254,Tabulação_Prod_Municipios!D255,Ent_Dados!$AB$9:$AB$254)</f>
        <v>0</v>
      </c>
      <c r="CP255" s="16">
        <f>SUMIF(Ent_Dados!$C$9:$C$254,Tabulação_Prod_Municipios!D255,Ent_Dados!$AC$9:$AC$254)</f>
        <v>0</v>
      </c>
      <c r="CR255" s="10">
        <v>245</v>
      </c>
      <c r="CS255" s="92" t="s">
        <v>282</v>
      </c>
      <c r="CT255" s="13">
        <f>SUMIF(Ent_Dados!$C$269:$C$514,Tabulação_Prod_Municipios!D250,Ent_Dados!$L$269:$L$514)</f>
        <v>0</v>
      </c>
      <c r="CU255" s="16">
        <f>SUMIF(Ent_Dados!$C$269:$C$514,Tabulação_Prod_Municipios!D250,Ent_Dados!$M$269:$M$514)</f>
        <v>0</v>
      </c>
      <c r="CV255" s="9"/>
      <c r="CW255" s="10">
        <v>245</v>
      </c>
      <c r="CX255" s="92" t="s">
        <v>282</v>
      </c>
      <c r="CY255" s="13">
        <f>SUMIF(Ent_Dados!$C$9:$C$254,Tabulação_Prod_Municipios!D250,Ent_Dados!$L$9:$L$254)</f>
        <v>0</v>
      </c>
      <c r="CZ255" s="16">
        <f>SUMIF(Ent_Dados!$C$9:$C$254,Tabulação_Prod_Municipios!D250,Ent_Dados!$M$9:$M$254)</f>
        <v>0</v>
      </c>
      <c r="DB255" s="10">
        <v>245</v>
      </c>
      <c r="DC255" s="92" t="s">
        <v>249</v>
      </c>
      <c r="DD255" s="13">
        <f>SUMIF(Ent_Dados!$C$269:$C$514,Tabulação_Prod_Municipios!D216,Ent_Dados!$R$269:$R$514)</f>
        <v>0</v>
      </c>
      <c r="DE255" s="16">
        <f>SUMIF(Ent_Dados!$C$269:$C$514,Tabulação_Prod_Municipios!D216,Ent_Dados!$S$269:$S$514)</f>
        <v>0</v>
      </c>
      <c r="DF255" s="9"/>
      <c r="DG255" s="10">
        <v>245</v>
      </c>
      <c r="DH255" s="92" t="s">
        <v>249</v>
      </c>
      <c r="DI255" s="13">
        <f>SUMIF(Ent_Dados!$C$9:$C$254,Tabulação_Prod_Municipios!D216,Ent_Dados!$R$9:$R$254)</f>
        <v>0</v>
      </c>
      <c r="DJ255" s="16">
        <f>SUMIF(Ent_Dados!$C$9:$C$254,Tabulação_Prod_Municipios!D216,Ent_Dados!$S$9:$S$254)</f>
        <v>0</v>
      </c>
      <c r="DL255" s="10">
        <v>245</v>
      </c>
      <c r="DM255" s="92" t="s">
        <v>284</v>
      </c>
      <c r="DN255" s="13">
        <f>SUMIF(Ent_Dados!$C$269:$C$514,Tabulação_Prod_Municipios!D252,Ent_Dados!$Z$269:$Z$514)</f>
        <v>0</v>
      </c>
      <c r="DO255" s="16">
        <f>SUMIF(Ent_Dados!$C$269:$C$514,Tabulação_Prod_Municipios!D252,Ent_Dados!$AA$269:$AA$514)</f>
        <v>0</v>
      </c>
      <c r="DP255" s="9"/>
      <c r="DQ255" s="10">
        <v>245</v>
      </c>
      <c r="DR255" s="92" t="s">
        <v>284</v>
      </c>
      <c r="DS255" s="13">
        <f>SUMIF(Ent_Dados!$C$9:$C$254,Tabulação_Prod_Municipios!D252,Ent_Dados!$Z$9:$Z$254)</f>
        <v>0</v>
      </c>
      <c r="DT255" s="16">
        <f>SUMIF(Ent_Dados!$C$9:$C$254,Tabulação_Prod_Municipios!D252,Ent_Dados!$AA$9:$AA$254)</f>
        <v>0</v>
      </c>
      <c r="DV255" s="10">
        <v>245</v>
      </c>
      <c r="DW255" s="92" t="s">
        <v>286</v>
      </c>
      <c r="DX255" s="13">
        <f>SUMIF(Ent_Dados!$C$269:$C$514,Tabulação_Prod_Municipios!D255,Ent_Dados!$D$269:$D$514)</f>
        <v>0</v>
      </c>
      <c r="DY255" s="16">
        <f>SUMIF(Ent_Dados!$C$269:$C$514,Tabulação_Prod_Municipios!D255,Ent_Dados!$E$269:$E$514)</f>
        <v>0</v>
      </c>
      <c r="DZ255" s="9"/>
      <c r="EA255" s="10">
        <v>245</v>
      </c>
      <c r="EB255" s="92" t="s">
        <v>286</v>
      </c>
      <c r="EC255" s="13">
        <f>SUMIF(Ent_Dados!$C$9:$C$254,Tabulação_Prod_Municipios!D255,Ent_Dados!$D$9:$D$254)</f>
        <v>0</v>
      </c>
      <c r="ED255" s="16">
        <f>SUMIF(Ent_Dados!$C$9:$C$254,Tabulação_Prod_Municipios!D255,Ent_Dados!$E$9:$E$254)</f>
        <v>0</v>
      </c>
      <c r="EF255" s="10">
        <v>245</v>
      </c>
      <c r="EG255" s="92" t="s">
        <v>286</v>
      </c>
      <c r="EH255" s="13"/>
      <c r="EI255" s="16"/>
      <c r="EJ255" s="9"/>
      <c r="EK255" s="10">
        <v>245</v>
      </c>
      <c r="EL255" s="92" t="s">
        <v>286</v>
      </c>
      <c r="EM255" s="13"/>
      <c r="EN255" s="16"/>
    </row>
    <row r="256" spans="1:144" ht="13.5" customHeight="1" x14ac:dyDescent="0.2">
      <c r="A256" s="14"/>
      <c r="B256" s="91">
        <v>248</v>
      </c>
      <c r="C256" s="92" t="s">
        <v>287</v>
      </c>
      <c r="D256" s="12" t="s">
        <v>578</v>
      </c>
      <c r="E256" s="14"/>
      <c r="F256" s="10">
        <v>246</v>
      </c>
      <c r="G256" s="92" t="s">
        <v>283</v>
      </c>
      <c r="H256" s="13">
        <f>SUMIF(Ent_Dados!$C$269:$C$514,Tabulação_Prod_Municipios!D251,Ent_Dados!$F$269:$F$514)+SUMIF(Ent_Dados!$C$269:$C$514,Tabulação_Prod_Municipios!D251,Ent_Dados!$H$269:$H$514)+SUMIF(Ent_Dados!$C$269:$C$514,Tabulação_Prod_Municipios!D251,Ent_Dados!$J$269:$J$514)+SUMIF(Ent_Dados!$C$269:$C$514,Tabulação_Prod_Municipios!D251,Ent_Dados!$N$269:$N$514)+SUMIF(Ent_Dados!$C$269:$C$514,Tabulação_Prod_Municipios!D251,Ent_Dados!$P$269:$P$514)+SUMIF(Ent_Dados!$C$269:$C$514,Tabulação_Prod_Municipios!D251,Ent_Dados!$T$269:$T$514)+SUMIF(Ent_Dados!$C$269:$C$514,Tabulação_Prod_Municipios!D251,Ent_Dados!$V$269:$V$514)+SUMIF(Ent_Dados!$C$269:$C$514,Tabulação_Prod_Municipios!D251,Ent_Dados!$X$269:$X$514)+SUMIF(Ent_Dados!$C$269:$C$514,Tabulação_Prod_Municipios!D251,Ent_Dados!$AB$269:$AB$514)</f>
        <v>0</v>
      </c>
      <c r="I256" s="16">
        <f>SUMIF(Ent_Dados!$C$269:$C$514,Tabulação_Prod_Municipios!D251,Ent_Dados!$G$269:$G$514)+SUMIF(Ent_Dados!$C$269:$C$514,Tabulação_Prod_Municipios!D251,Ent_Dados!$I$269:$I$514)+SUMIF(Ent_Dados!$C$269:$C$514,Tabulação_Prod_Municipios!D251,Ent_Dados!$K$269:$K$514)+SUMIF(Ent_Dados!$C$269:$C$514,Tabulação_Prod_Municipios!D251,Ent_Dados!$O$269:$O$514)+SUMIF(Ent_Dados!$C$269:$C$514,Tabulação_Prod_Municipios!D251,Ent_Dados!$Q$269:$Q$514)+SUMIF(Ent_Dados!$C$269:$C$514,Tabulação_Prod_Municipios!D251,Ent_Dados!$U$269:$U$514)+SUMIF(Ent_Dados!$C$269:$C$514,Tabulação_Prod_Municipios!D251,Ent_Dados!$W$269:$W$514)+SUMIF(Ent_Dados!$C$269:$C$514,Tabulação_Prod_Municipios!D251,Ent_Dados!$Y$269:$Y$514)+SUMIF(Ent_Dados!$C$269:$C$514,Tabulação_Prod_Municipios!D251,Ent_Dados!$AC$269:$AC$514)</f>
        <v>0</v>
      </c>
      <c r="J256" s="9"/>
      <c r="K256" s="10">
        <v>246</v>
      </c>
      <c r="L256" s="92" t="s">
        <v>283</v>
      </c>
      <c r="M256" s="13">
        <f>SUMIF(Ent_Dados!$C$9:$C$254,Tabulação_Prod_Municipios!D251,Ent_Dados!$F$9:$F$254)+SUMIF(Ent_Dados!$C$9:$C$254,Tabulação_Prod_Municipios!D251,Ent_Dados!$H$9:$H$254)+SUMIF(Ent_Dados!$C$9:$C$254,Tabulação_Prod_Municipios!D251,Ent_Dados!$J$9:$J$254)+SUMIF(Ent_Dados!$C$9:$C$254,Tabulação_Prod_Municipios!D251,Ent_Dados!$N$9:$N$254)+SUMIF(Ent_Dados!$C$9:$C$254,Tabulação_Prod_Municipios!D251,Ent_Dados!$P$9:$P$254)+SUMIF(Ent_Dados!$C$9:$C$254,Tabulação_Prod_Municipios!D251,Ent_Dados!$T$9:$T$254)+SUMIF(Ent_Dados!$C$9:$C$254,Tabulação_Prod_Municipios!D251,Ent_Dados!$V$9:$V$254)+SUMIF(Ent_Dados!$C$9:$C$254,Tabulação_Prod_Municipios!D251,Ent_Dados!$X$9:$X$254)+SUMIF(Ent_Dados!$C$9:$C$254,Tabulação_Prod_Municipios!D251,Ent_Dados!$AB$9:$AB$254)</f>
        <v>0</v>
      </c>
      <c r="N256" s="16">
        <f>SUMIF(Ent_Dados!$C$9:$C$254,Tabulação_Prod_Municipios!D251,Ent_Dados!$G$9:$G$254)+SUMIF(Ent_Dados!$C$9:$C$254,Tabulação_Prod_Municipios!D251,Ent_Dados!$I$9:$I$254)+SUMIF(Ent_Dados!$C$9:$C$254,Tabulação_Prod_Municipios!D251,Ent_Dados!$K$9:$K$254)+SUMIF(Ent_Dados!$C$9:$C$254,Tabulação_Prod_Municipios!D251,Ent_Dados!$O$9:$O$254)+SUMIF(Ent_Dados!$C$9:$C$254,Tabulação_Prod_Municipios!D251,Ent_Dados!$Q$9:$Q$254)+SUMIF(Ent_Dados!$C$9:$C$254,Tabulação_Prod_Municipios!D251,Ent_Dados!$U$9:$U$254)+SUMIF(Ent_Dados!$C$9:$C$254,Tabulação_Prod_Municipios!D251,Ent_Dados!$W$9:$W$254)+SUMIF(Ent_Dados!$C$9:$C$254,Tabulação_Prod_Municipios!D251,Ent_Dados!$Y$9:$Y$254)+SUMIF(Ent_Dados!$C$9:$C$254,Tabulação_Prod_Municipios!D251,Ent_Dados!$AC$9:$AC$254)</f>
        <v>0</v>
      </c>
      <c r="O256" s="14"/>
      <c r="P256" s="10">
        <v>246</v>
      </c>
      <c r="Q256" s="92" t="s">
        <v>283</v>
      </c>
      <c r="R256" s="13">
        <f>SUMIF(Ent_Dados!$C$269:$C$514,Tabulação_Prod_Municipios!D251,Ent_Dados!$V$269:$V$514)</f>
        <v>0</v>
      </c>
      <c r="S256" s="16">
        <f>SUMIF(Ent_Dados!$C$269:$C$514,Tabulação_Prod_Municipios!D251,Ent_Dados!$W$269:$W$514)</f>
        <v>0</v>
      </c>
      <c r="T256" s="9"/>
      <c r="U256" s="10">
        <v>246</v>
      </c>
      <c r="V256" s="92" t="s">
        <v>283</v>
      </c>
      <c r="W256" s="13">
        <f>SUMIF(Ent_Dados!$C$9:$C$254,Tabulação_Prod_Municipios!D251,Ent_Dados!$V$9:$V$254)</f>
        <v>0</v>
      </c>
      <c r="X256" s="16">
        <f>SUMIF(Ent_Dados!$C$9:$C$254,Tabulação_Prod_Municipios!D251,Ent_Dados!$W$9:$W$254)</f>
        <v>0</v>
      </c>
      <c r="Y256" s="2"/>
      <c r="Z256" s="10">
        <v>246</v>
      </c>
      <c r="AA256" s="92" t="s">
        <v>283</v>
      </c>
      <c r="AB256" s="13">
        <f>SUMIF(Ent_Dados!$C$269:$C$514,Tabulação_Prod_Municipios!D251,Ent_Dados!$T$269:$T$514)</f>
        <v>0</v>
      </c>
      <c r="AC256" s="16">
        <f>SUMIF(Ent_Dados!$C$269:$C$514,Tabulação_Prod_Municipios!D251,Ent_Dados!$U$269:$U$514)</f>
        <v>0</v>
      </c>
      <c r="AD256" s="9"/>
      <c r="AE256" s="10">
        <v>246</v>
      </c>
      <c r="AF256" s="92" t="s">
        <v>283</v>
      </c>
      <c r="AG256" s="13">
        <f>SUMIF(Ent_Dados!$C$9:$C$254,Tabulação_Prod_Municipios!D251,Ent_Dados!$T$9:$T$254)</f>
        <v>0</v>
      </c>
      <c r="AH256" s="16">
        <f>SUMIF(Ent_Dados!$C$9:$C$254,Tabulação_Prod_Municipios!D251,Ent_Dados!$U$9:$U$254)</f>
        <v>0</v>
      </c>
      <c r="AJ256" s="10">
        <v>246</v>
      </c>
      <c r="AK256" s="92" t="s">
        <v>284</v>
      </c>
      <c r="AL256" s="13">
        <f>SUMIF(Ent_Dados!$C$269:$C$514,Tabulação_Prod_Municipios!D252,Ent_Dados!$X$269:$X$514)</f>
        <v>0</v>
      </c>
      <c r="AM256" s="16">
        <f>SUMIF(Ent_Dados!$C$269:$C$514,Tabulação_Prod_Municipios!D252,Ent_Dados!$Y$269:$Y$514)</f>
        <v>0</v>
      </c>
      <c r="AN256" s="9"/>
      <c r="AO256" s="10">
        <v>246</v>
      </c>
      <c r="AP256" s="92" t="s">
        <v>284</v>
      </c>
      <c r="AQ256" s="13">
        <f>SUMIF(Ent_Dados!$C$9:$C$254,Tabulação_Prod_Municipios!D252,Ent_Dados!$X$9:$X$254)</f>
        <v>0</v>
      </c>
      <c r="AR256" s="16">
        <f>SUMIF(Ent_Dados!$C$9:$C$254,Tabulação_Prod_Municipios!D252,Ent_Dados!$Y$9:$Y$254)</f>
        <v>0</v>
      </c>
      <c r="AT256" s="10">
        <v>246</v>
      </c>
      <c r="AU256" s="92" t="s">
        <v>283</v>
      </c>
      <c r="AV256" s="13">
        <f>SUMIF(Ent_Dados!$C$269:$C$514,Tabulação_Prod_Municipios!D251,Ent_Dados!$J$269:$J$514)</f>
        <v>0</v>
      </c>
      <c r="AW256" s="16">
        <f>SUMIF(Ent_Dados!$C$269:$C$514,Tabulação_Prod_Municipios!D251,Ent_Dados!$K$269:$K$514)</f>
        <v>0</v>
      </c>
      <c r="AX256" s="9"/>
      <c r="AY256" s="10">
        <v>246</v>
      </c>
      <c r="AZ256" s="92" t="s">
        <v>283</v>
      </c>
      <c r="BA256" s="13">
        <f>SUMIF(Ent_Dados!$C$9:$C$254,Tabulação_Prod_Municipios!D251,Ent_Dados!$J$9:$J$254)</f>
        <v>0</v>
      </c>
      <c r="BB256" s="16">
        <f>SUMIF(Ent_Dados!$C$9:$C$254,Tabulação_Prod_Municipios!D251,Ent_Dados!$K$9:$K$254)</f>
        <v>0</v>
      </c>
      <c r="BD256" s="10">
        <v>246</v>
      </c>
      <c r="BE256" s="92" t="s">
        <v>287</v>
      </c>
      <c r="BF256" s="13">
        <f>SUMIF(Ent_Dados!$C$269:$C$514,Tabulação_Prod_Municipios!D256,Ent_Dados!$N$269:$N$514)</f>
        <v>0</v>
      </c>
      <c r="BG256" s="16">
        <f>SUMIF(Ent_Dados!$C$269:$C$514,Tabulação_Prod_Municipios!D256,Ent_Dados!$O$269:$O$514)</f>
        <v>0</v>
      </c>
      <c r="BH256" s="9"/>
      <c r="BI256" s="10">
        <v>246</v>
      </c>
      <c r="BJ256" s="92" t="s">
        <v>287</v>
      </c>
      <c r="BK256" s="13">
        <f>SUMIF(Ent_Dados!$C$9:$C$254,Tabulação_Prod_Municipios!D256,Ent_Dados!$N$9:$N$254)</f>
        <v>0</v>
      </c>
      <c r="BL256" s="16">
        <f>SUMIF(Ent_Dados!$C$9:$C$254,Tabulação_Prod_Municipios!D256,Ent_Dados!$O$9:$O$254)</f>
        <v>0</v>
      </c>
      <c r="BN256" s="10">
        <v>246</v>
      </c>
      <c r="BO256" s="92" t="s">
        <v>287</v>
      </c>
      <c r="BP256" s="13">
        <f>SUMIF(Ent_Dados!$C$269:$C$514,Tabulação_Prod_Municipios!D256,Ent_Dados!$F$269:$F$514)</f>
        <v>0</v>
      </c>
      <c r="BQ256" s="16">
        <f>SUMIF(Ent_Dados!$C$269:$C$514,Tabulação_Prod_Municipios!D256,Ent_Dados!$G$269:$G$514)</f>
        <v>0</v>
      </c>
      <c r="BR256" s="9"/>
      <c r="BS256" s="10">
        <v>246</v>
      </c>
      <c r="BT256" s="92" t="s">
        <v>287</v>
      </c>
      <c r="BU256" s="13">
        <f>SUMIF(Ent_Dados!$C$9:$C$254,Tabulação_Prod_Municipios!D256,Ent_Dados!$F$9:$F$254)</f>
        <v>0</v>
      </c>
      <c r="BV256" s="16">
        <f>SUMIF(Ent_Dados!$C$9:$C$254,Tabulação_Prod_Municipios!D256,Ent_Dados!$G$9:$G$254)</f>
        <v>0</v>
      </c>
      <c r="BX256" s="10">
        <v>246</v>
      </c>
      <c r="BY256" s="92" t="s">
        <v>287</v>
      </c>
      <c r="BZ256" s="13">
        <f>SUMIF(Ent_Dados!$C$269:$C$514,Tabulação_Prod_Municipios!D256,Ent_Dados!$P$269:$P$514)</f>
        <v>0</v>
      </c>
      <c r="CA256" s="16">
        <f>SUMIF(Ent_Dados!$C$269:$C$514,Tabulação_Prod_Municipios!D256,Ent_Dados!$Q$269:$Q$514)</f>
        <v>0</v>
      </c>
      <c r="CB256" s="9"/>
      <c r="CC256" s="10">
        <v>246</v>
      </c>
      <c r="CD256" s="92" t="s">
        <v>287</v>
      </c>
      <c r="CE256" s="13">
        <f>SUMIF(Ent_Dados!$C$9:$C$254,Tabulação_Prod_Municipios!D256,Ent_Dados!$P$9:$P$254)</f>
        <v>0</v>
      </c>
      <c r="CF256" s="16">
        <f>SUMIF(Ent_Dados!$C$9:$C$254,Tabulação_Prod_Municipios!D256,Ent_Dados!$Q$9:$Q$254)</f>
        <v>0</v>
      </c>
      <c r="CH256" s="10">
        <v>246</v>
      </c>
      <c r="CI256" s="92" t="s">
        <v>287</v>
      </c>
      <c r="CJ256" s="13">
        <f>SUMIF(Ent_Dados!$C$269:$C$514,Tabulação_Prod_Municipios!D256,Ent_Dados!$AB$269:$AB$514)</f>
        <v>0</v>
      </c>
      <c r="CK256" s="16">
        <f>SUMIF(Ent_Dados!$C$269:$C$514,Tabulação_Prod_Municipios!D256,Ent_Dados!$AC$269:$AC$514)</f>
        <v>0</v>
      </c>
      <c r="CL256" s="9"/>
      <c r="CM256" s="10">
        <v>246</v>
      </c>
      <c r="CN256" s="92" t="s">
        <v>287</v>
      </c>
      <c r="CO256" s="13">
        <f>SUMIF(Ent_Dados!$C$9:$C$254,Tabulação_Prod_Municipios!D256,Ent_Dados!$AB$9:$AB$254)</f>
        <v>0</v>
      </c>
      <c r="CP256" s="16">
        <f>SUMIF(Ent_Dados!$C$9:$C$254,Tabulação_Prod_Municipios!D256,Ent_Dados!$AC$9:$AC$254)</f>
        <v>0</v>
      </c>
      <c r="CR256" s="10">
        <v>246</v>
      </c>
      <c r="CS256" s="92" t="s">
        <v>283</v>
      </c>
      <c r="CT256" s="13">
        <f>SUMIF(Ent_Dados!$C$269:$C$514,Tabulação_Prod_Municipios!D251,Ent_Dados!$L$269:$L$514)</f>
        <v>0</v>
      </c>
      <c r="CU256" s="16">
        <f>SUMIF(Ent_Dados!$C$269:$C$514,Tabulação_Prod_Municipios!D251,Ent_Dados!$M$269:$M$514)</f>
        <v>0</v>
      </c>
      <c r="CV256" s="9"/>
      <c r="CW256" s="10">
        <v>246</v>
      </c>
      <c r="CX256" s="92" t="s">
        <v>283</v>
      </c>
      <c r="CY256" s="13">
        <f>SUMIF(Ent_Dados!$C$9:$C$254,Tabulação_Prod_Municipios!D251,Ent_Dados!$L$9:$L$254)</f>
        <v>0</v>
      </c>
      <c r="CZ256" s="16">
        <f>SUMIF(Ent_Dados!$C$9:$C$254,Tabulação_Prod_Municipios!D251,Ent_Dados!$M$9:$M$254)</f>
        <v>0</v>
      </c>
      <c r="DB256" s="10">
        <v>246</v>
      </c>
      <c r="DC256" s="92" t="s">
        <v>268</v>
      </c>
      <c r="DD256" s="13">
        <f>SUMIF(Ent_Dados!$C$269:$C$514,Tabulação_Prod_Municipios!D235,Ent_Dados!$R$269:$R$514)</f>
        <v>0</v>
      </c>
      <c r="DE256" s="16">
        <f>SUMIF(Ent_Dados!$C$269:$C$514,Tabulação_Prod_Municipios!D235,Ent_Dados!$S$269:$S$514)</f>
        <v>0</v>
      </c>
      <c r="DF256" s="9"/>
      <c r="DG256" s="10">
        <v>246</v>
      </c>
      <c r="DH256" s="92" t="s">
        <v>268</v>
      </c>
      <c r="DI256" s="13">
        <f>SUMIF(Ent_Dados!$C$9:$C$254,Tabulação_Prod_Municipios!D235,Ent_Dados!$R$9:$R$254)</f>
        <v>0</v>
      </c>
      <c r="DJ256" s="16">
        <f>SUMIF(Ent_Dados!$C$9:$C$254,Tabulação_Prod_Municipios!D235,Ent_Dados!$S$9:$S$254)</f>
        <v>0</v>
      </c>
      <c r="DL256" s="10">
        <v>246</v>
      </c>
      <c r="DM256" s="92" t="s">
        <v>286</v>
      </c>
      <c r="DN256" s="13">
        <f>SUMIF(Ent_Dados!$C$269:$C$514,Tabulação_Prod_Municipios!D255,Ent_Dados!$Z$269:$Z$514)</f>
        <v>0</v>
      </c>
      <c r="DO256" s="16">
        <f>SUMIF(Ent_Dados!$C$269:$C$514,Tabulação_Prod_Municipios!D255,Ent_Dados!$AA$269:$AA$514)</f>
        <v>0</v>
      </c>
      <c r="DP256" s="9"/>
      <c r="DQ256" s="10">
        <v>246</v>
      </c>
      <c r="DR256" s="92" t="s">
        <v>286</v>
      </c>
      <c r="DS256" s="13">
        <f>SUMIF(Ent_Dados!$C$9:$C$254,Tabulação_Prod_Municipios!D255,Ent_Dados!$Z$9:$Z$254)</f>
        <v>0</v>
      </c>
      <c r="DT256" s="16">
        <f>SUMIF(Ent_Dados!$C$9:$C$254,Tabulação_Prod_Municipios!D255,Ent_Dados!$AA$9:$AA$254)</f>
        <v>0</v>
      </c>
      <c r="DV256" s="10">
        <v>246</v>
      </c>
      <c r="DW256" s="92" t="s">
        <v>287</v>
      </c>
      <c r="DX256" s="13">
        <f>SUMIF(Ent_Dados!$C$269:$C$514,Tabulação_Prod_Municipios!D256,Ent_Dados!$D$269:$D$514)</f>
        <v>0</v>
      </c>
      <c r="DY256" s="16">
        <f>SUMIF(Ent_Dados!$C$269:$C$514,Tabulação_Prod_Municipios!D256,Ent_Dados!$E$269:$E$514)</f>
        <v>0</v>
      </c>
      <c r="DZ256" s="9"/>
      <c r="EA256" s="10">
        <v>246</v>
      </c>
      <c r="EB256" s="92" t="s">
        <v>287</v>
      </c>
      <c r="EC256" s="13">
        <f>SUMIF(Ent_Dados!$C$9:$C$254,Tabulação_Prod_Municipios!D256,Ent_Dados!$D$9:$D$254)</f>
        <v>0</v>
      </c>
      <c r="ED256" s="16">
        <f>SUMIF(Ent_Dados!$C$9:$C$254,Tabulação_Prod_Municipios!D256,Ent_Dados!$E$9:$E$254)</f>
        <v>0</v>
      </c>
      <c r="EF256" s="10">
        <v>246</v>
      </c>
      <c r="EG256" s="92" t="s">
        <v>287</v>
      </c>
      <c r="EH256" s="13"/>
      <c r="EI256" s="16"/>
      <c r="EJ256" s="9"/>
      <c r="EK256" s="10">
        <v>246</v>
      </c>
      <c r="EL256" s="92" t="s">
        <v>287</v>
      </c>
      <c r="EM256" s="13"/>
      <c r="EN256" s="16"/>
    </row>
    <row r="257" spans="1:144" ht="13.5" customHeight="1" x14ac:dyDescent="0.2">
      <c r="A257" s="14"/>
      <c r="C257" s="14"/>
      <c r="D257" s="24"/>
      <c r="E257" s="14"/>
      <c r="F257" s="10"/>
      <c r="G257" s="12" t="s">
        <v>26</v>
      </c>
      <c r="H257" s="17">
        <f>SUM(H11:H256)</f>
        <v>19595625</v>
      </c>
      <c r="I257" s="17">
        <f>SUM(I11:I256)</f>
        <v>16989683</v>
      </c>
      <c r="J257" s="9"/>
      <c r="K257" s="18"/>
      <c r="L257" s="12" t="s">
        <v>26</v>
      </c>
      <c r="M257" s="17">
        <f>SUM(M11:M256)</f>
        <v>5100259</v>
      </c>
      <c r="N257" s="17">
        <f>SUM(N11:N256)</f>
        <v>5033344</v>
      </c>
      <c r="O257" s="14"/>
      <c r="P257" s="10"/>
      <c r="Q257" s="12" t="s">
        <v>26</v>
      </c>
      <c r="R257" s="17">
        <f>SUM(R11:R256)</f>
        <v>8600810</v>
      </c>
      <c r="S257" s="17">
        <f>SUM(S11:S256)</f>
        <v>10236173</v>
      </c>
      <c r="T257" s="9"/>
      <c r="U257" s="18"/>
      <c r="V257" s="12" t="s">
        <v>26</v>
      </c>
      <c r="W257" s="17">
        <f>SUM(W11:W256)</f>
        <v>3258225</v>
      </c>
      <c r="X257" s="17">
        <f>SUM(X11:X256)</f>
        <v>3308698</v>
      </c>
      <c r="Y257" s="2"/>
      <c r="Z257" s="10"/>
      <c r="AA257" s="12" t="s">
        <v>26</v>
      </c>
      <c r="AB257" s="17">
        <f>SUM(AB11:AB256)</f>
        <v>9512048</v>
      </c>
      <c r="AC257" s="17">
        <f>SUM(AC11:AC256)</f>
        <v>5804717</v>
      </c>
      <c r="AD257" s="9"/>
      <c r="AE257" s="18"/>
      <c r="AF257" s="12" t="s">
        <v>26</v>
      </c>
      <c r="AG257" s="17">
        <f>SUM(AG11:AG256)</f>
        <v>1401728</v>
      </c>
      <c r="AH257" s="17">
        <f>SUM(AH11:AH256)</f>
        <v>1337649</v>
      </c>
      <c r="AJ257" s="10"/>
      <c r="AK257" s="12" t="s">
        <v>26</v>
      </c>
      <c r="AL257" s="17">
        <f>SUM(AL11:AL256)</f>
        <v>897323</v>
      </c>
      <c r="AM257" s="17">
        <f>SUM(AM11:AM256)</f>
        <v>345896</v>
      </c>
      <c r="AN257" s="9"/>
      <c r="AO257" s="18"/>
      <c r="AP257" s="12" t="s">
        <v>26</v>
      </c>
      <c r="AQ257" s="17">
        <f>SUM(AQ11:AQ256)</f>
        <v>243574</v>
      </c>
      <c r="AR257" s="17">
        <f>SUM(AR11:AR256)</f>
        <v>163805</v>
      </c>
      <c r="AT257" s="10"/>
      <c r="AU257" s="12" t="s">
        <v>26</v>
      </c>
      <c r="AV257" s="17">
        <f>SUM(AV11:AV256)</f>
        <v>108938</v>
      </c>
      <c r="AW257" s="17">
        <f>SUM(AW11:AW256)</f>
        <v>108194</v>
      </c>
      <c r="AX257" s="9"/>
      <c r="AY257" s="18"/>
      <c r="AZ257" s="12" t="s">
        <v>26</v>
      </c>
      <c r="BA257" s="17">
        <f>SUM(BA11:BA256)</f>
        <v>25258</v>
      </c>
      <c r="BB257" s="17">
        <f>SUM(BB11:BB256)</f>
        <v>22705</v>
      </c>
      <c r="BD257" s="10"/>
      <c r="BE257" s="12" t="s">
        <v>26</v>
      </c>
      <c r="BF257" s="17">
        <f>SUM(BF11:BF256)</f>
        <v>289341</v>
      </c>
      <c r="BG257" s="17">
        <f>SUM(BG11:BG256)</f>
        <v>330284</v>
      </c>
      <c r="BH257" s="9"/>
      <c r="BI257" s="18"/>
      <c r="BJ257" s="12" t="s">
        <v>26</v>
      </c>
      <c r="BK257" s="17">
        <f>SUM(BK11:BK256)</f>
        <v>122729</v>
      </c>
      <c r="BL257" s="17">
        <f>SUM(BL11:BL256)</f>
        <v>143150</v>
      </c>
      <c r="BN257" s="10"/>
      <c r="BO257" s="12" t="s">
        <v>26</v>
      </c>
      <c r="BP257" s="17">
        <f>SUM(BP11:BP256)</f>
        <v>131995</v>
      </c>
      <c r="BQ257" s="17">
        <f>SUM(BQ11:BQ256)</f>
        <v>86446</v>
      </c>
      <c r="BR257" s="9"/>
      <c r="BS257" s="18"/>
      <c r="BT257" s="12" t="s">
        <v>26</v>
      </c>
      <c r="BU257" s="17">
        <f>SUM(BU11:BU256)</f>
        <v>32175</v>
      </c>
      <c r="BV257" s="17">
        <f>SUM(BV11:BV256)</f>
        <v>29273</v>
      </c>
      <c r="BX257" s="10"/>
      <c r="BY257" s="12" t="s">
        <v>26</v>
      </c>
      <c r="BZ257" s="17">
        <f>SUM(BZ11:BZ256)</f>
        <v>11133</v>
      </c>
      <c r="CA257" s="17">
        <f>SUM(CA11:CA256)</f>
        <v>14267</v>
      </c>
      <c r="CB257" s="9"/>
      <c r="CC257" s="18"/>
      <c r="CD257" s="12" t="s">
        <v>26</v>
      </c>
      <c r="CE257" s="17">
        <f>SUM(CE11:CE256)</f>
        <v>7290</v>
      </c>
      <c r="CF257" s="17">
        <f>SUM(CF11:CF256)</f>
        <v>14869</v>
      </c>
      <c r="CH257" s="10"/>
      <c r="CI257" s="12" t="s">
        <v>26</v>
      </c>
      <c r="CJ257" s="17">
        <f>SUM(CJ11:CJ256)</f>
        <v>43857</v>
      </c>
      <c r="CK257" s="17">
        <f>SUM(CK11:CK256)</f>
        <v>63461</v>
      </c>
      <c r="CL257" s="9"/>
      <c r="CM257" s="18"/>
      <c r="CN257" s="12" t="s">
        <v>26</v>
      </c>
      <c r="CO257" s="17">
        <f>SUM(CO11:CO256)</f>
        <v>9190</v>
      </c>
      <c r="CP257" s="17">
        <f>SUM(CP11:CP256)</f>
        <v>12775</v>
      </c>
      <c r="CR257" s="10"/>
      <c r="CS257" s="12" t="s">
        <v>26</v>
      </c>
      <c r="CT257" s="17">
        <f>SUM(CT11:CT256)</f>
        <v>71406835</v>
      </c>
      <c r="CU257" s="17">
        <f>SUM(CU11:CU256)</f>
        <v>70401922</v>
      </c>
      <c r="CV257" s="9"/>
      <c r="CW257" s="18"/>
      <c r="CX257" s="12" t="s">
        <v>26</v>
      </c>
      <c r="CY257" s="17">
        <f>SUM(CY11:CY256)</f>
        <v>918052</v>
      </c>
      <c r="CZ257" s="17">
        <f>SUM(CZ11:CZ256)</f>
        <v>919342</v>
      </c>
      <c r="DB257" s="10"/>
      <c r="DC257" s="12" t="s">
        <v>26</v>
      </c>
      <c r="DD257" s="17">
        <f>SUM(DD11:DD256)</f>
        <v>207591</v>
      </c>
      <c r="DE257" s="17">
        <f>SUM(DE11:DE256)</f>
        <v>212527</v>
      </c>
      <c r="DF257" s="9"/>
      <c r="DG257" s="18"/>
      <c r="DH257" s="12" t="s">
        <v>26</v>
      </c>
      <c r="DI257" s="17">
        <f>SUM(DI11:DI256)</f>
        <v>12713</v>
      </c>
      <c r="DJ257" s="17">
        <f>SUM(DJ11:DJ256)</f>
        <v>13070</v>
      </c>
      <c r="DL257" s="10"/>
      <c r="DM257" s="12" t="s">
        <v>26</v>
      </c>
      <c r="DN257" s="17">
        <f>SUM(DN11:DN256)</f>
        <v>912976</v>
      </c>
      <c r="DO257" s="17">
        <f>SUM(DO11:DO256)</f>
        <v>934658</v>
      </c>
      <c r="DP257" s="9"/>
      <c r="DQ257" s="18"/>
      <c r="DR257" s="12" t="s">
        <v>26</v>
      </c>
      <c r="DS257" s="17">
        <f>SUM(DS11:DS256)</f>
        <v>10653</v>
      </c>
      <c r="DT257" s="17">
        <f>SUM(DT11:DT256)</f>
        <v>11452</v>
      </c>
      <c r="DV257" s="10"/>
      <c r="DW257" s="12" t="s">
        <v>26</v>
      </c>
      <c r="DX257" s="17">
        <f>SUM(DX11:DX256)</f>
        <v>57164</v>
      </c>
      <c r="DY257" s="17">
        <f>SUM(DY11:DY256)</f>
        <v>56164</v>
      </c>
      <c r="DZ257" s="9"/>
      <c r="EA257" s="18"/>
      <c r="EB257" s="12" t="s">
        <v>26</v>
      </c>
      <c r="EC257" s="17">
        <f>SUM(EC11:EC256)</f>
        <v>2600</v>
      </c>
      <c r="ED257" s="17">
        <f>SUM(ED11:ED256)</f>
        <v>2565</v>
      </c>
      <c r="EF257" s="10"/>
      <c r="EG257" s="12" t="s">
        <v>26</v>
      </c>
      <c r="EH257" s="17" t="e">
        <f>SUM(EH11:EH256)</f>
        <v>#REF!</v>
      </c>
      <c r="EI257" s="17" t="e">
        <f>SUM(EI11:EI256)</f>
        <v>#REF!</v>
      </c>
      <c r="EJ257" s="9"/>
      <c r="EK257" s="18"/>
      <c r="EL257" s="12" t="s">
        <v>26</v>
      </c>
      <c r="EM257" s="17" t="e">
        <f>SUM(EM11:EM256)</f>
        <v>#REF!</v>
      </c>
      <c r="EN257" s="17" t="e">
        <f>SUM(EN11:EN256)</f>
        <v>#REF!</v>
      </c>
    </row>
    <row r="258" spans="1:144" ht="13.5" customHeight="1" x14ac:dyDescent="0.2">
      <c r="A258" s="14"/>
      <c r="D258" s="24"/>
      <c r="E258" s="14"/>
      <c r="F258" s="25"/>
      <c r="G258" s="27" t="s">
        <v>41</v>
      </c>
      <c r="H258" s="93">
        <f>SUM(Ent_Dados!F269:F514)+SUM(Ent_Dados!H269:H514)+SUM(Ent_Dados!J269:J514)+SUM(Ent_Dados!N269:N514)+SUM(Ent_Dados!P269:P514)+SUM(Ent_Dados!T269:T514)+SUM(Ent_Dados!V269:V514)+SUM(Ent_Dados!X269:X514)+SUM(Ent_Dados!AB269:AB514)</f>
        <v>19602402</v>
      </c>
      <c r="I258" s="93">
        <f>SUM(Ent_Dados!G269:G514)+SUM(Ent_Dados!I269:I514)+SUM(Ent_Dados!K269:K514)+SUM(Ent_Dados!O269:O514)+SUM(Ent_Dados!Q269:Q514)+SUM(Ent_Dados!U269:U514)+SUM(Ent_Dados!W269:W514)+SUM(Ent_Dados!Y269:Y514)+SUM(Ent_Dados!AC269:AC514)</f>
        <v>16993508</v>
      </c>
      <c r="J258" s="9"/>
      <c r="K258" s="25"/>
      <c r="L258" s="27" t="s">
        <v>41</v>
      </c>
      <c r="M258" s="93">
        <f>SUM(Ent_Dados!F9:F254)+SUM(Ent_Dados!H9:H254)+SUM(Ent_Dados!J9:J254)+SUM(Ent_Dados!N9:N254)+SUM(Ent_Dados!P9:P254)+SUM(Ent_Dados!T9:T254)+SUM(Ent_Dados!V9:V254)+SUM(Ent_Dados!X9:X254)+SUM(Ent_Dados!AB9:AB254)</f>
        <v>5102642</v>
      </c>
      <c r="N258" s="93">
        <f>SUM(Ent_Dados!G9:G254)+SUM(Ent_Dados!I9:I254)+SUM(Ent_Dados!K9:K254)+SUM(Ent_Dados!O9:O254)+SUM(Ent_Dados!Q9:Q254)+SUM(Ent_Dados!U9:U254)+SUM(Ent_Dados!W9:W254)+SUM(Ent_Dados!Y9:Y254)+SUM(Ent_Dados!AC9:AC254)</f>
        <v>5035094</v>
      </c>
      <c r="O258" s="14"/>
      <c r="P258" s="25"/>
      <c r="Q258" s="27" t="s">
        <v>41</v>
      </c>
      <c r="R258" s="93">
        <f>SUM(Ent_Dados!V269:V514)</f>
        <v>8606210</v>
      </c>
      <c r="S258" s="93">
        <f>SUM(Ent_Dados!W269:W514)</f>
        <v>10239473</v>
      </c>
      <c r="T258" s="9"/>
      <c r="U258" s="25"/>
      <c r="V258" s="27" t="s">
        <v>41</v>
      </c>
      <c r="W258" s="93">
        <f>SUM(Ent_Dados!V9:V254)</f>
        <v>3260025</v>
      </c>
      <c r="X258" s="93">
        <f>SUM(Ent_Dados!W9:W254)</f>
        <v>3310548</v>
      </c>
      <c r="Y258" s="2"/>
      <c r="Z258" s="25"/>
      <c r="AA258" s="27" t="s">
        <v>41</v>
      </c>
      <c r="AB258" s="93">
        <f>SUM(Ent_Dados!T269:T514)</f>
        <v>9512503</v>
      </c>
      <c r="AC258" s="93">
        <f>SUM(Ent_Dados!U269:U514)</f>
        <v>5804842</v>
      </c>
      <c r="AD258" s="9"/>
      <c r="AE258" s="25"/>
      <c r="AF258" s="27" t="s">
        <v>41</v>
      </c>
      <c r="AG258" s="93">
        <f>SUM(Ent_Dados!T9:T254)</f>
        <v>1401843</v>
      </c>
      <c r="AH258" s="93">
        <f>SUM(Ent_Dados!U9:U254)</f>
        <v>1337699</v>
      </c>
      <c r="AJ258" s="25"/>
      <c r="AK258" s="27" t="s">
        <v>41</v>
      </c>
      <c r="AL258" s="93">
        <f>SUM(Ent_Dados!X269:X514)</f>
        <v>898123</v>
      </c>
      <c r="AM258" s="93">
        <f>SUM(Ent_Dados!Y269:Y514)</f>
        <v>346296</v>
      </c>
      <c r="AN258" s="9"/>
      <c r="AO258" s="25"/>
      <c r="AP258" s="27" t="s">
        <v>41</v>
      </c>
      <c r="AQ258" s="93">
        <f>SUM(Ent_Dados!X9:X254)</f>
        <v>243974</v>
      </c>
      <c r="AR258" s="93">
        <f>SUM(Ent_Dados!Y9:Y254)</f>
        <v>164005</v>
      </c>
      <c r="AT258" s="25"/>
      <c r="AU258" s="27" t="s">
        <v>41</v>
      </c>
      <c r="AV258" s="93">
        <f>SUM(Ent_Dados!J269:J514)</f>
        <v>108938</v>
      </c>
      <c r="AW258" s="93">
        <f>SUM(Ent_Dados!K269:K514)</f>
        <v>108194</v>
      </c>
      <c r="AX258" s="9"/>
      <c r="AY258" s="25"/>
      <c r="AZ258" s="27" t="s">
        <v>41</v>
      </c>
      <c r="BA258" s="93">
        <f>SUM(Ent_Dados!J9:J254)</f>
        <v>25258</v>
      </c>
      <c r="BB258" s="93">
        <f>SUM(Ent_Dados!K9:K254)</f>
        <v>22705</v>
      </c>
      <c r="BD258" s="25"/>
      <c r="BE258" s="27" t="s">
        <v>41</v>
      </c>
      <c r="BF258" s="93">
        <f>SUM(Ent_Dados!$N$269:$N$514)</f>
        <v>289463</v>
      </c>
      <c r="BG258" s="93">
        <f>SUM(Ent_Dados!$O$269:$O$514)</f>
        <v>330284</v>
      </c>
      <c r="BH258" s="9"/>
      <c r="BI258" s="25"/>
      <c r="BJ258" s="27" t="s">
        <v>41</v>
      </c>
      <c r="BK258" s="93">
        <f>SUM(Ent_Dados!$N$9:$N$254)</f>
        <v>122797</v>
      </c>
      <c r="BL258" s="93">
        <f>SUM(Ent_Dados!$O$9:$O$254)</f>
        <v>143150</v>
      </c>
      <c r="BN258" s="25"/>
      <c r="BO258" s="27" t="s">
        <v>41</v>
      </c>
      <c r="BP258" s="93">
        <f>SUM(Ent_Dados!F269:F514)</f>
        <v>131995</v>
      </c>
      <c r="BQ258" s="93">
        <f>SUM(Ent_Dados!G269:G514)</f>
        <v>86446</v>
      </c>
      <c r="BR258" s="9"/>
      <c r="BS258" s="25"/>
      <c r="BT258" s="27" t="s">
        <v>41</v>
      </c>
      <c r="BU258" s="93">
        <f>SUM(Ent_Dados!F9:F254)</f>
        <v>32175</v>
      </c>
      <c r="BV258" s="93">
        <f>SUM(Ent_Dados!G9:G254)</f>
        <v>29273</v>
      </c>
      <c r="BX258" s="25"/>
      <c r="BY258" s="27" t="s">
        <v>41</v>
      </c>
      <c r="BZ258" s="93">
        <f>SUM(Ent_Dados!P269:P514)</f>
        <v>11133</v>
      </c>
      <c r="CA258" s="93">
        <f>SUM(Ent_Dados!Q269:Q514)</f>
        <v>14267</v>
      </c>
      <c r="CB258" s="9"/>
      <c r="CC258" s="25"/>
      <c r="CD258" s="27" t="s">
        <v>41</v>
      </c>
      <c r="CE258" s="93">
        <f>SUM(Ent_Dados!P9:P254)</f>
        <v>7290</v>
      </c>
      <c r="CF258" s="93">
        <f>SUM(Ent_Dados!Q9:Q254)</f>
        <v>14869</v>
      </c>
      <c r="CH258" s="25"/>
      <c r="CI258" s="27" t="s">
        <v>41</v>
      </c>
      <c r="CJ258" s="93">
        <f>SUM(Ent_Dados!AB269:AB514)</f>
        <v>43857</v>
      </c>
      <c r="CK258" s="93">
        <f>SUM(Ent_Dados!AC269:AC514)</f>
        <v>63461</v>
      </c>
      <c r="CL258" s="9"/>
      <c r="CM258" s="25"/>
      <c r="CN258" s="27" t="s">
        <v>41</v>
      </c>
      <c r="CO258" s="93">
        <f>SUM(Ent_Dados!AB9:AB254)</f>
        <v>9190</v>
      </c>
      <c r="CP258" s="93">
        <f>SUM(Ent_Dados!AC9:AC254)</f>
        <v>12775</v>
      </c>
      <c r="CR258" s="25"/>
      <c r="CS258" s="27" t="s">
        <v>41</v>
      </c>
      <c r="CT258" s="93">
        <f>SUM(Ent_Dados!L269:L514)</f>
        <v>72066835</v>
      </c>
      <c r="CU258" s="93">
        <f>SUM(Ent_Dados!M269:M514)</f>
        <v>71061922</v>
      </c>
      <c r="CV258" s="9"/>
      <c r="CW258" s="25"/>
      <c r="CX258" s="27" t="s">
        <v>41</v>
      </c>
      <c r="CY258" s="93">
        <f>SUM(Ent_Dados!L9:L254)</f>
        <v>930052</v>
      </c>
      <c r="CZ258" s="93">
        <f>SUM(Ent_Dados!M9:M254)</f>
        <v>931342</v>
      </c>
      <c r="DB258" s="25"/>
      <c r="DC258" s="27" t="s">
        <v>41</v>
      </c>
      <c r="DD258" s="93">
        <f>SUM(Ent_Dados!R269:R514)</f>
        <v>207751</v>
      </c>
      <c r="DE258" s="93">
        <f>SUM(Ent_Dados!S269:S514)</f>
        <v>212687</v>
      </c>
      <c r="DF258" s="9"/>
      <c r="DG258" s="25"/>
      <c r="DH258" s="27" t="s">
        <v>41</v>
      </c>
      <c r="DI258" s="93">
        <f>SUM(Ent_Dados!R9:R254)</f>
        <v>12721</v>
      </c>
      <c r="DJ258" s="93">
        <f>SUM(Ent_Dados!S9:S254)</f>
        <v>13078</v>
      </c>
      <c r="DL258" s="25"/>
      <c r="DM258" s="27" t="s">
        <v>41</v>
      </c>
      <c r="DN258" s="93">
        <f>SUM(Ent_Dados!Z269:Z514)</f>
        <v>912976</v>
      </c>
      <c r="DO258" s="93">
        <f>SUM(Ent_Dados!AA269:AA514)</f>
        <v>934658</v>
      </c>
      <c r="DP258" s="9"/>
      <c r="DQ258" s="25"/>
      <c r="DR258" s="27" t="s">
        <v>41</v>
      </c>
      <c r="DS258" s="93">
        <f>SUM(Ent_Dados!Z9:Z254)</f>
        <v>10653</v>
      </c>
      <c r="DT258" s="93">
        <f>SUM(Ent_Dados!AA9:AA254)</f>
        <v>11452</v>
      </c>
      <c r="DV258" s="25"/>
      <c r="DW258" s="27" t="s">
        <v>41</v>
      </c>
      <c r="DX258" s="93">
        <f>SUM(Ent_Dados!D269:D514)</f>
        <v>62914</v>
      </c>
      <c r="DY258" s="93">
        <f>SUM(Ent_Dados!E269:E514)</f>
        <v>61914</v>
      </c>
      <c r="DZ258" s="9"/>
      <c r="EA258" s="25"/>
      <c r="EB258" s="27" t="s">
        <v>41</v>
      </c>
      <c r="EC258" s="93">
        <f>SUM(Ent_Dados!D9:D254)</f>
        <v>2850</v>
      </c>
      <c r="ED258" s="93">
        <f>SUM(Ent_Dados!E9:E254)</f>
        <v>2815</v>
      </c>
      <c r="EF258" s="25"/>
      <c r="EG258" s="27" t="s">
        <v>41</v>
      </c>
      <c r="EH258" s="93" t="e">
        <f>#REF!</f>
        <v>#REF!</v>
      </c>
      <c r="EI258" s="93" t="e">
        <f>#REF!</f>
        <v>#REF!</v>
      </c>
      <c r="EJ258" s="9"/>
      <c r="EK258" s="25"/>
      <c r="EL258" s="27" t="s">
        <v>41</v>
      </c>
      <c r="EM258" s="93" t="e">
        <f>#REF!</f>
        <v>#REF!</v>
      </c>
      <c r="EN258" s="93" t="e">
        <f>#REF!</f>
        <v>#REF!</v>
      </c>
    </row>
    <row r="259" spans="1:144" ht="13.5" customHeight="1" thickBot="1" x14ac:dyDescent="0.25">
      <c r="R259" s="9"/>
      <c r="S259" s="9"/>
      <c r="T259" s="9"/>
      <c r="U259" s="9"/>
      <c r="V259" s="9"/>
      <c r="W259" s="9"/>
      <c r="X259" s="9"/>
      <c r="Y259" s="2"/>
    </row>
    <row r="260" spans="1:144" s="101" customFormat="1" ht="21.75" customHeight="1" thickBot="1" x14ac:dyDescent="0.25">
      <c r="B260" s="97">
        <v>2</v>
      </c>
      <c r="C260" s="98" t="str">
        <f>VLOOKUP($B$260,$B$9:C256,2)</f>
        <v>Todos municípios produtores</v>
      </c>
      <c r="D260" s="98">
        <f>VLOOKUP($B$260,$B$9:D256,3)</f>
        <v>0</v>
      </c>
      <c r="F260" s="100">
        <f>SUMIF(G11:G256,G260,F11:F256)</f>
        <v>0</v>
      </c>
      <c r="G260" s="99" t="str">
        <f>C260</f>
        <v>Todos municípios produtores</v>
      </c>
      <c r="H260" s="102">
        <f>SUMIF(G11:G256,G260,H11:H256)</f>
        <v>0</v>
      </c>
      <c r="I260" s="102">
        <f>SUMIF(G11:G256,G260,I11:I256)</f>
        <v>0</v>
      </c>
      <c r="K260" s="100">
        <f>SUMIF(L11:L256,L260,K11:K256)</f>
        <v>0</v>
      </c>
      <c r="L260" s="99" t="str">
        <f>G260</f>
        <v>Todos municípios produtores</v>
      </c>
      <c r="M260" s="102">
        <f>SUMIF(L11:L256,L260,M11:M256)</f>
        <v>0</v>
      </c>
      <c r="N260" s="102">
        <f>SUMIF(L11:L256,L260,N11:N256)</f>
        <v>0</v>
      </c>
      <c r="P260" s="100">
        <f>SUMIF(Q11:Q256,Q260,P11:P256)</f>
        <v>0</v>
      </c>
      <c r="Q260" s="99" t="str">
        <f>L260</f>
        <v>Todos municípios produtores</v>
      </c>
      <c r="R260" s="102">
        <f>SUMIF(Q11:Q256,Q260,R11:R256)</f>
        <v>0</v>
      </c>
      <c r="S260" s="102">
        <f>SUMIF(Q11:Q256,Q260,S11:S256)</f>
        <v>0</v>
      </c>
      <c r="U260" s="100">
        <f>SUMIF(V11:V256,V260,U11:U256)</f>
        <v>0</v>
      </c>
      <c r="V260" s="99" t="str">
        <f>Q260</f>
        <v>Todos municípios produtores</v>
      </c>
      <c r="W260" s="102">
        <f>SUMIF(V11:V256,V260,W11:W256)</f>
        <v>0</v>
      </c>
      <c r="X260" s="102">
        <f>SUMIF(V11:V256,V260,X11:X256)</f>
        <v>0</v>
      </c>
      <c r="Z260" s="100">
        <f>SUMIF(AA11:AA256,AA260,Z11:Z256)</f>
        <v>0</v>
      </c>
      <c r="AA260" s="99" t="str">
        <f>V260</f>
        <v>Todos municípios produtores</v>
      </c>
      <c r="AB260" s="102">
        <f>SUMIF(AA11:AA256,AA260,AB11:AB256)</f>
        <v>0</v>
      </c>
      <c r="AC260" s="102">
        <f>SUMIF(AA11:AA256,AA260,AC11:AC256)</f>
        <v>0</v>
      </c>
      <c r="AE260" s="100">
        <f>SUMIF(AF11:AF256,AF260,AE11:AE256)</f>
        <v>0</v>
      </c>
      <c r="AF260" s="99" t="str">
        <f>AA260</f>
        <v>Todos municípios produtores</v>
      </c>
      <c r="AG260" s="102">
        <f>SUMIF(AF11:AF256,AF260,AG11:AG256)</f>
        <v>0</v>
      </c>
      <c r="AH260" s="102">
        <f>SUMIF(AF11:AF256,AF260,AH11:AH256)</f>
        <v>0</v>
      </c>
      <c r="AJ260" s="100">
        <f>SUMIF(AK11:AK256,AK260,AJ11:AJ256)</f>
        <v>0</v>
      </c>
      <c r="AK260" s="99" t="str">
        <f>AF260</f>
        <v>Todos municípios produtores</v>
      </c>
      <c r="AL260" s="102">
        <f>SUMIF(AK11:AK256,AK260,AL11:AL256)</f>
        <v>0</v>
      </c>
      <c r="AM260" s="102">
        <f>SUMIF(AK11:AK256,AK260,AM11:AM256)</f>
        <v>0</v>
      </c>
      <c r="AO260" s="100">
        <f>SUMIF(AP11:AP256,AP260,AO11:AO256)</f>
        <v>0</v>
      </c>
      <c r="AP260" s="99" t="str">
        <f>AK260</f>
        <v>Todos municípios produtores</v>
      </c>
      <c r="AQ260" s="102">
        <f>SUMIF(AP11:AP256,AP260,AQ11:AQ256)</f>
        <v>0</v>
      </c>
      <c r="AR260" s="102">
        <f>SUMIF(AP11:AP256,AP260,AR11:AR256)</f>
        <v>0</v>
      </c>
      <c r="AT260" s="100">
        <f>SUMIF(AU11:AU256,AU260,AT11:AT256)</f>
        <v>0</v>
      </c>
      <c r="AU260" s="99" t="str">
        <f>AP260</f>
        <v>Todos municípios produtores</v>
      </c>
      <c r="AV260" s="102">
        <f>SUMIF(AU11:AU256,AU260,AV11:AV256)</f>
        <v>0</v>
      </c>
      <c r="AW260" s="102">
        <f>SUMIF(AU11:AU256,AU260,AW11:AW256)</f>
        <v>0</v>
      </c>
      <c r="AY260" s="100">
        <f>SUMIF(AZ11:AZ256,AZ260,AY11:AY256)</f>
        <v>0</v>
      </c>
      <c r="AZ260" s="99" t="str">
        <f>AU260</f>
        <v>Todos municípios produtores</v>
      </c>
      <c r="BA260" s="102">
        <f>SUMIF(AZ11:AZ256,AZ260,BA11:BA256)</f>
        <v>0</v>
      </c>
      <c r="BB260" s="102">
        <f>SUMIF(AZ11:AZ256,AZ260,BB11:BB256)</f>
        <v>0</v>
      </c>
      <c r="BD260" s="100">
        <f>SUMIF(BE11:BE256,BE260,BD11:BD256)</f>
        <v>0</v>
      </c>
      <c r="BE260" s="99" t="str">
        <f>AZ260</f>
        <v>Todos municípios produtores</v>
      </c>
      <c r="BF260" s="102">
        <f>SUMIF(BE11:BE256,BE260,BF11:BF256)</f>
        <v>0</v>
      </c>
      <c r="BG260" s="102">
        <f>SUMIF(BE11:BE256,BE260,BG11:BG256)</f>
        <v>0</v>
      </c>
      <c r="BI260" s="100">
        <f>SUMIF(BJ11:BJ256,BJ260,BI11:BI256)</f>
        <v>0</v>
      </c>
      <c r="BJ260" s="99" t="str">
        <f>BE260</f>
        <v>Todos municípios produtores</v>
      </c>
      <c r="BK260" s="102">
        <f>SUMIF(BJ11:BJ256,BJ260,BK11:BK256)</f>
        <v>0</v>
      </c>
      <c r="BL260" s="102">
        <f>SUMIF(BJ11:BJ256,BJ260,BL11:BL256)</f>
        <v>0</v>
      </c>
      <c r="BN260" s="100">
        <f>SUMIF(BO11:BO256,BO260,BN11:BN256)</f>
        <v>0</v>
      </c>
      <c r="BO260" s="99" t="str">
        <f>BJ260</f>
        <v>Todos municípios produtores</v>
      </c>
      <c r="BP260" s="102">
        <f>SUMIF(BO11:BO256,BO260,BP11:BP256)</f>
        <v>0</v>
      </c>
      <c r="BQ260" s="102">
        <f>SUMIF(BO11:BO256,BO260,BQ11:BQ256)</f>
        <v>0</v>
      </c>
      <c r="BS260" s="100">
        <f>SUMIF(BT11:BT256,BT260,BS11:BS256)</f>
        <v>0</v>
      </c>
      <c r="BT260" s="99" t="str">
        <f>BO260</f>
        <v>Todos municípios produtores</v>
      </c>
      <c r="BU260" s="102">
        <f>SUMIF(BT11:BT256,BT260,BU11:BU256)</f>
        <v>0</v>
      </c>
      <c r="BV260" s="102">
        <f>SUMIF(BT11:BT256,BT260,BV11:BV256)</f>
        <v>0</v>
      </c>
      <c r="BX260" s="100">
        <f>SUMIF(BY11:BY256,BY260,BX11:BX256)</f>
        <v>0</v>
      </c>
      <c r="BY260" s="99" t="str">
        <f>BT260</f>
        <v>Todos municípios produtores</v>
      </c>
      <c r="BZ260" s="102">
        <f>SUMIF(BY11:BY256,BY260,BZ11:BZ256)</f>
        <v>0</v>
      </c>
      <c r="CA260" s="102">
        <f>SUMIF(BY11:BY256,BY260,CA11:CA256)</f>
        <v>0</v>
      </c>
      <c r="CC260" s="100">
        <f>SUMIF(CD11:CD256,CD260,CC11:CC256)</f>
        <v>0</v>
      </c>
      <c r="CD260" s="99" t="str">
        <f>BY260</f>
        <v>Todos municípios produtores</v>
      </c>
      <c r="CE260" s="102">
        <f>SUMIF(CD11:CD256,CD260,CE11:CE256)</f>
        <v>0</v>
      </c>
      <c r="CF260" s="102">
        <f>SUMIF(CD11:CD256,CD260,CF11:CF256)</f>
        <v>0</v>
      </c>
      <c r="CH260" s="100">
        <f>SUMIF(CI11:CI256,CI260,CH11:CH256)</f>
        <v>0</v>
      </c>
      <c r="CI260" s="99" t="str">
        <f>CD260</f>
        <v>Todos municípios produtores</v>
      </c>
      <c r="CJ260" s="102">
        <f>SUMIF(CI11:CI256,CI260,CJ11:CJ256)</f>
        <v>0</v>
      </c>
      <c r="CK260" s="102">
        <f>SUMIF(CI11:CI256,CI260,CK11:CK256)</f>
        <v>0</v>
      </c>
      <c r="CM260" s="100">
        <f>SUMIF(CN11:CN256,CN260,CM11:CM256)</f>
        <v>0</v>
      </c>
      <c r="CN260" s="99" t="str">
        <f>CI260</f>
        <v>Todos municípios produtores</v>
      </c>
      <c r="CO260" s="102">
        <f>SUMIF(CN11:CN256,CN260,CO11:CO256)</f>
        <v>0</v>
      </c>
      <c r="CP260" s="102">
        <f>SUMIF(CN11:CN256,CN260,CP11:CP256)</f>
        <v>0</v>
      </c>
      <c r="CR260" s="100">
        <f>SUMIF(CS11:CS256,CS260,CR11:CR256)</f>
        <v>0</v>
      </c>
      <c r="CS260" s="99" t="str">
        <f>CN260</f>
        <v>Todos municípios produtores</v>
      </c>
      <c r="CT260" s="102">
        <f>SUMIF(CS11:CS256,CS260,CT11:CT256)</f>
        <v>0</v>
      </c>
      <c r="CU260" s="102">
        <f>SUMIF(CS11:CS256,CS260,CU11:CU256)</f>
        <v>0</v>
      </c>
      <c r="CW260" s="100">
        <f>SUMIF(CX11:CX256,CX260,CW11:CW256)</f>
        <v>0</v>
      </c>
      <c r="CX260" s="99" t="str">
        <f>CS260</f>
        <v>Todos municípios produtores</v>
      </c>
      <c r="CY260" s="102">
        <f>SUMIF(CX11:CX256,CX260,CY11:CY256)</f>
        <v>0</v>
      </c>
      <c r="CZ260" s="102">
        <f>SUMIF(CX11:CX256,CX260,CZ11:CZ256)</f>
        <v>0</v>
      </c>
      <c r="DB260" s="100">
        <f>SUMIF(DC11:DC256,DC260,DB11:DB256)</f>
        <v>0</v>
      </c>
      <c r="DC260" s="99" t="str">
        <f>CX260</f>
        <v>Todos municípios produtores</v>
      </c>
      <c r="DD260" s="102">
        <f>SUMIF(DC11:DC256,DC260,DD11:DD256)</f>
        <v>0</v>
      </c>
      <c r="DE260" s="102">
        <f>SUMIF(DC11:DC256,DC260,DE11:DE256)</f>
        <v>0</v>
      </c>
      <c r="DG260" s="100">
        <f>SUMIF(DH11:DH256,DH260,DG11:DG256)</f>
        <v>0</v>
      </c>
      <c r="DH260" s="99" t="str">
        <f>DC260</f>
        <v>Todos municípios produtores</v>
      </c>
      <c r="DI260" s="102">
        <f>SUMIF(DH11:DH256,DH260,DI11:DI256)</f>
        <v>0</v>
      </c>
      <c r="DJ260" s="102">
        <f>SUMIF(DH11:DH256,DH260,DJ11:DJ256)</f>
        <v>0</v>
      </c>
      <c r="DL260" s="100">
        <f>SUMIF(DM11:DM256,DM260,DL11:DL256)</f>
        <v>0</v>
      </c>
      <c r="DM260" s="99" t="str">
        <f>DH260</f>
        <v>Todos municípios produtores</v>
      </c>
      <c r="DN260" s="102">
        <f>SUMIF(DM11:DM256,DM260,DN11:DN256)</f>
        <v>0</v>
      </c>
      <c r="DO260" s="102">
        <f>SUMIF(DM11:DM256,DM260,DO11:DO256)</f>
        <v>0</v>
      </c>
      <c r="DQ260" s="100">
        <f>SUMIF(DR11:DR256,DR260,DQ11:DQ256)</f>
        <v>0</v>
      </c>
      <c r="DR260" s="99" t="str">
        <f>DM260</f>
        <v>Todos municípios produtores</v>
      </c>
      <c r="DS260" s="102">
        <f>SUMIF(DR11:DR256,DR260,DS11:DS256)</f>
        <v>0</v>
      </c>
      <c r="DT260" s="102">
        <f>SUMIF(DR11:DR256,DR260,DT11:DT256)</f>
        <v>0</v>
      </c>
      <c r="DV260" s="100">
        <f>SUMIF(DW11:DW256,DW260,DV11:DV256)</f>
        <v>0</v>
      </c>
      <c r="DW260" s="99" t="str">
        <f>DR260</f>
        <v>Todos municípios produtores</v>
      </c>
      <c r="DX260" s="102">
        <f>SUMIF(DW11:DW256,DW260,DX11:DX256)</f>
        <v>0</v>
      </c>
      <c r="DY260" s="102">
        <f>SUMIF(DW11:DW256,DW260,DY11:DY256)</f>
        <v>0</v>
      </c>
      <c r="EA260" s="100">
        <f>SUMIF(EB11:EB256,EB260,EA11:EA256)</f>
        <v>0</v>
      </c>
      <c r="EB260" s="99" t="str">
        <f>DW260</f>
        <v>Todos municípios produtores</v>
      </c>
      <c r="EC260" s="102">
        <f>SUMIF(EB11:EB256,EB260,EC11:EC256)</f>
        <v>0</v>
      </c>
      <c r="ED260" s="102">
        <f>SUMIF(EB11:EB256,EB260,ED11:ED256)</f>
        <v>0</v>
      </c>
      <c r="EF260" s="100">
        <f>SUMIF(EG11:EG256,EG260,EF11:EF256)</f>
        <v>0</v>
      </c>
      <c r="EG260" s="99" t="str">
        <f>EB260</f>
        <v>Todos municípios produtores</v>
      </c>
      <c r="EH260" s="102">
        <f>SUMIF(EG11:EG256,EG260,EH11:EH256)</f>
        <v>0</v>
      </c>
      <c r="EI260" s="102">
        <f>SUMIF(EG11:EG256,EG260,EI11:EI256)</f>
        <v>0</v>
      </c>
      <c r="EK260" s="100">
        <f>SUMIF(EL11:EL256,EL260,EK11:EK256)</f>
        <v>0</v>
      </c>
      <c r="EL260" s="99" t="str">
        <f>EG260</f>
        <v>Todos municípios produtores</v>
      </c>
      <c r="EM260" s="102">
        <f>SUMIF(EL11:EL256,EL260,EM11:EM256)</f>
        <v>0</v>
      </c>
      <c r="EN260" s="102">
        <f>SUMIF(EL11:EL256,EL260,EN11:EN256)</f>
        <v>0</v>
      </c>
    </row>
    <row r="261" spans="1:144" ht="13.5" customHeight="1" x14ac:dyDescent="0.2">
      <c r="Y261" s="9"/>
    </row>
    <row r="262" spans="1:144" ht="13.5" customHeight="1" x14ac:dyDescent="0.2">
      <c r="Z262" s="9"/>
    </row>
    <row r="263" spans="1:144" ht="13.5" customHeight="1" x14ac:dyDescent="0.2">
      <c r="Z263" s="9"/>
    </row>
    <row r="264" spans="1:144" ht="13.5" customHeight="1" x14ac:dyDescent="0.2">
      <c r="Z264" s="6"/>
    </row>
    <row r="265" spans="1:144" ht="13.5" customHeight="1" x14ac:dyDescent="0.2">
      <c r="Z265" s="6"/>
    </row>
    <row r="266" spans="1:144" ht="13.5" customHeight="1" x14ac:dyDescent="0.2">
      <c r="Z266" s="23"/>
    </row>
    <row r="267" spans="1:144" ht="13.5" customHeight="1" x14ac:dyDescent="0.2">
      <c r="Z267" s="23"/>
    </row>
    <row r="268" spans="1:144" ht="13.5" customHeight="1" x14ac:dyDescent="0.2">
      <c r="Z268" s="23"/>
    </row>
    <row r="269" spans="1:144" ht="13.5" customHeight="1" x14ac:dyDescent="0.2">
      <c r="Z269" s="23"/>
    </row>
    <row r="270" spans="1:144" ht="13.5" customHeight="1" x14ac:dyDescent="0.2">
      <c r="Z270" s="23"/>
    </row>
    <row r="271" spans="1:144" ht="13.5" customHeight="1" x14ac:dyDescent="0.2">
      <c r="Z271" s="23"/>
    </row>
    <row r="272" spans="1:144" ht="13.5" customHeight="1" x14ac:dyDescent="0.2">
      <c r="Z272" s="23"/>
    </row>
    <row r="273" spans="26:26" ht="13.5" customHeight="1" x14ac:dyDescent="0.2">
      <c r="Z273" s="23"/>
    </row>
    <row r="274" spans="26:26" ht="13.5" customHeight="1" x14ac:dyDescent="0.2">
      <c r="Z274" s="23"/>
    </row>
    <row r="275" spans="26:26" ht="13.5" customHeight="1" x14ac:dyDescent="0.2">
      <c r="Z275" s="23"/>
    </row>
    <row r="276" spans="26:26" ht="13.5" customHeight="1" x14ac:dyDescent="0.2">
      <c r="Z276" s="23"/>
    </row>
    <row r="277" spans="26:26" ht="13.5" customHeight="1" x14ac:dyDescent="0.2">
      <c r="Z277" s="23"/>
    </row>
    <row r="278" spans="26:26" ht="13.5" customHeight="1" x14ac:dyDescent="0.2">
      <c r="Z278" s="23"/>
    </row>
    <row r="279" spans="26:26" ht="13.5" customHeight="1" x14ac:dyDescent="0.2">
      <c r="Z279" s="23"/>
    </row>
    <row r="280" spans="26:26" ht="13.5" customHeight="1" x14ac:dyDescent="0.2">
      <c r="Z280" s="23"/>
    </row>
    <row r="281" spans="26:26" ht="13.5" customHeight="1" x14ac:dyDescent="0.2">
      <c r="Z281" s="23"/>
    </row>
    <row r="282" spans="26:26" ht="13.5" customHeight="1" x14ac:dyDescent="0.2">
      <c r="Z282" s="23"/>
    </row>
    <row r="283" spans="26:26" ht="13.5" customHeight="1" x14ac:dyDescent="0.2">
      <c r="Z283" s="23"/>
    </row>
    <row r="284" spans="26:26" ht="13.5" customHeight="1" x14ac:dyDescent="0.2">
      <c r="Z284" s="23"/>
    </row>
    <row r="285" spans="26:26" ht="13.5" customHeight="1" x14ac:dyDescent="0.2">
      <c r="Z285" s="23"/>
    </row>
    <row r="286" spans="26:26" ht="13.5" customHeight="1" x14ac:dyDescent="0.2">
      <c r="Z286" s="23"/>
    </row>
    <row r="287" spans="26:26" ht="13.5" customHeight="1" x14ac:dyDescent="0.2">
      <c r="Z287" s="23"/>
    </row>
    <row r="288" spans="26:26" ht="13.5" customHeight="1" x14ac:dyDescent="0.2">
      <c r="Z288" s="23"/>
    </row>
    <row r="289" spans="26:26" ht="13.5" customHeight="1" x14ac:dyDescent="0.2">
      <c r="Z289" s="23"/>
    </row>
    <row r="290" spans="26:26" ht="13.5" customHeight="1" x14ac:dyDescent="0.2">
      <c r="Z290" s="23"/>
    </row>
    <row r="291" spans="26:26" ht="13.5" customHeight="1" x14ac:dyDescent="0.2">
      <c r="Z291" s="23"/>
    </row>
    <row r="292" spans="26:26" ht="13.5" customHeight="1" x14ac:dyDescent="0.2">
      <c r="Z292" s="23"/>
    </row>
    <row r="293" spans="26:26" ht="13.5" customHeight="1" x14ac:dyDescent="0.2">
      <c r="Z293" s="23"/>
    </row>
    <row r="294" spans="26:26" ht="13.5" customHeight="1" x14ac:dyDescent="0.2">
      <c r="Z294" s="9"/>
    </row>
    <row r="295" spans="26:26" ht="13.5" customHeight="1" x14ac:dyDescent="0.2">
      <c r="Z295" s="9"/>
    </row>
    <row r="296" spans="26:26" ht="13.5" customHeight="1" x14ac:dyDescent="0.2">
      <c r="Z296" s="9"/>
    </row>
    <row r="297" spans="26:26" ht="13.5" customHeight="1" x14ac:dyDescent="0.2">
      <c r="Z297" s="9"/>
    </row>
    <row r="298" spans="26:26" ht="13.5" customHeight="1" x14ac:dyDescent="0.2">
      <c r="Z298" s="9"/>
    </row>
    <row r="299" spans="26:26" ht="13.5" customHeight="1" x14ac:dyDescent="0.2">
      <c r="Z299" s="9"/>
    </row>
    <row r="300" spans="26:26" ht="13.5" customHeight="1" x14ac:dyDescent="0.2">
      <c r="Z300" s="9"/>
    </row>
    <row r="301" spans="26:26" ht="13.5" customHeight="1" x14ac:dyDescent="0.2">
      <c r="Z301" s="6"/>
    </row>
    <row r="302" spans="26:26" ht="13.5" customHeight="1" x14ac:dyDescent="0.2">
      <c r="Z302" s="6"/>
    </row>
    <row r="303" spans="26:26" ht="13.5" customHeight="1" x14ac:dyDescent="0.2">
      <c r="Z303" s="23"/>
    </row>
    <row r="304" spans="26:26" ht="13.5" customHeight="1" x14ac:dyDescent="0.2">
      <c r="Z304" s="23"/>
    </row>
    <row r="305" spans="26:26" ht="13.5" customHeight="1" x14ac:dyDescent="0.2">
      <c r="Z305" s="23"/>
    </row>
    <row r="306" spans="26:26" ht="13.5" customHeight="1" x14ac:dyDescent="0.2">
      <c r="Z306" s="23"/>
    </row>
    <row r="307" spans="26:26" ht="13.5" customHeight="1" x14ac:dyDescent="0.2">
      <c r="Z307" s="23"/>
    </row>
    <row r="308" spans="26:26" ht="13.5" customHeight="1" x14ac:dyDescent="0.2">
      <c r="Z308" s="23"/>
    </row>
    <row r="309" spans="26:26" ht="13.5" customHeight="1" x14ac:dyDescent="0.2">
      <c r="Z309" s="23"/>
    </row>
    <row r="310" spans="26:26" ht="13.5" customHeight="1" x14ac:dyDescent="0.2">
      <c r="Z310" s="23"/>
    </row>
    <row r="311" spans="26:26" ht="13.5" customHeight="1" x14ac:dyDescent="0.2">
      <c r="Z311" s="23"/>
    </row>
    <row r="312" spans="26:26" ht="13.5" customHeight="1" x14ac:dyDescent="0.2">
      <c r="Z312" s="23"/>
    </row>
    <row r="313" spans="26:26" ht="13.5" customHeight="1" x14ac:dyDescent="0.2">
      <c r="Z313" s="23"/>
    </row>
    <row r="314" spans="26:26" ht="13.5" customHeight="1" x14ac:dyDescent="0.2">
      <c r="Z314" s="23"/>
    </row>
    <row r="315" spans="26:26" ht="13.5" customHeight="1" x14ac:dyDescent="0.2">
      <c r="Z315" s="23"/>
    </row>
    <row r="316" spans="26:26" ht="13.5" customHeight="1" x14ac:dyDescent="0.2">
      <c r="Z316" s="23"/>
    </row>
    <row r="317" spans="26:26" ht="13.5" customHeight="1" x14ac:dyDescent="0.2">
      <c r="Z317" s="23"/>
    </row>
    <row r="318" spans="26:26" ht="13.5" customHeight="1" x14ac:dyDescent="0.2">
      <c r="Z318" s="23"/>
    </row>
    <row r="319" spans="26:26" ht="13.5" customHeight="1" x14ac:dyDescent="0.2">
      <c r="Z319" s="23"/>
    </row>
    <row r="320" spans="26:26" ht="13.5" customHeight="1" x14ac:dyDescent="0.2">
      <c r="Z320" s="23"/>
    </row>
    <row r="321" spans="26:26" ht="13.5" customHeight="1" x14ac:dyDescent="0.2">
      <c r="Z321" s="23"/>
    </row>
    <row r="322" spans="26:26" ht="13.5" customHeight="1" x14ac:dyDescent="0.2">
      <c r="Z322" s="23"/>
    </row>
    <row r="323" spans="26:26" ht="13.5" customHeight="1" x14ac:dyDescent="0.2">
      <c r="Z323" s="23"/>
    </row>
    <row r="324" spans="26:26" ht="13.5" customHeight="1" x14ac:dyDescent="0.2">
      <c r="Z324" s="23"/>
    </row>
    <row r="325" spans="26:26" ht="13.5" customHeight="1" x14ac:dyDescent="0.2">
      <c r="Z325" s="23"/>
    </row>
    <row r="326" spans="26:26" ht="13.5" customHeight="1" x14ac:dyDescent="0.2">
      <c r="Z326" s="23"/>
    </row>
    <row r="327" spans="26:26" ht="13.5" customHeight="1" x14ac:dyDescent="0.2">
      <c r="Z327" s="23"/>
    </row>
    <row r="328" spans="26:26" ht="13.5" customHeight="1" x14ac:dyDescent="0.2">
      <c r="Z328" s="23"/>
    </row>
    <row r="329" spans="26:26" ht="13.5" customHeight="1" x14ac:dyDescent="0.2">
      <c r="Z329" s="23"/>
    </row>
    <row r="330" spans="26:26" ht="13.5" customHeight="1" x14ac:dyDescent="0.2">
      <c r="Z330" s="23"/>
    </row>
    <row r="331" spans="26:26" ht="13.5" customHeight="1" x14ac:dyDescent="0.2">
      <c r="Z331" s="9"/>
    </row>
    <row r="332" spans="26:26" ht="13.5" customHeight="1" x14ac:dyDescent="0.2">
      <c r="Z332" s="9"/>
    </row>
    <row r="333" spans="26:26" ht="13.5" customHeight="1" x14ac:dyDescent="0.2">
      <c r="Z333" s="9"/>
    </row>
    <row r="334" spans="26:26" ht="13.5" customHeight="1" x14ac:dyDescent="0.2">
      <c r="Z334" s="9"/>
    </row>
    <row r="335" spans="26:26" ht="13.5" customHeight="1" x14ac:dyDescent="0.2">
      <c r="Z335" s="9"/>
    </row>
    <row r="336" spans="26:26" ht="13.5" customHeight="1" x14ac:dyDescent="0.2">
      <c r="Z336" s="9"/>
    </row>
    <row r="337" spans="26:26" ht="13.5" customHeight="1" x14ac:dyDescent="0.2">
      <c r="Z337" s="9"/>
    </row>
    <row r="338" spans="26:26" ht="13.5" customHeight="1" x14ac:dyDescent="0.2">
      <c r="Z338" s="9"/>
    </row>
    <row r="339" spans="26:26" ht="13.5" customHeight="1" x14ac:dyDescent="0.2">
      <c r="Z339" s="9"/>
    </row>
    <row r="340" spans="26:26" ht="13.5" customHeight="1" x14ac:dyDescent="0.2">
      <c r="Z340" s="9"/>
    </row>
    <row r="341" spans="26:26" ht="13.5" customHeight="1" x14ac:dyDescent="0.2">
      <c r="Z341" s="9"/>
    </row>
    <row r="342" spans="26:26" ht="13.5" customHeight="1" x14ac:dyDescent="0.2">
      <c r="Z342" s="9"/>
    </row>
    <row r="343" spans="26:26" ht="13.5" customHeight="1" x14ac:dyDescent="0.2">
      <c r="Z343" s="9"/>
    </row>
    <row r="344" spans="26:26" ht="13.5" customHeight="1" x14ac:dyDescent="0.2">
      <c r="Z344" s="9"/>
    </row>
    <row r="345" spans="26:26" ht="13.5" customHeight="1" x14ac:dyDescent="0.2">
      <c r="Z345" s="9"/>
    </row>
    <row r="346" spans="26:26" ht="13.5" customHeight="1" x14ac:dyDescent="0.2">
      <c r="Z346" s="9"/>
    </row>
    <row r="347" spans="26:26" ht="13.5" customHeight="1" x14ac:dyDescent="0.2">
      <c r="Z347" s="9"/>
    </row>
    <row r="348" spans="26:26" ht="13.5" customHeight="1" x14ac:dyDescent="0.2">
      <c r="Z348" s="9"/>
    </row>
    <row r="349" spans="26:26" ht="13.5" customHeight="1" x14ac:dyDescent="0.2">
      <c r="Z349" s="9"/>
    </row>
    <row r="350" spans="26:26" ht="13.5" customHeight="1" x14ac:dyDescent="0.2">
      <c r="Z350" s="9"/>
    </row>
    <row r="351" spans="26:26" ht="13.5" customHeight="1" x14ac:dyDescent="0.2">
      <c r="Z351" s="9"/>
    </row>
    <row r="352" spans="26:26" ht="13.5" customHeight="1" x14ac:dyDescent="0.2"/>
    <row r="353" ht="13.5" customHeight="1" x14ac:dyDescent="0.2"/>
    <row r="354" ht="13.5" customHeight="1" x14ac:dyDescent="0.2"/>
    <row r="355" ht="13.5" customHeight="1" x14ac:dyDescent="0.2"/>
    <row r="356" ht="13.5" customHeight="1" x14ac:dyDescent="0.2"/>
    <row r="357" ht="13.5" customHeight="1" x14ac:dyDescent="0.2"/>
    <row r="358" ht="13.5" customHeight="1" x14ac:dyDescent="0.2"/>
    <row r="359" ht="13.5" customHeight="1" x14ac:dyDescent="0.2"/>
    <row r="360" ht="13.5" customHeight="1" x14ac:dyDescent="0.2"/>
    <row r="361" ht="13.5" customHeight="1" x14ac:dyDescent="0.2"/>
    <row r="362" ht="13.5" customHeight="1" x14ac:dyDescent="0.2"/>
    <row r="363" ht="13.5" customHeight="1" x14ac:dyDescent="0.2"/>
    <row r="364" ht="13.5" customHeight="1" x14ac:dyDescent="0.2"/>
    <row r="365" ht="13.5" customHeight="1" x14ac:dyDescent="0.2"/>
    <row r="366" ht="13.5" customHeight="1" x14ac:dyDescent="0.2"/>
    <row r="367" ht="13.5" customHeight="1" x14ac:dyDescent="0.2"/>
    <row r="368" ht="13.5" customHeight="1" x14ac:dyDescent="0.2"/>
    <row r="369" ht="13.5" customHeight="1" x14ac:dyDescent="0.2"/>
    <row r="370" ht="13.5" customHeight="1" x14ac:dyDescent="0.2"/>
    <row r="383" ht="14.25" customHeight="1" x14ac:dyDescent="0.2"/>
    <row r="385" ht="9.75" customHeight="1" x14ac:dyDescent="0.2"/>
    <row r="390" ht="12.75" customHeight="1" x14ac:dyDescent="0.2"/>
  </sheetData>
  <sheetProtection password="D2FB" sheet="1" objects="1" scenarios="1" sort="0"/>
  <sortState ref="EB11:ED256">
    <sortCondition descending="1" ref="ED11:ED256"/>
  </sortState>
  <mergeCells count="127">
    <mergeCell ref="F5:N5"/>
    <mergeCell ref="DC7:DJ7"/>
    <mergeCell ref="DC8:DE8"/>
    <mergeCell ref="DH8:DJ8"/>
    <mergeCell ref="DC9:DC10"/>
    <mergeCell ref="DD9:DD10"/>
    <mergeCell ref="DE9:DE10"/>
    <mergeCell ref="DH9:DH10"/>
    <mergeCell ref="DI9:DI10"/>
    <mergeCell ref="DJ9:DJ10"/>
    <mergeCell ref="G7:N7"/>
    <mergeCell ref="G8:I8"/>
    <mergeCell ref="L8:N8"/>
    <mergeCell ref="G9:G10"/>
    <mergeCell ref="H9:H10"/>
    <mergeCell ref="I9:I10"/>
    <mergeCell ref="L9:L10"/>
    <mergeCell ref="M9:M10"/>
    <mergeCell ref="N9:N10"/>
    <mergeCell ref="CS7:CZ7"/>
    <mergeCell ref="CS8:CU8"/>
    <mergeCell ref="CX8:CZ8"/>
    <mergeCell ref="CS9:CS10"/>
    <mergeCell ref="CT9:CT10"/>
    <mergeCell ref="CU9:CU10"/>
    <mergeCell ref="CX9:CX10"/>
    <mergeCell ref="CY9:CY10"/>
    <mergeCell ref="CZ9:CZ10"/>
    <mergeCell ref="CI7:CP7"/>
    <mergeCell ref="CI8:CK8"/>
    <mergeCell ref="CN8:CP8"/>
    <mergeCell ref="CI9:CI10"/>
    <mergeCell ref="CJ9:CJ10"/>
    <mergeCell ref="CK9:CK10"/>
    <mergeCell ref="CN9:CN10"/>
    <mergeCell ref="CO9:CO10"/>
    <mergeCell ref="CP9:CP10"/>
    <mergeCell ref="BY7:CF7"/>
    <mergeCell ref="BY8:CA8"/>
    <mergeCell ref="CD8:CF8"/>
    <mergeCell ref="BY9:BY10"/>
    <mergeCell ref="BZ9:BZ10"/>
    <mergeCell ref="CA9:CA10"/>
    <mergeCell ref="CD9:CD10"/>
    <mergeCell ref="CE9:CE10"/>
    <mergeCell ref="CF9:CF10"/>
    <mergeCell ref="BO7:BV7"/>
    <mergeCell ref="BO8:BQ8"/>
    <mergeCell ref="BT8:BV8"/>
    <mergeCell ref="BO9:BO10"/>
    <mergeCell ref="BP9:BP10"/>
    <mergeCell ref="BQ9:BQ10"/>
    <mergeCell ref="BT9:BT10"/>
    <mergeCell ref="BU9:BU10"/>
    <mergeCell ref="BV9:BV10"/>
    <mergeCell ref="BE7:BL7"/>
    <mergeCell ref="BE8:BG8"/>
    <mergeCell ref="BJ8:BL8"/>
    <mergeCell ref="BE9:BE10"/>
    <mergeCell ref="BF9:BF10"/>
    <mergeCell ref="BG9:BG10"/>
    <mergeCell ref="BJ9:BJ10"/>
    <mergeCell ref="BK9:BK10"/>
    <mergeCell ref="BL9:BL10"/>
    <mergeCell ref="AU7:BB7"/>
    <mergeCell ref="AU8:AW8"/>
    <mergeCell ref="AZ8:BB8"/>
    <mergeCell ref="AU9:AU10"/>
    <mergeCell ref="AV9:AV10"/>
    <mergeCell ref="AW9:AW10"/>
    <mergeCell ref="AZ9:AZ10"/>
    <mergeCell ref="BA9:BA10"/>
    <mergeCell ref="BB9:BB10"/>
    <mergeCell ref="Q7:X7"/>
    <mergeCell ref="AA7:AH7"/>
    <mergeCell ref="AA8:AC8"/>
    <mergeCell ref="AF8:AH8"/>
    <mergeCell ref="AA9:AA10"/>
    <mergeCell ref="AB9:AB10"/>
    <mergeCell ref="AC9:AC10"/>
    <mergeCell ref="AF9:AF10"/>
    <mergeCell ref="AG9:AG10"/>
    <mergeCell ref="AH9:AH10"/>
    <mergeCell ref="Q8:S8"/>
    <mergeCell ref="V8:X8"/>
    <mergeCell ref="Q9:Q10"/>
    <mergeCell ref="R9:R10"/>
    <mergeCell ref="S9:S10"/>
    <mergeCell ref="V9:V10"/>
    <mergeCell ref="W9:W10"/>
    <mergeCell ref="X9:X10"/>
    <mergeCell ref="DM7:DT7"/>
    <mergeCell ref="DM8:DO8"/>
    <mergeCell ref="DR8:DT8"/>
    <mergeCell ref="DM9:DM10"/>
    <mergeCell ref="DN9:DN10"/>
    <mergeCell ref="DO9:DO10"/>
    <mergeCell ref="DR9:DR10"/>
    <mergeCell ref="DS9:DS10"/>
    <mergeCell ref="DT9:DT10"/>
    <mergeCell ref="DW7:ED7"/>
    <mergeCell ref="DW8:DY8"/>
    <mergeCell ref="EB8:ED8"/>
    <mergeCell ref="DW9:DW10"/>
    <mergeCell ref="DX9:DX10"/>
    <mergeCell ref="DY9:DY10"/>
    <mergeCell ref="EB9:EB10"/>
    <mergeCell ref="EC9:EC10"/>
    <mergeCell ref="ED9:ED10"/>
    <mergeCell ref="EG7:EN7"/>
    <mergeCell ref="EG8:EI8"/>
    <mergeCell ref="EL8:EN8"/>
    <mergeCell ref="EG9:EG10"/>
    <mergeCell ref="EH9:EH10"/>
    <mergeCell ref="EI9:EI10"/>
    <mergeCell ref="EL9:EL10"/>
    <mergeCell ref="EM9:EM10"/>
    <mergeCell ref="EN9:EN10"/>
    <mergeCell ref="AK7:AR7"/>
    <mergeCell ref="AK8:AM8"/>
    <mergeCell ref="AP8:AR8"/>
    <mergeCell ref="AK9:AK10"/>
    <mergeCell ref="AL9:AL10"/>
    <mergeCell ref="AM9:AM10"/>
    <mergeCell ref="AP9:AP10"/>
    <mergeCell ref="AQ9:AQ10"/>
    <mergeCell ref="AR9:AR10"/>
  </mergeCells>
  <conditionalFormatting sqref="R258:S258">
    <cfRule type="cellIs" dxfId="55" priority="167" stopIfTrue="1" operator="equal">
      <formula>R257</formula>
    </cfRule>
    <cfRule type="cellIs" dxfId="54" priority="168" stopIfTrue="1" operator="notEqual">
      <formula>R257</formula>
    </cfRule>
  </conditionalFormatting>
  <conditionalFormatting sqref="N258">
    <cfRule type="cellIs" dxfId="53" priority="53" stopIfTrue="1" operator="equal">
      <formula>N257</formula>
    </cfRule>
    <cfRule type="cellIs" dxfId="52" priority="54" stopIfTrue="1" operator="notEqual">
      <formula>N257</formula>
    </cfRule>
  </conditionalFormatting>
  <conditionalFormatting sqref="M258">
    <cfRule type="cellIs" dxfId="51" priority="51" stopIfTrue="1" operator="equal">
      <formula>M257</formula>
    </cfRule>
    <cfRule type="cellIs" dxfId="50" priority="52" stopIfTrue="1" operator="notEqual">
      <formula>M257</formula>
    </cfRule>
  </conditionalFormatting>
  <conditionalFormatting sqref="W258:X258">
    <cfRule type="cellIs" dxfId="49" priority="49" stopIfTrue="1" operator="equal">
      <formula>W257</formula>
    </cfRule>
    <cfRule type="cellIs" dxfId="48" priority="50" stopIfTrue="1" operator="notEqual">
      <formula>W257</formula>
    </cfRule>
  </conditionalFormatting>
  <conditionalFormatting sqref="AB258:AC258">
    <cfRule type="cellIs" dxfId="47" priority="47" stopIfTrue="1" operator="equal">
      <formula>AB257</formula>
    </cfRule>
    <cfRule type="cellIs" dxfId="46" priority="48" stopIfTrue="1" operator="notEqual">
      <formula>AB257</formula>
    </cfRule>
  </conditionalFormatting>
  <conditionalFormatting sqref="AG258:AH258">
    <cfRule type="cellIs" dxfId="45" priority="45" stopIfTrue="1" operator="equal">
      <formula>AG257</formula>
    </cfRule>
    <cfRule type="cellIs" dxfId="44" priority="46" stopIfTrue="1" operator="notEqual">
      <formula>AG257</formula>
    </cfRule>
  </conditionalFormatting>
  <conditionalFormatting sqref="AL258:AM258">
    <cfRule type="cellIs" dxfId="43" priority="43" stopIfTrue="1" operator="equal">
      <formula>AL257</formula>
    </cfRule>
    <cfRule type="cellIs" dxfId="42" priority="44" stopIfTrue="1" operator="notEqual">
      <formula>AL257</formula>
    </cfRule>
  </conditionalFormatting>
  <conditionalFormatting sqref="AQ258:AR258">
    <cfRule type="cellIs" dxfId="41" priority="41" stopIfTrue="1" operator="equal">
      <formula>AQ257</formula>
    </cfRule>
    <cfRule type="cellIs" dxfId="40" priority="42" stopIfTrue="1" operator="notEqual">
      <formula>AQ257</formula>
    </cfRule>
  </conditionalFormatting>
  <conditionalFormatting sqref="AV258:AW258">
    <cfRule type="cellIs" dxfId="39" priority="39" stopIfTrue="1" operator="equal">
      <formula>AV257</formula>
    </cfRule>
    <cfRule type="cellIs" dxfId="38" priority="40" stopIfTrue="1" operator="notEqual">
      <formula>AV257</formula>
    </cfRule>
  </conditionalFormatting>
  <conditionalFormatting sqref="BA258:BB258">
    <cfRule type="cellIs" dxfId="37" priority="37" stopIfTrue="1" operator="equal">
      <formula>BA257</formula>
    </cfRule>
    <cfRule type="cellIs" dxfId="36" priority="38" stopIfTrue="1" operator="notEqual">
      <formula>BA257</formula>
    </cfRule>
  </conditionalFormatting>
  <conditionalFormatting sqref="BF258:BG258">
    <cfRule type="cellIs" dxfId="35" priority="35" stopIfTrue="1" operator="equal">
      <formula>BF257</formula>
    </cfRule>
    <cfRule type="cellIs" dxfId="34" priority="36" stopIfTrue="1" operator="notEqual">
      <formula>BF257</formula>
    </cfRule>
  </conditionalFormatting>
  <conditionalFormatting sqref="BK258:BL258">
    <cfRule type="cellIs" dxfId="33" priority="33" stopIfTrue="1" operator="equal">
      <formula>BK257</formula>
    </cfRule>
    <cfRule type="cellIs" dxfId="32" priority="34" stopIfTrue="1" operator="notEqual">
      <formula>BK257</formula>
    </cfRule>
  </conditionalFormatting>
  <conditionalFormatting sqref="BP258:BQ258">
    <cfRule type="cellIs" dxfId="31" priority="31" stopIfTrue="1" operator="equal">
      <formula>BP257</formula>
    </cfRule>
    <cfRule type="cellIs" dxfId="30" priority="32" stopIfTrue="1" operator="notEqual">
      <formula>BP257</formula>
    </cfRule>
  </conditionalFormatting>
  <conditionalFormatting sqref="BU258:BV258">
    <cfRule type="cellIs" dxfId="29" priority="29" stopIfTrue="1" operator="equal">
      <formula>BU257</formula>
    </cfRule>
    <cfRule type="cellIs" dxfId="28" priority="30" stopIfTrue="1" operator="notEqual">
      <formula>BU257</formula>
    </cfRule>
  </conditionalFormatting>
  <conditionalFormatting sqref="BZ258:CA258">
    <cfRule type="cellIs" dxfId="27" priority="27" stopIfTrue="1" operator="equal">
      <formula>BZ257</formula>
    </cfRule>
    <cfRule type="cellIs" dxfId="26" priority="28" stopIfTrue="1" operator="notEqual">
      <formula>BZ257</formula>
    </cfRule>
  </conditionalFormatting>
  <conditionalFormatting sqref="CE258:CF258">
    <cfRule type="cellIs" dxfId="25" priority="25" stopIfTrue="1" operator="equal">
      <formula>CE257</formula>
    </cfRule>
    <cfRule type="cellIs" dxfId="24" priority="26" stopIfTrue="1" operator="notEqual">
      <formula>CE257</formula>
    </cfRule>
  </conditionalFormatting>
  <conditionalFormatting sqref="CJ258:CK258">
    <cfRule type="cellIs" dxfId="23" priority="23" stopIfTrue="1" operator="equal">
      <formula>CJ257</formula>
    </cfRule>
    <cfRule type="cellIs" dxfId="22" priority="24" stopIfTrue="1" operator="notEqual">
      <formula>CJ257</formula>
    </cfRule>
  </conditionalFormatting>
  <conditionalFormatting sqref="CO258:CP258">
    <cfRule type="cellIs" dxfId="21" priority="21" stopIfTrue="1" operator="equal">
      <formula>CO257</formula>
    </cfRule>
    <cfRule type="cellIs" dxfId="20" priority="22" stopIfTrue="1" operator="notEqual">
      <formula>CO257</formula>
    </cfRule>
  </conditionalFormatting>
  <conditionalFormatting sqref="CT258:CU258">
    <cfRule type="cellIs" dxfId="19" priority="19" stopIfTrue="1" operator="equal">
      <formula>CT257</formula>
    </cfRule>
    <cfRule type="cellIs" dxfId="18" priority="20" stopIfTrue="1" operator="notEqual">
      <formula>CT257</formula>
    </cfRule>
  </conditionalFormatting>
  <conditionalFormatting sqref="CY258:CZ258">
    <cfRule type="cellIs" dxfId="17" priority="17" stopIfTrue="1" operator="equal">
      <formula>CY257</formula>
    </cfRule>
    <cfRule type="cellIs" dxfId="16" priority="18" stopIfTrue="1" operator="notEqual">
      <formula>CY257</formula>
    </cfRule>
  </conditionalFormatting>
  <conditionalFormatting sqref="DD258:DE258">
    <cfRule type="cellIs" dxfId="15" priority="15" stopIfTrue="1" operator="equal">
      <formula>DD257</formula>
    </cfRule>
    <cfRule type="cellIs" dxfId="14" priority="16" stopIfTrue="1" operator="notEqual">
      <formula>DD257</formula>
    </cfRule>
  </conditionalFormatting>
  <conditionalFormatting sqref="DI258:DJ258">
    <cfRule type="cellIs" dxfId="13" priority="13" stopIfTrue="1" operator="equal">
      <formula>DI257</formula>
    </cfRule>
    <cfRule type="cellIs" dxfId="12" priority="14" stopIfTrue="1" operator="notEqual">
      <formula>DI257</formula>
    </cfRule>
  </conditionalFormatting>
  <conditionalFormatting sqref="DN258:DO258">
    <cfRule type="cellIs" dxfId="11" priority="11" stopIfTrue="1" operator="equal">
      <formula>DN257</formula>
    </cfRule>
    <cfRule type="cellIs" dxfId="10" priority="12" stopIfTrue="1" operator="notEqual">
      <formula>DN257</formula>
    </cfRule>
  </conditionalFormatting>
  <conditionalFormatting sqref="DS258:DT258">
    <cfRule type="cellIs" dxfId="9" priority="9" stopIfTrue="1" operator="equal">
      <formula>DS257</formula>
    </cfRule>
    <cfRule type="cellIs" dxfId="8" priority="10" stopIfTrue="1" operator="notEqual">
      <formula>DS257</formula>
    </cfRule>
  </conditionalFormatting>
  <conditionalFormatting sqref="DX258:DY258">
    <cfRule type="cellIs" dxfId="7" priority="7" stopIfTrue="1" operator="equal">
      <formula>DX257</formula>
    </cfRule>
    <cfRule type="cellIs" dxfId="6" priority="8" stopIfTrue="1" operator="notEqual">
      <formula>DX257</formula>
    </cfRule>
  </conditionalFormatting>
  <conditionalFormatting sqref="EC258:ED258">
    <cfRule type="cellIs" dxfId="5" priority="5" stopIfTrue="1" operator="equal">
      <formula>EC257</formula>
    </cfRule>
    <cfRule type="cellIs" dxfId="4" priority="6" stopIfTrue="1" operator="notEqual">
      <formula>EC257</formula>
    </cfRule>
  </conditionalFormatting>
  <conditionalFormatting sqref="EH258:EI258">
    <cfRule type="cellIs" dxfId="3" priority="3" stopIfTrue="1" operator="equal">
      <formula>EH257</formula>
    </cfRule>
    <cfRule type="cellIs" dxfId="2" priority="4" stopIfTrue="1" operator="notEqual">
      <formula>EH257</formula>
    </cfRule>
  </conditionalFormatting>
  <conditionalFormatting sqref="EM258:EN258">
    <cfRule type="cellIs" dxfId="1" priority="1" stopIfTrue="1" operator="equal">
      <formula>EM257</formula>
    </cfRule>
    <cfRule type="cellIs" dxfId="0" priority="2" stopIfTrue="1" operator="notEqual">
      <formula>EM257</formula>
    </cfRule>
  </conditionalFormatting>
  <printOptions horizontalCentered="1" verticalCentered="1"/>
  <pageMargins left="0.47244094488188981" right="0.47244094488188981" top="0.19685039370078741" bottom="0.19685039370078741" header="0.31496062992125984" footer="0.11811023622047245"/>
  <pageSetup paperSize="9" scale="95" orientation="landscape" r:id="rId1"/>
  <headerFooter alignWithMargins="0">
    <oddFooter>&amp;R&amp;8Página &amp;P / 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44513" r:id="rId4" name="Drop Down 1">
              <controlPr defaultSize="0" print="0" autoFill="0" autoLine="0" autoPict="0">
                <anchor moveWithCells="1" sizeWithCells="1">
                  <from>
                    <xdr:col>6</xdr:col>
                    <xdr:colOff>19050</xdr:colOff>
                    <xdr:row>260</xdr:row>
                    <xdr:rowOff>95250</xdr:rowOff>
                  </from>
                  <to>
                    <xdr:col>7</xdr:col>
                    <xdr:colOff>228600</xdr:colOff>
                    <xdr:row>261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V434"/>
  <sheetViews>
    <sheetView showGridLines="0" showRowColHeaders="0" workbookViewId="0">
      <selection activeCell="B4" sqref="B4"/>
    </sheetView>
  </sheetViews>
  <sheetFormatPr defaultColWidth="0" defaultRowHeight="12.75" customHeight="1" zeroHeight="1" x14ac:dyDescent="0.2"/>
  <cols>
    <col min="1" max="1" width="3.140625" style="123" customWidth="1"/>
    <col min="2" max="2" width="4" customWidth="1"/>
    <col min="3" max="3" width="1.85546875" customWidth="1"/>
    <col min="4" max="4" width="4.7109375" customWidth="1"/>
    <col min="5" max="5" width="24.7109375" customWidth="1"/>
    <col min="6" max="8" width="11.42578125" customWidth="1"/>
    <col min="9" max="9" width="7.7109375" customWidth="1"/>
    <col min="10" max="10" width="6.7109375" customWidth="1"/>
    <col min="11" max="11" width="3" customWidth="1"/>
    <col min="12" max="12" width="4.7109375" customWidth="1"/>
    <col min="13" max="13" width="24.7109375" customWidth="1"/>
    <col min="14" max="15" width="11.42578125" customWidth="1"/>
    <col min="16" max="16" width="7.7109375" customWidth="1"/>
    <col min="17" max="17" width="6.7109375" customWidth="1"/>
    <col min="18" max="18" width="2" customWidth="1"/>
    <col min="19" max="19" width="4" style="9" customWidth="1"/>
    <col min="20" max="20" width="10.7109375" style="9" customWidth="1"/>
    <col min="21" max="21" width="17" style="9" customWidth="1"/>
    <col min="22" max="22" width="5.42578125" customWidth="1"/>
    <col min="23" max="16384" width="9.140625" hidden="1"/>
  </cols>
  <sheetData>
    <row r="1" spans="1:22" ht="10.5" customHeight="1" thickBot="1" x14ac:dyDescent="0.25">
      <c r="T1" s="125"/>
      <c r="U1" s="125"/>
      <c r="V1" s="123"/>
    </row>
    <row r="2" spans="1:22" s="11" customFormat="1" ht="10.5" customHeight="1" thickTop="1" x14ac:dyDescent="0.2">
      <c r="A2" s="124"/>
      <c r="C2" s="77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9"/>
      <c r="T2" s="124"/>
      <c r="U2" s="124"/>
      <c r="V2" s="124"/>
    </row>
    <row r="3" spans="1:22" ht="13.5" customHeight="1" x14ac:dyDescent="0.2">
      <c r="C3" s="80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81"/>
      <c r="S3"/>
      <c r="T3" s="123"/>
      <c r="U3" s="123"/>
      <c r="V3" s="123"/>
    </row>
    <row r="4" spans="1:22" ht="13.5" customHeight="1" x14ac:dyDescent="0.2">
      <c r="C4" s="80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74"/>
      <c r="P4" s="3"/>
      <c r="Q4" s="3"/>
      <c r="R4" s="81"/>
      <c r="S4"/>
      <c r="T4" s="123"/>
      <c r="U4" s="123"/>
      <c r="V4" s="123"/>
    </row>
    <row r="5" spans="1:22" ht="13.5" customHeight="1" x14ac:dyDescent="0.2">
      <c r="C5" s="80"/>
      <c r="D5" s="3"/>
      <c r="E5" s="3"/>
      <c r="F5" s="3"/>
      <c r="G5" s="3"/>
      <c r="H5" s="3"/>
      <c r="I5" s="3"/>
      <c r="J5" s="3"/>
      <c r="K5" s="3"/>
      <c r="L5" s="3"/>
      <c r="M5" s="3"/>
      <c r="N5" s="160">
        <f ca="1">NOW()</f>
        <v>43320.659449189814</v>
      </c>
      <c r="O5" s="160"/>
      <c r="P5" s="160"/>
      <c r="Q5" s="160"/>
      <c r="R5" s="81"/>
      <c r="S5"/>
      <c r="T5" s="123"/>
      <c r="U5" s="123"/>
      <c r="V5" s="123"/>
    </row>
    <row r="6" spans="1:22" ht="19.5" customHeight="1" x14ac:dyDescent="0.2">
      <c r="C6" s="80"/>
      <c r="D6" s="161" t="s">
        <v>330</v>
      </c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81"/>
      <c r="S6"/>
      <c r="T6" s="123"/>
      <c r="U6" s="123"/>
      <c r="V6" s="123"/>
    </row>
    <row r="7" spans="1:22" ht="13.5" customHeight="1" x14ac:dyDescent="0.2">
      <c r="C7" s="80"/>
      <c r="D7" s="163" t="s">
        <v>331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81"/>
      <c r="S7"/>
      <c r="T7" s="123"/>
      <c r="U7" s="123"/>
      <c r="V7" s="123"/>
    </row>
    <row r="8" spans="1:22" ht="13.5" customHeight="1" x14ac:dyDescent="0.2">
      <c r="C8" s="80"/>
      <c r="D8" s="163" t="str">
        <f>CONCATENATE("Referente as safras de ",Tabulação_Prod_Municipios!I3," e ",Tabulação_Prod_Municipios!I4,)</f>
        <v>Referente as safras de 2015 e 2016</v>
      </c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81"/>
      <c r="S8"/>
      <c r="T8" s="123"/>
      <c r="U8" s="123"/>
      <c r="V8" s="123"/>
    </row>
    <row r="9" spans="1:22" ht="13.5" customHeight="1" x14ac:dyDescent="0.2">
      <c r="C9" s="80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81"/>
      <c r="S9"/>
      <c r="T9" s="123"/>
      <c r="U9" s="123"/>
      <c r="V9" s="123"/>
    </row>
    <row r="10" spans="1:22" ht="13.5" customHeight="1" x14ac:dyDescent="0.2">
      <c r="C10" s="80"/>
      <c r="D10" s="118"/>
      <c r="E10" s="118"/>
      <c r="F10" s="118"/>
      <c r="G10" s="118"/>
      <c r="H10" s="118"/>
      <c r="I10" s="118"/>
      <c r="J10" s="118"/>
      <c r="K10" s="118"/>
      <c r="L10" s="118"/>
      <c r="M10" s="118"/>
      <c r="N10" s="118"/>
      <c r="O10" s="118"/>
      <c r="P10" s="118"/>
      <c r="Q10" s="118"/>
      <c r="R10" s="81"/>
      <c r="S10"/>
      <c r="T10" s="123"/>
      <c r="U10" s="123"/>
      <c r="V10" s="123"/>
    </row>
    <row r="11" spans="1:22" ht="13.5" customHeight="1" x14ac:dyDescent="0.2">
      <c r="C11" s="80"/>
      <c r="D11" s="129"/>
      <c r="E11" s="130"/>
      <c r="F11" s="130"/>
      <c r="G11" s="130"/>
      <c r="H11" s="130"/>
      <c r="I11" s="130"/>
      <c r="J11" s="131"/>
      <c r="K11" s="3"/>
      <c r="L11" s="129"/>
      <c r="M11" s="130"/>
      <c r="N11" s="130"/>
      <c r="O11" s="130"/>
      <c r="P11" s="130"/>
      <c r="Q11" s="131"/>
      <c r="R11" s="81"/>
      <c r="S11"/>
      <c r="T11" s="123"/>
      <c r="U11" s="123"/>
      <c r="V11" s="123"/>
    </row>
    <row r="12" spans="1:22" ht="13.5" customHeight="1" x14ac:dyDescent="0.2">
      <c r="C12" s="80"/>
      <c r="D12" s="132"/>
      <c r="E12" s="133"/>
      <c r="F12" s="133"/>
      <c r="G12" s="133"/>
      <c r="H12" s="134"/>
      <c r="I12" s="133"/>
      <c r="J12" s="135"/>
      <c r="K12" s="8"/>
      <c r="L12" s="132"/>
      <c r="M12" s="133"/>
      <c r="N12" s="133"/>
      <c r="O12" s="133"/>
      <c r="P12" s="133"/>
      <c r="Q12" s="135"/>
      <c r="R12" s="81"/>
      <c r="S12"/>
      <c r="T12" s="123"/>
      <c r="U12" s="123"/>
      <c r="V12" s="123"/>
    </row>
    <row r="13" spans="1:22" ht="13.5" customHeight="1" x14ac:dyDescent="0.2">
      <c r="C13" s="80"/>
      <c r="D13" s="136"/>
      <c r="E13" s="137"/>
      <c r="F13" s="138"/>
      <c r="G13" s="139"/>
      <c r="H13" s="139"/>
      <c r="I13" s="140"/>
      <c r="J13" s="141"/>
      <c r="K13" s="8"/>
      <c r="L13" s="136"/>
      <c r="M13" s="137"/>
      <c r="N13" s="138"/>
      <c r="O13" s="139"/>
      <c r="P13" s="140"/>
      <c r="Q13" s="141"/>
      <c r="R13" s="81"/>
      <c r="S13"/>
      <c r="T13" s="123"/>
      <c r="U13" s="123"/>
      <c r="V13" s="123"/>
    </row>
    <row r="14" spans="1:22" ht="13.5" customHeight="1" x14ac:dyDescent="0.2">
      <c r="C14" s="80"/>
      <c r="D14" s="142"/>
      <c r="E14" s="119"/>
      <c r="F14" s="143"/>
      <c r="G14" s="143"/>
      <c r="H14" s="143"/>
      <c r="I14" s="144"/>
      <c r="J14" s="145"/>
      <c r="K14" s="8"/>
      <c r="L14" s="142"/>
      <c r="M14" s="119"/>
      <c r="N14" s="143"/>
      <c r="O14" s="143"/>
      <c r="P14" s="156"/>
      <c r="Q14" s="145"/>
      <c r="R14" s="81"/>
      <c r="S14"/>
      <c r="T14" s="123"/>
      <c r="U14" s="123"/>
      <c r="V14" s="123"/>
    </row>
    <row r="15" spans="1:22" ht="13.5" customHeight="1" x14ac:dyDescent="0.2">
      <c r="C15" s="80"/>
      <c r="D15" s="142"/>
      <c r="E15" s="146"/>
      <c r="F15" s="138"/>
      <c r="G15" s="139"/>
      <c r="H15" s="139"/>
      <c r="I15" s="147"/>
      <c r="J15" s="141"/>
      <c r="K15" s="8"/>
      <c r="L15" s="142"/>
      <c r="M15" s="146"/>
      <c r="N15" s="138"/>
      <c r="O15" s="139"/>
      <c r="P15" s="140"/>
      <c r="Q15" s="141"/>
      <c r="R15" s="81"/>
      <c r="S15"/>
      <c r="T15" s="123"/>
      <c r="U15" s="123"/>
      <c r="V15" s="123"/>
    </row>
    <row r="16" spans="1:22" ht="13.5" customHeight="1" x14ac:dyDescent="0.2">
      <c r="C16" s="80"/>
      <c r="D16" s="142"/>
      <c r="E16" s="146"/>
      <c r="F16" s="138"/>
      <c r="G16" s="139"/>
      <c r="H16" s="139"/>
      <c r="I16" s="147"/>
      <c r="J16" s="141"/>
      <c r="K16" s="8"/>
      <c r="L16" s="142"/>
      <c r="M16" s="146"/>
      <c r="N16" s="138"/>
      <c r="O16" s="139"/>
      <c r="P16" s="140"/>
      <c r="Q16" s="141"/>
      <c r="R16" s="81"/>
      <c r="S16"/>
      <c r="T16" s="123"/>
      <c r="U16" s="123"/>
      <c r="V16" s="123"/>
    </row>
    <row r="17" spans="3:22" ht="13.5" customHeight="1" x14ac:dyDescent="0.2">
      <c r="C17" s="80"/>
      <c r="D17" s="142"/>
      <c r="E17" s="146"/>
      <c r="F17" s="138"/>
      <c r="G17" s="139"/>
      <c r="H17" s="139"/>
      <c r="I17" s="147"/>
      <c r="J17" s="141"/>
      <c r="K17" s="8"/>
      <c r="L17" s="142"/>
      <c r="M17" s="146"/>
      <c r="N17" s="138"/>
      <c r="O17" s="139"/>
      <c r="P17" s="140"/>
      <c r="Q17" s="141"/>
      <c r="R17" s="81"/>
      <c r="S17"/>
      <c r="T17" s="123"/>
      <c r="U17" s="123"/>
      <c r="V17" s="123"/>
    </row>
    <row r="18" spans="3:22" ht="13.5" customHeight="1" x14ac:dyDescent="0.2">
      <c r="C18" s="80"/>
      <c r="D18" s="142"/>
      <c r="E18" s="146"/>
      <c r="F18" s="138"/>
      <c r="G18" s="139"/>
      <c r="H18" s="139"/>
      <c r="I18" s="147"/>
      <c r="J18" s="141"/>
      <c r="K18" s="8"/>
      <c r="L18" s="142"/>
      <c r="M18" s="146"/>
      <c r="N18" s="138"/>
      <c r="O18" s="139"/>
      <c r="P18" s="140"/>
      <c r="Q18" s="141"/>
      <c r="R18" s="81"/>
      <c r="S18"/>
      <c r="T18" s="123"/>
      <c r="U18" s="123"/>
      <c r="V18" s="123"/>
    </row>
    <row r="19" spans="3:22" ht="13.5" customHeight="1" x14ac:dyDescent="0.2">
      <c r="C19" s="80"/>
      <c r="D19" s="142"/>
      <c r="E19" s="146"/>
      <c r="F19" s="138"/>
      <c r="G19" s="139"/>
      <c r="H19" s="139"/>
      <c r="I19" s="147"/>
      <c r="J19" s="141"/>
      <c r="K19" s="8"/>
      <c r="L19" s="142"/>
      <c r="M19" s="146"/>
      <c r="N19" s="138"/>
      <c r="O19" s="139"/>
      <c r="P19" s="140"/>
      <c r="Q19" s="141"/>
      <c r="R19" s="81"/>
      <c r="S19"/>
      <c r="T19" s="123"/>
      <c r="U19" s="123"/>
      <c r="V19" s="123"/>
    </row>
    <row r="20" spans="3:22" ht="13.5" customHeight="1" x14ac:dyDescent="0.2">
      <c r="C20" s="80"/>
      <c r="D20" s="142"/>
      <c r="E20" s="146"/>
      <c r="F20" s="138"/>
      <c r="G20" s="139"/>
      <c r="H20" s="139"/>
      <c r="I20" s="147"/>
      <c r="J20" s="141"/>
      <c r="K20" s="8"/>
      <c r="L20" s="142"/>
      <c r="M20" s="146"/>
      <c r="N20" s="138"/>
      <c r="O20" s="139"/>
      <c r="P20" s="140"/>
      <c r="Q20" s="141"/>
      <c r="R20" s="81"/>
      <c r="S20"/>
      <c r="T20" s="123"/>
      <c r="U20" s="123"/>
      <c r="V20" s="123"/>
    </row>
    <row r="21" spans="3:22" ht="13.5" customHeight="1" x14ac:dyDescent="0.2">
      <c r="C21" s="80"/>
      <c r="D21" s="142"/>
      <c r="E21" s="146"/>
      <c r="F21" s="138"/>
      <c r="G21" s="139"/>
      <c r="H21" s="139"/>
      <c r="I21" s="147"/>
      <c r="J21" s="141"/>
      <c r="K21" s="8"/>
      <c r="L21" s="142"/>
      <c r="M21" s="146"/>
      <c r="N21" s="138"/>
      <c r="O21" s="139"/>
      <c r="P21" s="140"/>
      <c r="Q21" s="141"/>
      <c r="R21" s="81"/>
      <c r="S21"/>
      <c r="T21" s="123"/>
      <c r="U21" s="123"/>
      <c r="V21" s="123"/>
    </row>
    <row r="22" spans="3:22" ht="13.5" customHeight="1" x14ac:dyDescent="0.2">
      <c r="C22" s="80"/>
      <c r="D22" s="142"/>
      <c r="E22" s="146"/>
      <c r="F22" s="138"/>
      <c r="G22" s="139"/>
      <c r="H22" s="139"/>
      <c r="I22" s="147"/>
      <c r="J22" s="141"/>
      <c r="K22" s="8"/>
      <c r="L22" s="142"/>
      <c r="M22" s="146"/>
      <c r="N22" s="138"/>
      <c r="O22" s="139"/>
      <c r="P22" s="140"/>
      <c r="Q22" s="141"/>
      <c r="R22" s="81"/>
      <c r="S22"/>
      <c r="T22" s="123"/>
      <c r="U22" s="123"/>
      <c r="V22" s="123"/>
    </row>
    <row r="23" spans="3:22" ht="13.5" customHeight="1" x14ac:dyDescent="0.2">
      <c r="C23" s="80"/>
      <c r="D23" s="142"/>
      <c r="E23" s="146"/>
      <c r="F23" s="138"/>
      <c r="G23" s="139"/>
      <c r="H23" s="139"/>
      <c r="I23" s="147"/>
      <c r="J23" s="141"/>
      <c r="K23" s="8"/>
      <c r="L23" s="142"/>
      <c r="M23" s="146"/>
      <c r="N23" s="138"/>
      <c r="O23" s="139"/>
      <c r="P23" s="140"/>
      <c r="Q23" s="141"/>
      <c r="R23" s="81"/>
      <c r="S23"/>
      <c r="T23" s="123"/>
      <c r="U23" s="123"/>
      <c r="V23" s="123"/>
    </row>
    <row r="24" spans="3:22" ht="13.5" customHeight="1" x14ac:dyDescent="0.2">
      <c r="C24" s="80"/>
      <c r="D24" s="142"/>
      <c r="E24" s="146"/>
      <c r="F24" s="138"/>
      <c r="G24" s="139"/>
      <c r="H24" s="139"/>
      <c r="I24" s="147"/>
      <c r="J24" s="141"/>
      <c r="K24" s="8"/>
      <c r="L24" s="142"/>
      <c r="M24" s="146"/>
      <c r="N24" s="138"/>
      <c r="O24" s="139"/>
      <c r="P24" s="140"/>
      <c r="Q24" s="141"/>
      <c r="R24" s="81"/>
      <c r="S24"/>
      <c r="T24" s="123"/>
      <c r="U24" s="123"/>
      <c r="V24" s="123"/>
    </row>
    <row r="25" spans="3:22" ht="13.5" customHeight="1" x14ac:dyDescent="0.2">
      <c r="C25" s="80"/>
      <c r="D25" s="148"/>
      <c r="E25" s="119"/>
      <c r="F25" s="120"/>
      <c r="G25" s="120"/>
      <c r="H25" s="120"/>
      <c r="I25" s="149"/>
      <c r="J25" s="145"/>
      <c r="K25" s="8"/>
      <c r="L25" s="148"/>
      <c r="M25" s="119"/>
      <c r="N25" s="120"/>
      <c r="O25" s="120"/>
      <c r="P25" s="121"/>
      <c r="Q25" s="145"/>
      <c r="R25" s="81"/>
      <c r="S25"/>
      <c r="T25" s="123"/>
      <c r="U25" s="123"/>
      <c r="V25" s="123"/>
    </row>
    <row r="26" spans="3:22" ht="13.5" customHeight="1" x14ac:dyDescent="0.2">
      <c r="C26" s="80"/>
      <c r="D26" s="150"/>
      <c r="E26" s="151"/>
      <c r="F26" s="152"/>
      <c r="G26" s="152"/>
      <c r="H26" s="153"/>
      <c r="I26" s="154"/>
      <c r="J26" s="155"/>
      <c r="K26" s="8"/>
      <c r="L26" s="150"/>
      <c r="M26" s="151"/>
      <c r="N26" s="152"/>
      <c r="O26" s="152"/>
      <c r="P26" s="157"/>
      <c r="Q26" s="155"/>
      <c r="R26" s="81"/>
      <c r="S26"/>
      <c r="T26" s="123"/>
      <c r="U26" s="123"/>
      <c r="V26" s="123"/>
    </row>
    <row r="27" spans="3:22" ht="13.5" customHeight="1" x14ac:dyDescent="0.2">
      <c r="C27" s="80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81"/>
      <c r="S27"/>
      <c r="T27" s="123"/>
      <c r="U27" s="123"/>
      <c r="V27" s="123"/>
    </row>
    <row r="28" spans="3:22" ht="13.5" customHeight="1" x14ac:dyDescent="0.2">
      <c r="C28" s="80"/>
      <c r="D28" s="75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81"/>
      <c r="S28"/>
      <c r="T28" s="123"/>
      <c r="U28" s="123"/>
      <c r="V28" s="123"/>
    </row>
    <row r="29" spans="3:22" ht="13.5" customHeight="1" x14ac:dyDescent="0.2">
      <c r="C29" s="80"/>
      <c r="D29" s="129"/>
      <c r="E29" s="130"/>
      <c r="F29" s="130"/>
      <c r="G29" s="130"/>
      <c r="H29" s="130"/>
      <c r="I29" s="130"/>
      <c r="J29" s="131"/>
      <c r="K29" s="3"/>
      <c r="L29" s="129"/>
      <c r="M29" s="130"/>
      <c r="N29" s="130"/>
      <c r="O29" s="130"/>
      <c r="P29" s="130"/>
      <c r="Q29" s="131"/>
      <c r="R29" s="81"/>
      <c r="S29"/>
      <c r="T29" s="123"/>
      <c r="U29" s="123"/>
      <c r="V29" s="123"/>
    </row>
    <row r="30" spans="3:22" ht="13.5" customHeight="1" x14ac:dyDescent="0.2">
      <c r="C30" s="80"/>
      <c r="D30" s="132"/>
      <c r="E30" s="133"/>
      <c r="F30" s="133"/>
      <c r="G30" s="133"/>
      <c r="H30" s="134"/>
      <c r="I30" s="133"/>
      <c r="J30" s="135"/>
      <c r="K30" s="8"/>
      <c r="L30" s="132"/>
      <c r="M30" s="133"/>
      <c r="N30" s="133"/>
      <c r="O30" s="133"/>
      <c r="P30" s="133"/>
      <c r="Q30" s="135"/>
      <c r="R30" s="81"/>
      <c r="S30"/>
      <c r="T30" s="123"/>
      <c r="U30" s="123"/>
      <c r="V30" s="123"/>
    </row>
    <row r="31" spans="3:22" ht="13.5" customHeight="1" x14ac:dyDescent="0.2">
      <c r="C31" s="80"/>
      <c r="D31" s="136"/>
      <c r="E31" s="137"/>
      <c r="F31" s="138"/>
      <c r="G31" s="139"/>
      <c r="H31" s="139"/>
      <c r="I31" s="140"/>
      <c r="J31" s="141"/>
      <c r="K31" s="8"/>
      <c r="L31" s="136"/>
      <c r="M31" s="137"/>
      <c r="N31" s="138"/>
      <c r="O31" s="139"/>
      <c r="P31" s="140"/>
      <c r="Q31" s="141"/>
      <c r="R31" s="81"/>
      <c r="S31"/>
      <c r="T31" s="123"/>
      <c r="U31" s="123"/>
      <c r="V31" s="123"/>
    </row>
    <row r="32" spans="3:22" ht="13.5" customHeight="1" x14ac:dyDescent="0.2">
      <c r="C32" s="80"/>
      <c r="D32" s="142"/>
      <c r="E32" s="119"/>
      <c r="F32" s="143"/>
      <c r="G32" s="143"/>
      <c r="H32" s="143"/>
      <c r="I32" s="144"/>
      <c r="J32" s="145"/>
      <c r="K32" s="8"/>
      <c r="L32" s="142"/>
      <c r="M32" s="119"/>
      <c r="N32" s="143"/>
      <c r="O32" s="143"/>
      <c r="P32" s="156"/>
      <c r="Q32" s="145"/>
      <c r="R32" s="81"/>
      <c r="S32"/>
      <c r="T32" s="123"/>
      <c r="U32" s="123"/>
      <c r="V32" s="123"/>
    </row>
    <row r="33" spans="3:22" ht="13.5" customHeight="1" x14ac:dyDescent="0.2">
      <c r="C33" s="80"/>
      <c r="D33" s="142"/>
      <c r="E33" s="146"/>
      <c r="F33" s="138"/>
      <c r="G33" s="139"/>
      <c r="H33" s="139"/>
      <c r="I33" s="147"/>
      <c r="J33" s="141"/>
      <c r="K33" s="8"/>
      <c r="L33" s="142"/>
      <c r="M33" s="146"/>
      <c r="N33" s="138"/>
      <c r="O33" s="139"/>
      <c r="P33" s="140"/>
      <c r="Q33" s="141"/>
      <c r="R33" s="81"/>
      <c r="S33"/>
      <c r="T33" s="123"/>
      <c r="U33" s="123"/>
      <c r="V33" s="123"/>
    </row>
    <row r="34" spans="3:22" ht="13.5" customHeight="1" x14ac:dyDescent="0.2">
      <c r="C34" s="80"/>
      <c r="D34" s="142"/>
      <c r="E34" s="146"/>
      <c r="F34" s="138"/>
      <c r="G34" s="139"/>
      <c r="H34" s="139"/>
      <c r="I34" s="147"/>
      <c r="J34" s="141"/>
      <c r="K34" s="8"/>
      <c r="L34" s="142"/>
      <c r="M34" s="146"/>
      <c r="N34" s="138"/>
      <c r="O34" s="139"/>
      <c r="P34" s="140"/>
      <c r="Q34" s="141"/>
      <c r="R34" s="81"/>
      <c r="S34"/>
      <c r="T34" s="123"/>
      <c r="U34" s="123"/>
      <c r="V34" s="123"/>
    </row>
    <row r="35" spans="3:22" ht="13.5" customHeight="1" x14ac:dyDescent="0.2">
      <c r="C35" s="80"/>
      <c r="D35" s="142"/>
      <c r="E35" s="146"/>
      <c r="F35" s="138"/>
      <c r="G35" s="139"/>
      <c r="H35" s="139"/>
      <c r="I35" s="147"/>
      <c r="J35" s="141"/>
      <c r="K35" s="8"/>
      <c r="L35" s="142"/>
      <c r="M35" s="146"/>
      <c r="N35" s="138"/>
      <c r="O35" s="139"/>
      <c r="P35" s="140"/>
      <c r="Q35" s="141"/>
      <c r="R35" s="81"/>
      <c r="S35"/>
      <c r="T35" s="123"/>
      <c r="U35" s="123"/>
      <c r="V35" s="123"/>
    </row>
    <row r="36" spans="3:22" ht="13.5" customHeight="1" x14ac:dyDescent="0.2">
      <c r="C36" s="80"/>
      <c r="D36" s="142"/>
      <c r="E36" s="146"/>
      <c r="F36" s="138"/>
      <c r="G36" s="139"/>
      <c r="H36" s="139"/>
      <c r="I36" s="147"/>
      <c r="J36" s="141"/>
      <c r="K36" s="8"/>
      <c r="L36" s="142"/>
      <c r="M36" s="146"/>
      <c r="N36" s="138"/>
      <c r="O36" s="139"/>
      <c r="P36" s="140"/>
      <c r="Q36" s="141"/>
      <c r="R36" s="81"/>
      <c r="S36"/>
      <c r="T36" s="123"/>
      <c r="U36" s="123"/>
      <c r="V36" s="123"/>
    </row>
    <row r="37" spans="3:22" ht="13.5" customHeight="1" x14ac:dyDescent="0.2">
      <c r="C37" s="80"/>
      <c r="D37" s="142"/>
      <c r="E37" s="146"/>
      <c r="F37" s="138"/>
      <c r="G37" s="139"/>
      <c r="H37" s="139"/>
      <c r="I37" s="147"/>
      <c r="J37" s="141"/>
      <c r="K37" s="8"/>
      <c r="L37" s="142"/>
      <c r="M37" s="146"/>
      <c r="N37" s="138"/>
      <c r="O37" s="139"/>
      <c r="P37" s="140"/>
      <c r="Q37" s="141"/>
      <c r="R37" s="81"/>
      <c r="S37"/>
      <c r="T37" s="123"/>
      <c r="U37" s="123"/>
      <c r="V37" s="123"/>
    </row>
    <row r="38" spans="3:22" ht="13.5" customHeight="1" x14ac:dyDescent="0.2">
      <c r="C38" s="80"/>
      <c r="D38" s="142"/>
      <c r="E38" s="146"/>
      <c r="F38" s="138"/>
      <c r="G38" s="139"/>
      <c r="H38" s="139"/>
      <c r="I38" s="147"/>
      <c r="J38" s="141"/>
      <c r="K38" s="8"/>
      <c r="L38" s="142"/>
      <c r="M38" s="146"/>
      <c r="N38" s="138"/>
      <c r="O38" s="139"/>
      <c r="P38" s="140"/>
      <c r="Q38" s="141"/>
      <c r="R38" s="81"/>
      <c r="S38"/>
      <c r="T38" s="123"/>
      <c r="U38" s="123"/>
      <c r="V38" s="123"/>
    </row>
    <row r="39" spans="3:22" ht="13.5" customHeight="1" x14ac:dyDescent="0.2">
      <c r="C39" s="80"/>
      <c r="D39" s="142"/>
      <c r="E39" s="146"/>
      <c r="F39" s="138"/>
      <c r="G39" s="139"/>
      <c r="H39" s="139"/>
      <c r="I39" s="147"/>
      <c r="J39" s="141"/>
      <c r="K39" s="8"/>
      <c r="L39" s="142"/>
      <c r="M39" s="146"/>
      <c r="N39" s="138"/>
      <c r="O39" s="139"/>
      <c r="P39" s="140"/>
      <c r="Q39" s="141"/>
      <c r="R39" s="81"/>
      <c r="S39"/>
      <c r="T39" s="123"/>
      <c r="U39" s="123"/>
      <c r="V39" s="123"/>
    </row>
    <row r="40" spans="3:22" ht="13.5" customHeight="1" x14ac:dyDescent="0.2">
      <c r="C40" s="80"/>
      <c r="D40" s="142"/>
      <c r="E40" s="146"/>
      <c r="F40" s="138"/>
      <c r="G40" s="139"/>
      <c r="H40" s="139"/>
      <c r="I40" s="147"/>
      <c r="J40" s="141"/>
      <c r="K40" s="8"/>
      <c r="L40" s="142"/>
      <c r="M40" s="146"/>
      <c r="N40" s="138"/>
      <c r="O40" s="139"/>
      <c r="P40" s="140"/>
      <c r="Q40" s="141"/>
      <c r="R40" s="81"/>
      <c r="S40"/>
      <c r="T40" s="123"/>
      <c r="U40" s="123"/>
      <c r="V40" s="123"/>
    </row>
    <row r="41" spans="3:22" ht="13.5" customHeight="1" x14ac:dyDescent="0.2">
      <c r="C41" s="80"/>
      <c r="D41" s="142"/>
      <c r="E41" s="146"/>
      <c r="F41" s="138"/>
      <c r="G41" s="139"/>
      <c r="H41" s="139"/>
      <c r="I41" s="147"/>
      <c r="J41" s="141"/>
      <c r="K41" s="8"/>
      <c r="L41" s="142"/>
      <c r="M41" s="146"/>
      <c r="N41" s="138"/>
      <c r="O41" s="139"/>
      <c r="P41" s="140"/>
      <c r="Q41" s="141"/>
      <c r="R41" s="81"/>
      <c r="S41"/>
      <c r="T41" s="123"/>
      <c r="U41" s="123"/>
      <c r="V41" s="123"/>
    </row>
    <row r="42" spans="3:22" ht="13.5" customHeight="1" x14ac:dyDescent="0.2">
      <c r="C42" s="80"/>
      <c r="D42" s="142"/>
      <c r="E42" s="146"/>
      <c r="F42" s="138"/>
      <c r="G42" s="139"/>
      <c r="H42" s="139"/>
      <c r="I42" s="147"/>
      <c r="J42" s="141"/>
      <c r="K42" s="8"/>
      <c r="L42" s="142"/>
      <c r="M42" s="146"/>
      <c r="N42" s="138"/>
      <c r="O42" s="139"/>
      <c r="P42" s="140"/>
      <c r="Q42" s="141"/>
      <c r="R42" s="81"/>
      <c r="S42"/>
      <c r="T42" s="123"/>
      <c r="U42" s="123"/>
      <c r="V42" s="123"/>
    </row>
    <row r="43" spans="3:22" ht="13.5" customHeight="1" x14ac:dyDescent="0.2">
      <c r="C43" s="80"/>
      <c r="D43" s="148"/>
      <c r="E43" s="119"/>
      <c r="F43" s="120"/>
      <c r="G43" s="120"/>
      <c r="H43" s="120"/>
      <c r="I43" s="149"/>
      <c r="J43" s="145"/>
      <c r="K43" s="8"/>
      <c r="L43" s="148"/>
      <c r="M43" s="119"/>
      <c r="N43" s="120"/>
      <c r="O43" s="120"/>
      <c r="P43" s="121"/>
      <c r="Q43" s="145"/>
      <c r="R43" s="81"/>
      <c r="S43"/>
      <c r="T43" s="123"/>
      <c r="U43" s="123"/>
      <c r="V43" s="123"/>
    </row>
    <row r="44" spans="3:22" ht="13.5" customHeight="1" x14ac:dyDescent="0.2">
      <c r="C44" s="80"/>
      <c r="D44" s="150"/>
      <c r="E44" s="151"/>
      <c r="F44" s="152"/>
      <c r="G44" s="152"/>
      <c r="H44" s="153"/>
      <c r="I44" s="154"/>
      <c r="J44" s="155"/>
      <c r="K44" s="8"/>
      <c r="L44" s="150"/>
      <c r="M44" s="151"/>
      <c r="N44" s="152"/>
      <c r="O44" s="152"/>
      <c r="P44" s="157"/>
      <c r="Q44" s="155"/>
      <c r="R44" s="81"/>
      <c r="S44"/>
      <c r="T44" s="123"/>
      <c r="U44" s="123"/>
      <c r="V44" s="123"/>
    </row>
    <row r="45" spans="3:22" ht="13.5" customHeight="1" x14ac:dyDescent="0.2">
      <c r="C45" s="80"/>
      <c r="D45" s="76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81"/>
      <c r="S45"/>
      <c r="T45" s="123"/>
      <c r="U45" s="123"/>
      <c r="V45" s="123"/>
    </row>
    <row r="46" spans="3:22" ht="13.5" customHeight="1" x14ac:dyDescent="0.2">
      <c r="C46" s="80"/>
      <c r="D46" s="164" t="str">
        <f>CONCATENATE("Fonte: IBGE / Produção Agrícola Municipal. Adaptado pela SED/SupexAgricultura/CEMEAS (",Tabulação_Prod_Municipios!L4," / ",Tabulação_Prod_Municipios!L3,")")</f>
        <v>Fonte: IBGE / Produção Agrícola Municipal. Adaptado pela SED/SupexAgricultura/CEMEAS (Dezembro / 2017)</v>
      </c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81"/>
      <c r="S46"/>
      <c r="T46" s="123"/>
      <c r="U46" s="123"/>
      <c r="V46" s="123"/>
    </row>
    <row r="47" spans="3:22" ht="13.5" customHeight="1" x14ac:dyDescent="0.2">
      <c r="C47" s="80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81"/>
      <c r="S47"/>
      <c r="T47" s="123"/>
      <c r="U47" s="123"/>
      <c r="V47" s="123"/>
    </row>
    <row r="48" spans="3:22" ht="13.5" customHeight="1" x14ac:dyDescent="0.2">
      <c r="C48" s="80"/>
      <c r="D48" s="75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81"/>
      <c r="S48"/>
      <c r="T48" s="123"/>
      <c r="U48" s="123"/>
      <c r="V48" s="123"/>
    </row>
    <row r="49" spans="3:22" ht="13.5" customHeight="1" x14ac:dyDescent="0.2">
      <c r="C49" s="80"/>
      <c r="D49" s="129"/>
      <c r="E49" s="130"/>
      <c r="F49" s="130"/>
      <c r="G49" s="130"/>
      <c r="H49" s="130"/>
      <c r="I49" s="130"/>
      <c r="J49" s="131"/>
      <c r="K49" s="3"/>
      <c r="L49" s="129"/>
      <c r="M49" s="130"/>
      <c r="N49" s="130"/>
      <c r="O49" s="130"/>
      <c r="P49" s="130"/>
      <c r="Q49" s="131"/>
      <c r="R49" s="81"/>
      <c r="S49"/>
      <c r="T49" s="123"/>
      <c r="U49" s="123"/>
      <c r="V49" s="123"/>
    </row>
    <row r="50" spans="3:22" ht="13.5" customHeight="1" x14ac:dyDescent="0.2">
      <c r="C50" s="80"/>
      <c r="D50" s="132"/>
      <c r="E50" s="133"/>
      <c r="F50" s="133"/>
      <c r="G50" s="133"/>
      <c r="H50" s="134"/>
      <c r="I50" s="133"/>
      <c r="J50" s="135"/>
      <c r="K50" s="8"/>
      <c r="L50" s="132"/>
      <c r="M50" s="133"/>
      <c r="N50" s="133"/>
      <c r="O50" s="133"/>
      <c r="P50" s="133"/>
      <c r="Q50" s="135"/>
      <c r="R50" s="81"/>
      <c r="S50"/>
      <c r="T50" s="123"/>
      <c r="U50" s="123"/>
      <c r="V50" s="123"/>
    </row>
    <row r="51" spans="3:22" ht="13.5" customHeight="1" x14ac:dyDescent="0.2">
      <c r="C51" s="80"/>
      <c r="D51" s="136"/>
      <c r="E51" s="137"/>
      <c r="F51" s="138"/>
      <c r="G51" s="139"/>
      <c r="H51" s="139"/>
      <c r="I51" s="140"/>
      <c r="J51" s="141"/>
      <c r="K51" s="8"/>
      <c r="L51" s="136"/>
      <c r="M51" s="137"/>
      <c r="N51" s="138"/>
      <c r="O51" s="139"/>
      <c r="P51" s="140"/>
      <c r="Q51" s="141"/>
      <c r="R51" s="81"/>
      <c r="S51"/>
      <c r="T51" s="123"/>
      <c r="U51" s="123"/>
      <c r="V51" s="123"/>
    </row>
    <row r="52" spans="3:22" ht="13.5" customHeight="1" x14ac:dyDescent="0.2">
      <c r="C52" s="80"/>
      <c r="D52" s="142"/>
      <c r="E52" s="119"/>
      <c r="F52" s="143"/>
      <c r="G52" s="143"/>
      <c r="H52" s="143"/>
      <c r="I52" s="144"/>
      <c r="J52" s="145"/>
      <c r="K52" s="8"/>
      <c r="L52" s="142"/>
      <c r="M52" s="119"/>
      <c r="N52" s="143"/>
      <c r="O52" s="143"/>
      <c r="P52" s="156"/>
      <c r="Q52" s="145"/>
      <c r="R52" s="81"/>
      <c r="S52"/>
      <c r="T52" s="123"/>
      <c r="U52" s="123"/>
      <c r="V52" s="123"/>
    </row>
    <row r="53" spans="3:22" ht="13.5" customHeight="1" x14ac:dyDescent="0.2">
      <c r="C53" s="80"/>
      <c r="D53" s="142"/>
      <c r="E53" s="146"/>
      <c r="F53" s="138"/>
      <c r="G53" s="139"/>
      <c r="H53" s="139"/>
      <c r="I53" s="147"/>
      <c r="J53" s="141"/>
      <c r="K53" s="8"/>
      <c r="L53" s="142"/>
      <c r="M53" s="146"/>
      <c r="N53" s="138"/>
      <c r="O53" s="139"/>
      <c r="P53" s="140"/>
      <c r="Q53" s="141"/>
      <c r="R53" s="81"/>
      <c r="S53"/>
      <c r="T53" s="123"/>
      <c r="U53" s="123"/>
      <c r="V53" s="123"/>
    </row>
    <row r="54" spans="3:22" ht="13.5" customHeight="1" x14ac:dyDescent="0.2">
      <c r="C54" s="80"/>
      <c r="D54" s="142"/>
      <c r="E54" s="146"/>
      <c r="F54" s="138"/>
      <c r="G54" s="139"/>
      <c r="H54" s="139"/>
      <c r="I54" s="147"/>
      <c r="J54" s="141"/>
      <c r="K54" s="8"/>
      <c r="L54" s="142"/>
      <c r="M54" s="146"/>
      <c r="N54" s="138"/>
      <c r="O54" s="139"/>
      <c r="P54" s="140"/>
      <c r="Q54" s="141"/>
      <c r="R54" s="81"/>
      <c r="S54"/>
      <c r="T54" s="123"/>
      <c r="U54" s="123"/>
      <c r="V54" s="123"/>
    </row>
    <row r="55" spans="3:22" ht="13.5" customHeight="1" x14ac:dyDescent="0.2">
      <c r="C55" s="80"/>
      <c r="D55" s="142"/>
      <c r="E55" s="146"/>
      <c r="F55" s="138"/>
      <c r="G55" s="139"/>
      <c r="H55" s="139"/>
      <c r="I55" s="147"/>
      <c r="J55" s="141"/>
      <c r="K55" s="8"/>
      <c r="L55" s="142"/>
      <c r="M55" s="146"/>
      <c r="N55" s="138"/>
      <c r="O55" s="139"/>
      <c r="P55" s="140"/>
      <c r="Q55" s="141"/>
      <c r="R55" s="81"/>
      <c r="S55"/>
      <c r="T55" s="123"/>
      <c r="U55" s="123"/>
      <c r="V55" s="123"/>
    </row>
    <row r="56" spans="3:22" ht="13.5" customHeight="1" x14ac:dyDescent="0.2">
      <c r="C56" s="80"/>
      <c r="D56" s="142"/>
      <c r="E56" s="146"/>
      <c r="F56" s="138"/>
      <c r="G56" s="139"/>
      <c r="H56" s="139"/>
      <c r="I56" s="147"/>
      <c r="J56" s="141"/>
      <c r="K56" s="8"/>
      <c r="L56" s="142"/>
      <c r="M56" s="146"/>
      <c r="N56" s="138"/>
      <c r="O56" s="139"/>
      <c r="P56" s="140"/>
      <c r="Q56" s="141"/>
      <c r="R56" s="81"/>
      <c r="S56"/>
      <c r="T56" s="123"/>
      <c r="U56" s="123"/>
      <c r="V56" s="123"/>
    </row>
    <row r="57" spans="3:22" ht="13.5" customHeight="1" x14ac:dyDescent="0.2">
      <c r="C57" s="80"/>
      <c r="D57" s="142"/>
      <c r="E57" s="146"/>
      <c r="F57" s="138"/>
      <c r="G57" s="139"/>
      <c r="H57" s="139"/>
      <c r="I57" s="147"/>
      <c r="J57" s="141"/>
      <c r="K57" s="8"/>
      <c r="L57" s="142"/>
      <c r="M57" s="146"/>
      <c r="N57" s="138"/>
      <c r="O57" s="139"/>
      <c r="P57" s="140"/>
      <c r="Q57" s="141"/>
      <c r="R57" s="81"/>
      <c r="S57"/>
      <c r="T57" s="123"/>
      <c r="U57" s="123"/>
      <c r="V57" s="123"/>
    </row>
    <row r="58" spans="3:22" ht="13.5" customHeight="1" x14ac:dyDescent="0.2">
      <c r="C58" s="80"/>
      <c r="D58" s="142"/>
      <c r="E58" s="146"/>
      <c r="F58" s="138"/>
      <c r="G58" s="139"/>
      <c r="H58" s="139"/>
      <c r="I58" s="147"/>
      <c r="J58" s="141"/>
      <c r="K58" s="8"/>
      <c r="L58" s="142"/>
      <c r="M58" s="146"/>
      <c r="N58" s="138"/>
      <c r="O58" s="139"/>
      <c r="P58" s="140"/>
      <c r="Q58" s="141"/>
      <c r="R58" s="81"/>
      <c r="S58"/>
      <c r="T58" s="123"/>
      <c r="U58" s="123"/>
      <c r="V58" s="123"/>
    </row>
    <row r="59" spans="3:22" ht="13.5" customHeight="1" x14ac:dyDescent="0.2">
      <c r="C59" s="80"/>
      <c r="D59" s="142"/>
      <c r="E59" s="146"/>
      <c r="F59" s="138"/>
      <c r="G59" s="139"/>
      <c r="H59" s="139"/>
      <c r="I59" s="147"/>
      <c r="J59" s="141"/>
      <c r="K59" s="8"/>
      <c r="L59" s="142"/>
      <c r="M59" s="146"/>
      <c r="N59" s="138"/>
      <c r="O59" s="139"/>
      <c r="P59" s="140"/>
      <c r="Q59" s="141"/>
      <c r="R59" s="81"/>
      <c r="S59"/>
      <c r="T59" s="123"/>
      <c r="U59" s="123"/>
      <c r="V59" s="123"/>
    </row>
    <row r="60" spans="3:22" ht="13.5" customHeight="1" x14ac:dyDescent="0.2">
      <c r="C60" s="80"/>
      <c r="D60" s="142"/>
      <c r="E60" s="146"/>
      <c r="F60" s="138"/>
      <c r="G60" s="139"/>
      <c r="H60" s="139"/>
      <c r="I60" s="147"/>
      <c r="J60" s="141"/>
      <c r="K60" s="8"/>
      <c r="L60" s="142"/>
      <c r="M60" s="146"/>
      <c r="N60" s="138"/>
      <c r="O60" s="139"/>
      <c r="P60" s="140"/>
      <c r="Q60" s="141"/>
      <c r="R60" s="81"/>
      <c r="S60"/>
      <c r="T60" s="123"/>
      <c r="U60" s="123"/>
      <c r="V60" s="123"/>
    </row>
    <row r="61" spans="3:22" ht="13.5" customHeight="1" x14ac:dyDescent="0.2">
      <c r="C61" s="80"/>
      <c r="D61" s="142"/>
      <c r="E61" s="146"/>
      <c r="F61" s="138"/>
      <c r="G61" s="139"/>
      <c r="H61" s="139"/>
      <c r="I61" s="147"/>
      <c r="J61" s="141"/>
      <c r="K61" s="8"/>
      <c r="L61" s="142"/>
      <c r="M61" s="146"/>
      <c r="N61" s="138"/>
      <c r="O61" s="139"/>
      <c r="P61" s="140"/>
      <c r="Q61" s="141"/>
      <c r="R61" s="81"/>
      <c r="S61"/>
      <c r="T61" s="123"/>
      <c r="U61" s="123"/>
      <c r="V61" s="123"/>
    </row>
    <row r="62" spans="3:22" ht="13.5" customHeight="1" x14ac:dyDescent="0.2">
      <c r="C62" s="80"/>
      <c r="D62" s="142"/>
      <c r="E62" s="146"/>
      <c r="F62" s="138"/>
      <c r="G62" s="139"/>
      <c r="H62" s="139"/>
      <c r="I62" s="147"/>
      <c r="J62" s="141"/>
      <c r="K62" s="8"/>
      <c r="L62" s="142"/>
      <c r="M62" s="146"/>
      <c r="N62" s="138"/>
      <c r="O62" s="139"/>
      <c r="P62" s="140"/>
      <c r="Q62" s="141"/>
      <c r="R62" s="81"/>
      <c r="S62"/>
      <c r="T62" s="123"/>
      <c r="U62" s="123"/>
      <c r="V62" s="123"/>
    </row>
    <row r="63" spans="3:22" ht="13.5" customHeight="1" x14ac:dyDescent="0.2">
      <c r="C63" s="80"/>
      <c r="D63" s="148"/>
      <c r="E63" s="119"/>
      <c r="F63" s="120"/>
      <c r="G63" s="120"/>
      <c r="H63" s="120"/>
      <c r="I63" s="149"/>
      <c r="J63" s="145"/>
      <c r="K63" s="8"/>
      <c r="L63" s="148"/>
      <c r="M63" s="119"/>
      <c r="N63" s="120"/>
      <c r="O63" s="120"/>
      <c r="P63" s="121"/>
      <c r="Q63" s="145"/>
      <c r="R63" s="81"/>
      <c r="S63"/>
      <c r="T63" s="123"/>
      <c r="U63" s="123"/>
      <c r="V63" s="123"/>
    </row>
    <row r="64" spans="3:22" ht="13.5" customHeight="1" x14ac:dyDescent="0.2">
      <c r="C64" s="80"/>
      <c r="D64" s="150"/>
      <c r="E64" s="151"/>
      <c r="F64" s="152"/>
      <c r="G64" s="152"/>
      <c r="H64" s="153"/>
      <c r="I64" s="154"/>
      <c r="J64" s="155"/>
      <c r="K64" s="8"/>
      <c r="L64" s="150"/>
      <c r="M64" s="151"/>
      <c r="N64" s="152"/>
      <c r="O64" s="152"/>
      <c r="P64" s="157"/>
      <c r="Q64" s="155"/>
      <c r="R64" s="81"/>
      <c r="S64"/>
      <c r="T64" s="123"/>
      <c r="U64" s="123"/>
      <c r="V64" s="123"/>
    </row>
    <row r="65" spans="3:22" ht="13.5" customHeight="1" x14ac:dyDescent="0.2">
      <c r="C65" s="80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81"/>
      <c r="S65"/>
      <c r="T65" s="123"/>
      <c r="U65" s="123"/>
      <c r="V65" s="123"/>
    </row>
    <row r="66" spans="3:22" ht="13.5" customHeight="1" x14ac:dyDescent="0.2">
      <c r="C66" s="80"/>
      <c r="D66" s="75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81"/>
      <c r="S66"/>
      <c r="T66" s="123"/>
      <c r="U66" s="123"/>
      <c r="V66" s="123"/>
    </row>
    <row r="67" spans="3:22" ht="13.5" customHeight="1" x14ac:dyDescent="0.2">
      <c r="C67" s="80"/>
      <c r="D67" s="129"/>
      <c r="E67" s="130"/>
      <c r="F67" s="130"/>
      <c r="G67" s="130"/>
      <c r="H67" s="130"/>
      <c r="I67" s="130"/>
      <c r="J67" s="131"/>
      <c r="K67" s="3"/>
      <c r="L67" s="129"/>
      <c r="M67" s="130"/>
      <c r="N67" s="130"/>
      <c r="O67" s="130"/>
      <c r="P67" s="130"/>
      <c r="Q67" s="131"/>
      <c r="R67" s="81"/>
      <c r="S67"/>
      <c r="T67" s="123"/>
      <c r="U67" s="123"/>
      <c r="V67" s="123"/>
    </row>
    <row r="68" spans="3:22" ht="13.5" customHeight="1" x14ac:dyDescent="0.2">
      <c r="C68" s="80"/>
      <c r="D68" s="132"/>
      <c r="E68" s="133"/>
      <c r="F68" s="133"/>
      <c r="G68" s="133"/>
      <c r="H68" s="134"/>
      <c r="I68" s="133"/>
      <c r="J68" s="135"/>
      <c r="K68" s="8"/>
      <c r="L68" s="132"/>
      <c r="M68" s="133"/>
      <c r="N68" s="133"/>
      <c r="O68" s="133"/>
      <c r="P68" s="133"/>
      <c r="Q68" s="135"/>
      <c r="R68" s="81"/>
      <c r="S68"/>
      <c r="T68" s="123"/>
      <c r="U68" s="123"/>
      <c r="V68" s="123"/>
    </row>
    <row r="69" spans="3:22" ht="13.5" customHeight="1" x14ac:dyDescent="0.2">
      <c r="C69" s="80"/>
      <c r="D69" s="136"/>
      <c r="E69" s="137"/>
      <c r="F69" s="138"/>
      <c r="G69" s="139"/>
      <c r="H69" s="139"/>
      <c r="I69" s="140"/>
      <c r="J69" s="141"/>
      <c r="K69" s="8"/>
      <c r="L69" s="136"/>
      <c r="M69" s="137"/>
      <c r="N69" s="138"/>
      <c r="O69" s="139"/>
      <c r="P69" s="140"/>
      <c r="Q69" s="141"/>
      <c r="R69" s="81"/>
      <c r="S69"/>
      <c r="T69" s="123"/>
      <c r="U69" s="123"/>
      <c r="V69" s="123"/>
    </row>
    <row r="70" spans="3:22" ht="13.5" customHeight="1" x14ac:dyDescent="0.2">
      <c r="C70" s="80"/>
      <c r="D70" s="142"/>
      <c r="E70" s="119"/>
      <c r="F70" s="143"/>
      <c r="G70" s="143"/>
      <c r="H70" s="143"/>
      <c r="I70" s="144"/>
      <c r="J70" s="145"/>
      <c r="K70" s="8"/>
      <c r="L70" s="142"/>
      <c r="M70" s="119"/>
      <c r="N70" s="143"/>
      <c r="O70" s="143"/>
      <c r="P70" s="156"/>
      <c r="Q70" s="145"/>
      <c r="R70" s="81"/>
      <c r="S70"/>
      <c r="T70" s="123"/>
      <c r="U70" s="123"/>
      <c r="V70" s="123"/>
    </row>
    <row r="71" spans="3:22" ht="13.5" customHeight="1" x14ac:dyDescent="0.2">
      <c r="C71" s="80"/>
      <c r="D71" s="142"/>
      <c r="E71" s="146"/>
      <c r="F71" s="138"/>
      <c r="G71" s="139"/>
      <c r="H71" s="139"/>
      <c r="I71" s="147"/>
      <c r="J71" s="141"/>
      <c r="K71" s="8"/>
      <c r="L71" s="142"/>
      <c r="M71" s="146"/>
      <c r="N71" s="138"/>
      <c r="O71" s="139"/>
      <c r="P71" s="140"/>
      <c r="Q71" s="141"/>
      <c r="R71" s="81"/>
      <c r="S71"/>
      <c r="T71" s="123"/>
      <c r="U71" s="123"/>
      <c r="V71" s="123"/>
    </row>
    <row r="72" spans="3:22" ht="13.5" customHeight="1" x14ac:dyDescent="0.2">
      <c r="C72" s="80"/>
      <c r="D72" s="142"/>
      <c r="E72" s="146"/>
      <c r="F72" s="138"/>
      <c r="G72" s="139"/>
      <c r="H72" s="139"/>
      <c r="I72" s="147"/>
      <c r="J72" s="141"/>
      <c r="K72" s="8"/>
      <c r="L72" s="142"/>
      <c r="M72" s="146"/>
      <c r="N72" s="138"/>
      <c r="O72" s="139"/>
      <c r="P72" s="140"/>
      <c r="Q72" s="141"/>
      <c r="R72" s="81"/>
      <c r="S72"/>
      <c r="T72" s="123"/>
      <c r="U72" s="123"/>
      <c r="V72" s="123"/>
    </row>
    <row r="73" spans="3:22" ht="13.5" customHeight="1" x14ac:dyDescent="0.2">
      <c r="C73" s="80"/>
      <c r="D73" s="142"/>
      <c r="E73" s="146"/>
      <c r="F73" s="138"/>
      <c r="G73" s="139"/>
      <c r="H73" s="139"/>
      <c r="I73" s="147"/>
      <c r="J73" s="141"/>
      <c r="K73" s="8"/>
      <c r="L73" s="142"/>
      <c r="M73" s="146"/>
      <c r="N73" s="138"/>
      <c r="O73" s="139"/>
      <c r="P73" s="140"/>
      <c r="Q73" s="141"/>
      <c r="R73" s="81"/>
      <c r="S73"/>
      <c r="T73" s="123"/>
      <c r="U73" s="123"/>
      <c r="V73" s="123"/>
    </row>
    <row r="74" spans="3:22" ht="13.5" customHeight="1" x14ac:dyDescent="0.2">
      <c r="C74" s="80"/>
      <c r="D74" s="142"/>
      <c r="E74" s="146"/>
      <c r="F74" s="138"/>
      <c r="G74" s="139"/>
      <c r="H74" s="139"/>
      <c r="I74" s="147"/>
      <c r="J74" s="141"/>
      <c r="K74" s="8"/>
      <c r="L74" s="142"/>
      <c r="M74" s="146"/>
      <c r="N74" s="138"/>
      <c r="O74" s="139"/>
      <c r="P74" s="140"/>
      <c r="Q74" s="141"/>
      <c r="R74" s="81"/>
      <c r="S74"/>
      <c r="T74" s="123"/>
      <c r="U74" s="123"/>
      <c r="V74" s="123"/>
    </row>
    <row r="75" spans="3:22" ht="13.5" customHeight="1" x14ac:dyDescent="0.2">
      <c r="C75" s="80"/>
      <c r="D75" s="142"/>
      <c r="E75" s="146"/>
      <c r="F75" s="138"/>
      <c r="G75" s="139"/>
      <c r="H75" s="139"/>
      <c r="I75" s="147"/>
      <c r="J75" s="141"/>
      <c r="K75" s="8"/>
      <c r="L75" s="142"/>
      <c r="M75" s="146"/>
      <c r="N75" s="138"/>
      <c r="O75" s="139"/>
      <c r="P75" s="140"/>
      <c r="Q75" s="141"/>
      <c r="R75" s="81"/>
      <c r="S75"/>
      <c r="T75" s="123"/>
      <c r="U75" s="123"/>
      <c r="V75" s="123"/>
    </row>
    <row r="76" spans="3:22" ht="13.5" customHeight="1" x14ac:dyDescent="0.2">
      <c r="C76" s="80"/>
      <c r="D76" s="142"/>
      <c r="E76" s="146"/>
      <c r="F76" s="138"/>
      <c r="G76" s="139"/>
      <c r="H76" s="139"/>
      <c r="I76" s="147"/>
      <c r="J76" s="141"/>
      <c r="K76" s="8"/>
      <c r="L76" s="142"/>
      <c r="M76" s="146"/>
      <c r="N76" s="138"/>
      <c r="O76" s="139"/>
      <c r="P76" s="140"/>
      <c r="Q76" s="141"/>
      <c r="R76" s="81"/>
      <c r="S76"/>
      <c r="T76" s="123"/>
      <c r="U76" s="123"/>
      <c r="V76" s="123"/>
    </row>
    <row r="77" spans="3:22" ht="13.5" customHeight="1" x14ac:dyDescent="0.2">
      <c r="C77" s="80"/>
      <c r="D77" s="142"/>
      <c r="E77" s="146"/>
      <c r="F77" s="138"/>
      <c r="G77" s="139"/>
      <c r="H77" s="139"/>
      <c r="I77" s="147"/>
      <c r="J77" s="141"/>
      <c r="K77" s="8"/>
      <c r="L77" s="142"/>
      <c r="M77" s="146"/>
      <c r="N77" s="138"/>
      <c r="O77" s="139"/>
      <c r="P77" s="140"/>
      <c r="Q77" s="141"/>
      <c r="R77" s="81"/>
      <c r="S77"/>
      <c r="T77" s="123"/>
      <c r="U77" s="123"/>
      <c r="V77" s="123"/>
    </row>
    <row r="78" spans="3:22" ht="13.5" customHeight="1" x14ac:dyDescent="0.2">
      <c r="C78" s="80"/>
      <c r="D78" s="142"/>
      <c r="E78" s="146"/>
      <c r="F78" s="138"/>
      <c r="G78" s="139"/>
      <c r="H78" s="139"/>
      <c r="I78" s="147"/>
      <c r="J78" s="141"/>
      <c r="K78" s="8"/>
      <c r="L78" s="142"/>
      <c r="M78" s="146"/>
      <c r="N78" s="138"/>
      <c r="O78" s="139"/>
      <c r="P78" s="140"/>
      <c r="Q78" s="141"/>
      <c r="R78" s="81"/>
      <c r="S78"/>
      <c r="T78" s="123"/>
      <c r="U78" s="123"/>
      <c r="V78" s="123"/>
    </row>
    <row r="79" spans="3:22" ht="13.5" customHeight="1" x14ac:dyDescent="0.2">
      <c r="C79" s="80"/>
      <c r="D79" s="142"/>
      <c r="E79" s="146"/>
      <c r="F79" s="138"/>
      <c r="G79" s="139"/>
      <c r="H79" s="139"/>
      <c r="I79" s="147"/>
      <c r="J79" s="141"/>
      <c r="K79" s="8"/>
      <c r="L79" s="142"/>
      <c r="M79" s="146"/>
      <c r="N79" s="138"/>
      <c r="O79" s="139"/>
      <c r="P79" s="140"/>
      <c r="Q79" s="141"/>
      <c r="R79" s="81"/>
      <c r="S79"/>
      <c r="T79" s="123"/>
      <c r="U79" s="123"/>
      <c r="V79" s="123"/>
    </row>
    <row r="80" spans="3:22" ht="13.5" customHeight="1" x14ac:dyDescent="0.2">
      <c r="C80" s="80"/>
      <c r="D80" s="142"/>
      <c r="E80" s="146"/>
      <c r="F80" s="138"/>
      <c r="G80" s="139"/>
      <c r="H80" s="139"/>
      <c r="I80" s="147"/>
      <c r="J80" s="141"/>
      <c r="K80" s="8"/>
      <c r="L80" s="142"/>
      <c r="M80" s="146"/>
      <c r="N80" s="138"/>
      <c r="O80" s="139"/>
      <c r="P80" s="140"/>
      <c r="Q80" s="141"/>
      <c r="R80" s="81"/>
      <c r="S80"/>
      <c r="T80" s="123"/>
      <c r="U80" s="123"/>
      <c r="V80" s="123"/>
    </row>
    <row r="81" spans="3:22" ht="13.5" customHeight="1" x14ac:dyDescent="0.2">
      <c r="C81" s="80"/>
      <c r="D81" s="148"/>
      <c r="E81" s="119"/>
      <c r="F81" s="120"/>
      <c r="G81" s="120"/>
      <c r="H81" s="120"/>
      <c r="I81" s="149"/>
      <c r="J81" s="145"/>
      <c r="K81" s="8"/>
      <c r="L81" s="148"/>
      <c r="M81" s="119"/>
      <c r="N81" s="120"/>
      <c r="O81" s="120"/>
      <c r="P81" s="121"/>
      <c r="Q81" s="145"/>
      <c r="R81" s="81"/>
      <c r="S81"/>
      <c r="T81" s="123"/>
      <c r="U81" s="123"/>
      <c r="V81" s="123"/>
    </row>
    <row r="82" spans="3:22" ht="13.5" customHeight="1" x14ac:dyDescent="0.2">
      <c r="C82" s="80"/>
      <c r="D82" s="150"/>
      <c r="E82" s="151"/>
      <c r="F82" s="152"/>
      <c r="G82" s="152"/>
      <c r="H82" s="153"/>
      <c r="I82" s="154"/>
      <c r="J82" s="155"/>
      <c r="K82" s="8"/>
      <c r="L82" s="150"/>
      <c r="M82" s="151"/>
      <c r="N82" s="152"/>
      <c r="O82" s="152"/>
      <c r="P82" s="157"/>
      <c r="Q82" s="155"/>
      <c r="R82" s="81"/>
      <c r="S82"/>
      <c r="T82" s="123"/>
      <c r="U82" s="123"/>
      <c r="V82" s="123"/>
    </row>
    <row r="83" spans="3:22" ht="13.5" customHeight="1" x14ac:dyDescent="0.2">
      <c r="C83" s="80"/>
      <c r="D83" s="76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81"/>
      <c r="S83"/>
      <c r="T83" s="123"/>
      <c r="U83" s="123"/>
      <c r="V83" s="123"/>
    </row>
    <row r="84" spans="3:22" ht="13.5" customHeight="1" x14ac:dyDescent="0.2">
      <c r="C84" s="80"/>
      <c r="D84" s="164" t="str">
        <f>D46</f>
        <v>Fonte: IBGE / Produção Agrícola Municipal. Adaptado pela SED/SupexAgricultura/CEMEAS (Dezembro / 2017)</v>
      </c>
      <c r="E84" s="165"/>
      <c r="F84" s="165"/>
      <c r="G84" s="165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81"/>
      <c r="S84"/>
      <c r="T84" s="123"/>
      <c r="U84" s="123"/>
      <c r="V84" s="123"/>
    </row>
    <row r="85" spans="3:22" ht="13.5" customHeight="1" x14ac:dyDescent="0.2">
      <c r="C85" s="80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81"/>
      <c r="S85"/>
      <c r="T85" s="123"/>
      <c r="U85" s="123"/>
      <c r="V85" s="123"/>
    </row>
    <row r="86" spans="3:22" ht="13.5" customHeight="1" x14ac:dyDescent="0.2">
      <c r="C86" s="80"/>
      <c r="D86" s="75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81"/>
      <c r="S86"/>
      <c r="T86" s="123"/>
      <c r="U86" s="123"/>
      <c r="V86" s="123"/>
    </row>
    <row r="87" spans="3:22" ht="13.5" customHeight="1" x14ac:dyDescent="0.2">
      <c r="C87" s="80"/>
      <c r="D87" s="129"/>
      <c r="E87" s="130"/>
      <c r="F87" s="130"/>
      <c r="G87" s="130"/>
      <c r="H87" s="130"/>
      <c r="I87" s="130"/>
      <c r="J87" s="131"/>
      <c r="K87" s="3"/>
      <c r="L87" s="129"/>
      <c r="M87" s="130"/>
      <c r="N87" s="130"/>
      <c r="O87" s="130"/>
      <c r="P87" s="130"/>
      <c r="Q87" s="131"/>
      <c r="R87" s="81"/>
      <c r="S87"/>
      <c r="T87" s="123"/>
      <c r="U87" s="123"/>
      <c r="V87" s="123"/>
    </row>
    <row r="88" spans="3:22" ht="13.5" customHeight="1" x14ac:dyDescent="0.2">
      <c r="C88" s="80"/>
      <c r="D88" s="132"/>
      <c r="E88" s="133"/>
      <c r="F88" s="133"/>
      <c r="G88" s="133"/>
      <c r="H88" s="134"/>
      <c r="I88" s="133"/>
      <c r="J88" s="135"/>
      <c r="K88" s="8"/>
      <c r="L88" s="132"/>
      <c r="M88" s="133"/>
      <c r="N88" s="133"/>
      <c r="O88" s="133"/>
      <c r="P88" s="133"/>
      <c r="Q88" s="135"/>
      <c r="R88" s="81"/>
      <c r="S88"/>
      <c r="T88" s="123"/>
      <c r="U88" s="123"/>
      <c r="V88" s="123"/>
    </row>
    <row r="89" spans="3:22" ht="13.5" customHeight="1" x14ac:dyDescent="0.2">
      <c r="C89" s="80"/>
      <c r="D89" s="136"/>
      <c r="E89" s="137"/>
      <c r="F89" s="138"/>
      <c r="G89" s="139"/>
      <c r="H89" s="139"/>
      <c r="I89" s="140"/>
      <c r="J89" s="141"/>
      <c r="K89" s="8"/>
      <c r="L89" s="136"/>
      <c r="M89" s="137"/>
      <c r="N89" s="138"/>
      <c r="O89" s="139"/>
      <c r="P89" s="140"/>
      <c r="Q89" s="141"/>
      <c r="R89" s="81"/>
      <c r="S89"/>
      <c r="T89" s="123"/>
      <c r="U89" s="123"/>
      <c r="V89" s="123"/>
    </row>
    <row r="90" spans="3:22" ht="13.5" customHeight="1" x14ac:dyDescent="0.2">
      <c r="C90" s="80"/>
      <c r="D90" s="142"/>
      <c r="E90" s="119"/>
      <c r="F90" s="143"/>
      <c r="G90" s="143"/>
      <c r="H90" s="143"/>
      <c r="I90" s="144"/>
      <c r="J90" s="145"/>
      <c r="K90" s="8"/>
      <c r="L90" s="142"/>
      <c r="M90" s="119"/>
      <c r="N90" s="143"/>
      <c r="O90" s="143"/>
      <c r="P90" s="156"/>
      <c r="Q90" s="145"/>
      <c r="R90" s="81"/>
      <c r="S90"/>
      <c r="T90" s="123"/>
      <c r="U90" s="123"/>
      <c r="V90" s="123"/>
    </row>
    <row r="91" spans="3:22" ht="13.5" customHeight="1" x14ac:dyDescent="0.2">
      <c r="C91" s="80"/>
      <c r="D91" s="142"/>
      <c r="E91" s="146"/>
      <c r="F91" s="138"/>
      <c r="G91" s="139"/>
      <c r="H91" s="139"/>
      <c r="I91" s="147"/>
      <c r="J91" s="141"/>
      <c r="K91" s="8"/>
      <c r="L91" s="142"/>
      <c r="M91" s="146"/>
      <c r="N91" s="138"/>
      <c r="O91" s="139"/>
      <c r="P91" s="140"/>
      <c r="Q91" s="141"/>
      <c r="R91" s="81"/>
      <c r="S91"/>
      <c r="T91" s="123"/>
      <c r="U91" s="123"/>
      <c r="V91" s="123"/>
    </row>
    <row r="92" spans="3:22" ht="13.5" customHeight="1" x14ac:dyDescent="0.2">
      <c r="C92" s="80"/>
      <c r="D92" s="142"/>
      <c r="E92" s="146"/>
      <c r="F92" s="138"/>
      <c r="G92" s="139"/>
      <c r="H92" s="139"/>
      <c r="I92" s="147"/>
      <c r="J92" s="141"/>
      <c r="K92" s="8"/>
      <c r="L92" s="142"/>
      <c r="M92" s="146"/>
      <c r="N92" s="138"/>
      <c r="O92" s="139"/>
      <c r="P92" s="140"/>
      <c r="Q92" s="141"/>
      <c r="R92" s="81"/>
      <c r="S92"/>
      <c r="T92" s="123"/>
      <c r="U92" s="123"/>
      <c r="V92" s="123"/>
    </row>
    <row r="93" spans="3:22" ht="13.5" customHeight="1" x14ac:dyDescent="0.2">
      <c r="C93" s="80"/>
      <c r="D93" s="142"/>
      <c r="E93" s="146"/>
      <c r="F93" s="138"/>
      <c r="G93" s="139"/>
      <c r="H93" s="139"/>
      <c r="I93" s="147"/>
      <c r="J93" s="141"/>
      <c r="K93" s="8"/>
      <c r="L93" s="142"/>
      <c r="M93" s="146"/>
      <c r="N93" s="138"/>
      <c r="O93" s="139"/>
      <c r="P93" s="140"/>
      <c r="Q93" s="141"/>
      <c r="R93" s="81"/>
      <c r="S93"/>
      <c r="T93" s="123"/>
      <c r="U93" s="123"/>
      <c r="V93" s="123"/>
    </row>
    <row r="94" spans="3:22" ht="13.5" customHeight="1" x14ac:dyDescent="0.2">
      <c r="C94" s="80"/>
      <c r="D94" s="142"/>
      <c r="E94" s="146"/>
      <c r="F94" s="138"/>
      <c r="G94" s="139"/>
      <c r="H94" s="139"/>
      <c r="I94" s="147"/>
      <c r="J94" s="141"/>
      <c r="K94" s="8"/>
      <c r="L94" s="142"/>
      <c r="M94" s="146"/>
      <c r="N94" s="138"/>
      <c r="O94" s="139"/>
      <c r="P94" s="140"/>
      <c r="Q94" s="141"/>
      <c r="R94" s="81"/>
      <c r="S94"/>
      <c r="T94" s="123"/>
      <c r="U94" s="123"/>
      <c r="V94" s="123"/>
    </row>
    <row r="95" spans="3:22" ht="13.5" customHeight="1" x14ac:dyDescent="0.2">
      <c r="C95" s="80"/>
      <c r="D95" s="142"/>
      <c r="E95" s="146"/>
      <c r="F95" s="138"/>
      <c r="G95" s="139"/>
      <c r="H95" s="139"/>
      <c r="I95" s="147"/>
      <c r="J95" s="141"/>
      <c r="K95" s="8"/>
      <c r="L95" s="142"/>
      <c r="M95" s="146"/>
      <c r="N95" s="138"/>
      <c r="O95" s="139"/>
      <c r="P95" s="140"/>
      <c r="Q95" s="141"/>
      <c r="R95" s="81"/>
      <c r="S95"/>
      <c r="T95" s="123"/>
      <c r="U95" s="123"/>
      <c r="V95" s="123"/>
    </row>
    <row r="96" spans="3:22" ht="13.5" customHeight="1" x14ac:dyDescent="0.2">
      <c r="C96" s="80"/>
      <c r="D96" s="142"/>
      <c r="E96" s="146"/>
      <c r="F96" s="138"/>
      <c r="G96" s="139"/>
      <c r="H96" s="139"/>
      <c r="I96" s="147"/>
      <c r="J96" s="141"/>
      <c r="K96" s="8"/>
      <c r="L96" s="142"/>
      <c r="M96" s="146"/>
      <c r="N96" s="138"/>
      <c r="O96" s="139"/>
      <c r="P96" s="140"/>
      <c r="Q96" s="141"/>
      <c r="R96" s="81"/>
      <c r="S96"/>
      <c r="T96" s="123"/>
      <c r="U96" s="123"/>
      <c r="V96" s="123"/>
    </row>
    <row r="97" spans="3:22" ht="13.5" customHeight="1" x14ac:dyDescent="0.2">
      <c r="C97" s="80"/>
      <c r="D97" s="142"/>
      <c r="E97" s="146"/>
      <c r="F97" s="138"/>
      <c r="G97" s="139"/>
      <c r="H97" s="139"/>
      <c r="I97" s="147"/>
      <c r="J97" s="141"/>
      <c r="K97" s="8"/>
      <c r="L97" s="142"/>
      <c r="M97" s="146"/>
      <c r="N97" s="138"/>
      <c r="O97" s="139"/>
      <c r="P97" s="140"/>
      <c r="Q97" s="141"/>
      <c r="R97" s="81"/>
      <c r="S97"/>
      <c r="T97" s="123"/>
      <c r="U97" s="123"/>
      <c r="V97" s="123"/>
    </row>
    <row r="98" spans="3:22" ht="13.5" customHeight="1" x14ac:dyDescent="0.2">
      <c r="C98" s="80"/>
      <c r="D98" s="142"/>
      <c r="E98" s="146"/>
      <c r="F98" s="138"/>
      <c r="G98" s="139"/>
      <c r="H98" s="139"/>
      <c r="I98" s="147"/>
      <c r="J98" s="141"/>
      <c r="K98" s="8"/>
      <c r="L98" s="142"/>
      <c r="M98" s="146"/>
      <c r="N98" s="138"/>
      <c r="O98" s="139"/>
      <c r="P98" s="140"/>
      <c r="Q98" s="141"/>
      <c r="R98" s="81"/>
      <c r="S98"/>
      <c r="T98" s="123"/>
      <c r="U98" s="123"/>
      <c r="V98" s="123"/>
    </row>
    <row r="99" spans="3:22" ht="13.5" customHeight="1" x14ac:dyDescent="0.2">
      <c r="C99" s="80"/>
      <c r="D99" s="142"/>
      <c r="E99" s="146"/>
      <c r="F99" s="138"/>
      <c r="G99" s="139"/>
      <c r="H99" s="139"/>
      <c r="I99" s="147"/>
      <c r="J99" s="141"/>
      <c r="K99" s="8"/>
      <c r="L99" s="142"/>
      <c r="M99" s="146"/>
      <c r="N99" s="138"/>
      <c r="O99" s="139"/>
      <c r="P99" s="140"/>
      <c r="Q99" s="141"/>
      <c r="R99" s="81"/>
      <c r="S99"/>
      <c r="T99" s="123"/>
      <c r="U99" s="123"/>
      <c r="V99" s="123"/>
    </row>
    <row r="100" spans="3:22" ht="13.5" customHeight="1" x14ac:dyDescent="0.2">
      <c r="C100" s="80"/>
      <c r="D100" s="142"/>
      <c r="E100" s="146"/>
      <c r="F100" s="138"/>
      <c r="G100" s="139"/>
      <c r="H100" s="139"/>
      <c r="I100" s="147"/>
      <c r="J100" s="141"/>
      <c r="K100" s="8"/>
      <c r="L100" s="142"/>
      <c r="M100" s="146"/>
      <c r="N100" s="138"/>
      <c r="O100" s="139"/>
      <c r="P100" s="140"/>
      <c r="Q100" s="141"/>
      <c r="R100" s="81"/>
      <c r="S100"/>
      <c r="T100" s="123"/>
      <c r="U100" s="123"/>
      <c r="V100" s="123"/>
    </row>
    <row r="101" spans="3:22" ht="13.5" customHeight="1" x14ac:dyDescent="0.2">
      <c r="C101" s="80"/>
      <c r="D101" s="148"/>
      <c r="E101" s="119"/>
      <c r="F101" s="120"/>
      <c r="G101" s="120"/>
      <c r="H101" s="120"/>
      <c r="I101" s="149"/>
      <c r="J101" s="145"/>
      <c r="K101" s="8"/>
      <c r="L101" s="148"/>
      <c r="M101" s="119"/>
      <c r="N101" s="120"/>
      <c r="O101" s="120"/>
      <c r="P101" s="121"/>
      <c r="Q101" s="145"/>
      <c r="R101" s="81"/>
      <c r="S101"/>
      <c r="T101" s="123"/>
      <c r="U101" s="123"/>
      <c r="V101" s="123"/>
    </row>
    <row r="102" spans="3:22" ht="13.5" customHeight="1" x14ac:dyDescent="0.2">
      <c r="C102" s="80"/>
      <c r="D102" s="150"/>
      <c r="E102" s="151"/>
      <c r="F102" s="152"/>
      <c r="G102" s="152"/>
      <c r="H102" s="153"/>
      <c r="I102" s="154"/>
      <c r="J102" s="155"/>
      <c r="K102" s="8"/>
      <c r="L102" s="150"/>
      <c r="M102" s="151"/>
      <c r="N102" s="152"/>
      <c r="O102" s="152"/>
      <c r="P102" s="157"/>
      <c r="Q102" s="155"/>
      <c r="R102" s="81"/>
      <c r="S102"/>
      <c r="T102" s="123"/>
      <c r="U102" s="123"/>
      <c r="V102" s="123"/>
    </row>
    <row r="103" spans="3:22" ht="13.5" customHeight="1" x14ac:dyDescent="0.2">
      <c r="C103" s="80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81"/>
      <c r="S103"/>
      <c r="T103" s="123"/>
      <c r="U103" s="123"/>
      <c r="V103" s="123"/>
    </row>
    <row r="104" spans="3:22" ht="13.5" customHeight="1" x14ac:dyDescent="0.2">
      <c r="C104" s="80"/>
      <c r="D104" s="75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81"/>
      <c r="S104"/>
      <c r="T104" s="123"/>
      <c r="U104" s="123"/>
      <c r="V104" s="123"/>
    </row>
    <row r="105" spans="3:22" ht="13.5" customHeight="1" x14ac:dyDescent="0.2">
      <c r="C105" s="80"/>
      <c r="D105" s="129"/>
      <c r="E105" s="130"/>
      <c r="F105" s="130"/>
      <c r="G105" s="130"/>
      <c r="H105" s="130"/>
      <c r="I105" s="130"/>
      <c r="J105" s="131"/>
      <c r="K105" s="3"/>
      <c r="L105" s="129"/>
      <c r="M105" s="130"/>
      <c r="N105" s="130"/>
      <c r="O105" s="130"/>
      <c r="P105" s="130"/>
      <c r="Q105" s="131"/>
      <c r="R105" s="81"/>
      <c r="S105"/>
      <c r="T105" s="123"/>
      <c r="U105" s="123"/>
      <c r="V105" s="123"/>
    </row>
    <row r="106" spans="3:22" ht="13.5" customHeight="1" x14ac:dyDescent="0.2">
      <c r="C106" s="80"/>
      <c r="D106" s="132"/>
      <c r="E106" s="133"/>
      <c r="F106" s="133"/>
      <c r="G106" s="133"/>
      <c r="H106" s="134"/>
      <c r="I106" s="133"/>
      <c r="J106" s="135"/>
      <c r="K106" s="8"/>
      <c r="L106" s="132"/>
      <c r="M106" s="133"/>
      <c r="N106" s="133"/>
      <c r="O106" s="133"/>
      <c r="P106" s="133"/>
      <c r="Q106" s="135"/>
      <c r="R106" s="81"/>
      <c r="S106"/>
      <c r="T106" s="123"/>
      <c r="U106" s="123"/>
      <c r="V106" s="123"/>
    </row>
    <row r="107" spans="3:22" ht="13.5" customHeight="1" x14ac:dyDescent="0.2">
      <c r="C107" s="80"/>
      <c r="D107" s="136"/>
      <c r="E107" s="137"/>
      <c r="F107" s="138"/>
      <c r="G107" s="139"/>
      <c r="H107" s="139"/>
      <c r="I107" s="140"/>
      <c r="J107" s="141"/>
      <c r="K107" s="8"/>
      <c r="L107" s="136"/>
      <c r="M107" s="137"/>
      <c r="N107" s="138"/>
      <c r="O107" s="139"/>
      <c r="P107" s="140"/>
      <c r="Q107" s="141"/>
      <c r="R107" s="81"/>
      <c r="S107"/>
      <c r="T107" s="123"/>
      <c r="U107" s="123"/>
      <c r="V107" s="123"/>
    </row>
    <row r="108" spans="3:22" ht="13.5" customHeight="1" x14ac:dyDescent="0.2">
      <c r="C108" s="80"/>
      <c r="D108" s="142"/>
      <c r="E108" s="119"/>
      <c r="F108" s="143"/>
      <c r="G108" s="143"/>
      <c r="H108" s="143"/>
      <c r="I108" s="144"/>
      <c r="J108" s="145"/>
      <c r="K108" s="8"/>
      <c r="L108" s="142"/>
      <c r="M108" s="119"/>
      <c r="N108" s="143"/>
      <c r="O108" s="143"/>
      <c r="P108" s="156"/>
      <c r="Q108" s="145"/>
      <c r="R108" s="81"/>
      <c r="S108"/>
      <c r="T108" s="123"/>
      <c r="U108" s="123"/>
      <c r="V108" s="123"/>
    </row>
    <row r="109" spans="3:22" ht="13.5" customHeight="1" x14ac:dyDescent="0.2">
      <c r="C109" s="80"/>
      <c r="D109" s="142"/>
      <c r="E109" s="146"/>
      <c r="F109" s="138"/>
      <c r="G109" s="139"/>
      <c r="H109" s="139"/>
      <c r="I109" s="147"/>
      <c r="J109" s="141"/>
      <c r="K109" s="8"/>
      <c r="L109" s="142"/>
      <c r="M109" s="146"/>
      <c r="N109" s="138"/>
      <c r="O109" s="139"/>
      <c r="P109" s="140"/>
      <c r="Q109" s="141"/>
      <c r="R109" s="81"/>
      <c r="S109"/>
      <c r="T109" s="123"/>
      <c r="U109" s="123"/>
      <c r="V109" s="123"/>
    </row>
    <row r="110" spans="3:22" ht="13.5" customHeight="1" x14ac:dyDescent="0.2">
      <c r="C110" s="80"/>
      <c r="D110" s="142"/>
      <c r="E110" s="146"/>
      <c r="F110" s="138"/>
      <c r="G110" s="139"/>
      <c r="H110" s="139"/>
      <c r="I110" s="147"/>
      <c r="J110" s="141"/>
      <c r="K110" s="8"/>
      <c r="L110" s="142"/>
      <c r="M110" s="146"/>
      <c r="N110" s="138"/>
      <c r="O110" s="139"/>
      <c r="P110" s="140"/>
      <c r="Q110" s="141"/>
      <c r="R110" s="81"/>
      <c r="S110"/>
      <c r="T110" s="123"/>
      <c r="U110" s="123"/>
      <c r="V110" s="123"/>
    </row>
    <row r="111" spans="3:22" ht="13.5" customHeight="1" x14ac:dyDescent="0.2">
      <c r="C111" s="80"/>
      <c r="D111" s="142"/>
      <c r="E111" s="146"/>
      <c r="F111" s="138"/>
      <c r="G111" s="139"/>
      <c r="H111" s="139"/>
      <c r="I111" s="147"/>
      <c r="J111" s="141"/>
      <c r="K111" s="8"/>
      <c r="L111" s="142"/>
      <c r="M111" s="146"/>
      <c r="N111" s="138"/>
      <c r="O111" s="139"/>
      <c r="P111" s="140"/>
      <c r="Q111" s="141"/>
      <c r="R111" s="81"/>
      <c r="S111"/>
      <c r="T111" s="123"/>
      <c r="U111" s="123"/>
      <c r="V111" s="123"/>
    </row>
    <row r="112" spans="3:22" ht="13.5" customHeight="1" x14ac:dyDescent="0.2">
      <c r="C112" s="80"/>
      <c r="D112" s="142"/>
      <c r="E112" s="146"/>
      <c r="F112" s="138"/>
      <c r="G112" s="139"/>
      <c r="H112" s="139"/>
      <c r="I112" s="147"/>
      <c r="J112" s="141"/>
      <c r="K112" s="8"/>
      <c r="L112" s="142"/>
      <c r="M112" s="146"/>
      <c r="N112" s="138"/>
      <c r="O112" s="139"/>
      <c r="P112" s="140"/>
      <c r="Q112" s="141"/>
      <c r="R112" s="81"/>
      <c r="S112"/>
      <c r="T112" s="123"/>
      <c r="U112" s="123"/>
      <c r="V112" s="123"/>
    </row>
    <row r="113" spans="3:22" ht="13.5" customHeight="1" x14ac:dyDescent="0.2">
      <c r="C113" s="80"/>
      <c r="D113" s="142"/>
      <c r="E113" s="146"/>
      <c r="F113" s="138"/>
      <c r="G113" s="139"/>
      <c r="H113" s="139"/>
      <c r="I113" s="147"/>
      <c r="J113" s="141"/>
      <c r="K113" s="8"/>
      <c r="L113" s="142"/>
      <c r="M113" s="146"/>
      <c r="N113" s="138"/>
      <c r="O113" s="139"/>
      <c r="P113" s="140"/>
      <c r="Q113" s="141"/>
      <c r="R113" s="81"/>
      <c r="S113"/>
      <c r="T113" s="123"/>
      <c r="U113" s="123"/>
      <c r="V113" s="123"/>
    </row>
    <row r="114" spans="3:22" ht="13.5" customHeight="1" x14ac:dyDescent="0.2">
      <c r="C114" s="80"/>
      <c r="D114" s="142"/>
      <c r="E114" s="146"/>
      <c r="F114" s="138"/>
      <c r="G114" s="139"/>
      <c r="H114" s="139"/>
      <c r="I114" s="147"/>
      <c r="J114" s="141"/>
      <c r="K114" s="8"/>
      <c r="L114" s="142"/>
      <c r="M114" s="146"/>
      <c r="N114" s="138"/>
      <c r="O114" s="139"/>
      <c r="P114" s="140"/>
      <c r="Q114" s="141"/>
      <c r="R114" s="81"/>
      <c r="S114"/>
      <c r="T114" s="123"/>
      <c r="U114" s="123"/>
      <c r="V114" s="123"/>
    </row>
    <row r="115" spans="3:22" ht="13.5" customHeight="1" x14ac:dyDescent="0.2">
      <c r="C115" s="80"/>
      <c r="D115" s="142"/>
      <c r="E115" s="146"/>
      <c r="F115" s="138"/>
      <c r="G115" s="139"/>
      <c r="H115" s="139"/>
      <c r="I115" s="147"/>
      <c r="J115" s="141"/>
      <c r="K115" s="8"/>
      <c r="L115" s="142"/>
      <c r="M115" s="146"/>
      <c r="N115" s="138"/>
      <c r="O115" s="139"/>
      <c r="P115" s="140"/>
      <c r="Q115" s="141"/>
      <c r="R115" s="81"/>
      <c r="S115"/>
      <c r="T115" s="123"/>
      <c r="U115" s="123"/>
      <c r="V115" s="123"/>
    </row>
    <row r="116" spans="3:22" ht="13.5" customHeight="1" x14ac:dyDescent="0.2">
      <c r="C116" s="80"/>
      <c r="D116" s="142"/>
      <c r="E116" s="146"/>
      <c r="F116" s="138"/>
      <c r="G116" s="139"/>
      <c r="H116" s="139"/>
      <c r="I116" s="147"/>
      <c r="J116" s="141"/>
      <c r="K116" s="8"/>
      <c r="L116" s="142"/>
      <c r="M116" s="146"/>
      <c r="N116" s="138"/>
      <c r="O116" s="139"/>
      <c r="P116" s="140"/>
      <c r="Q116" s="141"/>
      <c r="R116" s="81"/>
      <c r="S116"/>
      <c r="T116" s="123"/>
      <c r="U116" s="123"/>
      <c r="V116" s="123"/>
    </row>
    <row r="117" spans="3:22" ht="13.5" customHeight="1" x14ac:dyDescent="0.2">
      <c r="C117" s="80"/>
      <c r="D117" s="142"/>
      <c r="E117" s="146"/>
      <c r="F117" s="138"/>
      <c r="G117" s="139"/>
      <c r="H117" s="139"/>
      <c r="I117" s="147"/>
      <c r="J117" s="141"/>
      <c r="K117" s="8"/>
      <c r="L117" s="142"/>
      <c r="M117" s="146"/>
      <c r="N117" s="138"/>
      <c r="O117" s="139"/>
      <c r="P117" s="140"/>
      <c r="Q117" s="141"/>
      <c r="R117" s="81"/>
      <c r="S117"/>
      <c r="T117" s="123"/>
      <c r="U117" s="123"/>
      <c r="V117" s="123"/>
    </row>
    <row r="118" spans="3:22" ht="13.5" customHeight="1" x14ac:dyDescent="0.2">
      <c r="C118" s="80"/>
      <c r="D118" s="142"/>
      <c r="E118" s="146"/>
      <c r="F118" s="138"/>
      <c r="G118" s="139"/>
      <c r="H118" s="139"/>
      <c r="I118" s="147"/>
      <c r="J118" s="141"/>
      <c r="K118" s="8"/>
      <c r="L118" s="142"/>
      <c r="M118" s="146"/>
      <c r="N118" s="138"/>
      <c r="O118" s="139"/>
      <c r="P118" s="140"/>
      <c r="Q118" s="141"/>
      <c r="R118" s="81"/>
      <c r="S118"/>
      <c r="T118" s="123"/>
      <c r="U118" s="123"/>
      <c r="V118" s="123"/>
    </row>
    <row r="119" spans="3:22" ht="13.5" customHeight="1" x14ac:dyDescent="0.2">
      <c r="C119" s="80"/>
      <c r="D119" s="148"/>
      <c r="E119" s="119"/>
      <c r="F119" s="120"/>
      <c r="G119" s="120"/>
      <c r="H119" s="120"/>
      <c r="I119" s="149"/>
      <c r="J119" s="145"/>
      <c r="K119" s="8"/>
      <c r="L119" s="148"/>
      <c r="M119" s="119"/>
      <c r="N119" s="120"/>
      <c r="O119" s="120"/>
      <c r="P119" s="121"/>
      <c r="Q119" s="145"/>
      <c r="R119" s="81"/>
      <c r="S119"/>
      <c r="T119" s="123"/>
      <c r="U119" s="123"/>
      <c r="V119" s="123"/>
    </row>
    <row r="120" spans="3:22" ht="13.5" customHeight="1" x14ac:dyDescent="0.2">
      <c r="C120" s="80"/>
      <c r="D120" s="150"/>
      <c r="E120" s="151"/>
      <c r="F120" s="152"/>
      <c r="G120" s="152"/>
      <c r="H120" s="153"/>
      <c r="I120" s="154"/>
      <c r="J120" s="155"/>
      <c r="K120" s="8"/>
      <c r="L120" s="150"/>
      <c r="M120" s="151"/>
      <c r="N120" s="152"/>
      <c r="O120" s="152"/>
      <c r="P120" s="157"/>
      <c r="Q120" s="155"/>
      <c r="R120" s="81"/>
      <c r="S120"/>
      <c r="T120" s="123"/>
      <c r="U120" s="123"/>
      <c r="V120" s="123"/>
    </row>
    <row r="121" spans="3:22" ht="13.5" customHeight="1" x14ac:dyDescent="0.2">
      <c r="C121" s="80"/>
      <c r="D121" s="76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81"/>
      <c r="S121"/>
      <c r="T121" s="123"/>
      <c r="U121" s="123"/>
      <c r="V121" s="123"/>
    </row>
    <row r="122" spans="3:22" ht="13.5" customHeight="1" x14ac:dyDescent="0.2">
      <c r="C122" s="80"/>
      <c r="D122" s="164" t="str">
        <f>D46</f>
        <v>Fonte: IBGE / Produção Agrícola Municipal. Adaptado pela SED/SupexAgricultura/CEMEAS (Dezembro / 2017)</v>
      </c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5"/>
      <c r="Q122" s="165"/>
      <c r="R122" s="81"/>
      <c r="S122"/>
      <c r="T122" s="123"/>
      <c r="U122" s="123"/>
      <c r="V122" s="123"/>
    </row>
    <row r="123" spans="3:22" ht="13.5" customHeight="1" x14ac:dyDescent="0.2">
      <c r="C123" s="80"/>
      <c r="D123" s="76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81"/>
      <c r="S123"/>
      <c r="T123" s="123"/>
      <c r="U123" s="123"/>
      <c r="V123" s="123"/>
    </row>
    <row r="124" spans="3:22" ht="13.5" customHeight="1" x14ac:dyDescent="0.2">
      <c r="C124" s="80"/>
      <c r="D124" s="75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81"/>
      <c r="S124"/>
      <c r="T124" s="123"/>
      <c r="U124" s="123"/>
      <c r="V124" s="123"/>
    </row>
    <row r="125" spans="3:22" ht="13.5" customHeight="1" x14ac:dyDescent="0.2">
      <c r="C125" s="80"/>
      <c r="D125" s="129"/>
      <c r="E125" s="130"/>
      <c r="F125" s="130"/>
      <c r="G125" s="130"/>
      <c r="H125" s="130"/>
      <c r="I125" s="130"/>
      <c r="J125" s="131"/>
      <c r="K125" s="3"/>
      <c r="L125" s="129"/>
      <c r="M125" s="130"/>
      <c r="N125" s="130"/>
      <c r="O125" s="130"/>
      <c r="P125" s="130"/>
      <c r="Q125" s="131"/>
      <c r="R125" s="81"/>
      <c r="S125"/>
      <c r="T125" s="123"/>
      <c r="U125" s="123"/>
      <c r="V125" s="123"/>
    </row>
    <row r="126" spans="3:22" ht="13.5" customHeight="1" x14ac:dyDescent="0.2">
      <c r="C126" s="80"/>
      <c r="D126" s="132"/>
      <c r="E126" s="133"/>
      <c r="F126" s="133"/>
      <c r="G126" s="133"/>
      <c r="H126" s="134"/>
      <c r="I126" s="133"/>
      <c r="J126" s="135"/>
      <c r="K126" s="8"/>
      <c r="L126" s="132"/>
      <c r="M126" s="133"/>
      <c r="N126" s="133"/>
      <c r="O126" s="133"/>
      <c r="P126" s="133"/>
      <c r="Q126" s="135"/>
      <c r="R126" s="81"/>
      <c r="S126"/>
      <c r="T126" s="123"/>
      <c r="U126" s="123"/>
      <c r="V126" s="123"/>
    </row>
    <row r="127" spans="3:22" ht="13.5" customHeight="1" x14ac:dyDescent="0.2">
      <c r="C127" s="80"/>
      <c r="D127" s="136"/>
      <c r="E127" s="137"/>
      <c r="F127" s="138"/>
      <c r="G127" s="139"/>
      <c r="H127" s="139"/>
      <c r="I127" s="140"/>
      <c r="J127" s="141"/>
      <c r="K127" s="8"/>
      <c r="L127" s="136"/>
      <c r="M127" s="137"/>
      <c r="N127" s="138"/>
      <c r="O127" s="139"/>
      <c r="P127" s="140"/>
      <c r="Q127" s="141"/>
      <c r="R127" s="81"/>
      <c r="S127"/>
      <c r="T127" s="123"/>
      <c r="U127" s="123"/>
      <c r="V127" s="123"/>
    </row>
    <row r="128" spans="3:22" ht="13.5" customHeight="1" x14ac:dyDescent="0.2">
      <c r="C128" s="80"/>
      <c r="D128" s="142"/>
      <c r="E128" s="119"/>
      <c r="F128" s="143"/>
      <c r="G128" s="143"/>
      <c r="H128" s="143"/>
      <c r="I128" s="144"/>
      <c r="J128" s="145"/>
      <c r="K128" s="8"/>
      <c r="L128" s="142"/>
      <c r="M128" s="119"/>
      <c r="N128" s="143"/>
      <c r="O128" s="143"/>
      <c r="P128" s="156"/>
      <c r="Q128" s="145"/>
      <c r="R128" s="81"/>
      <c r="S128"/>
      <c r="T128" s="123"/>
      <c r="U128" s="123"/>
      <c r="V128" s="123"/>
    </row>
    <row r="129" spans="3:22" ht="13.5" customHeight="1" x14ac:dyDescent="0.2">
      <c r="C129" s="80"/>
      <c r="D129" s="142"/>
      <c r="E129" s="146"/>
      <c r="F129" s="138"/>
      <c r="G129" s="139"/>
      <c r="H129" s="139"/>
      <c r="I129" s="147"/>
      <c r="J129" s="141"/>
      <c r="K129" s="8"/>
      <c r="L129" s="142"/>
      <c r="M129" s="146"/>
      <c r="N129" s="138"/>
      <c r="O129" s="139"/>
      <c r="P129" s="140"/>
      <c r="Q129" s="141"/>
      <c r="R129" s="81"/>
      <c r="S129"/>
      <c r="T129" s="123"/>
      <c r="U129" s="123"/>
      <c r="V129" s="123"/>
    </row>
    <row r="130" spans="3:22" ht="13.5" customHeight="1" x14ac:dyDescent="0.2">
      <c r="C130" s="80"/>
      <c r="D130" s="142"/>
      <c r="E130" s="146"/>
      <c r="F130" s="138"/>
      <c r="G130" s="139"/>
      <c r="H130" s="139"/>
      <c r="I130" s="147"/>
      <c r="J130" s="141"/>
      <c r="K130" s="8"/>
      <c r="L130" s="142"/>
      <c r="M130" s="146"/>
      <c r="N130" s="138"/>
      <c r="O130" s="139"/>
      <c r="P130" s="140"/>
      <c r="Q130" s="141"/>
      <c r="R130" s="81"/>
      <c r="S130"/>
      <c r="T130" s="123"/>
      <c r="U130" s="123"/>
      <c r="V130" s="123"/>
    </row>
    <row r="131" spans="3:22" ht="13.5" customHeight="1" x14ac:dyDescent="0.2">
      <c r="C131" s="80"/>
      <c r="D131" s="142"/>
      <c r="E131" s="146"/>
      <c r="F131" s="138"/>
      <c r="G131" s="139"/>
      <c r="H131" s="139"/>
      <c r="I131" s="147"/>
      <c r="J131" s="141"/>
      <c r="K131" s="8"/>
      <c r="L131" s="142"/>
      <c r="M131" s="146"/>
      <c r="N131" s="138"/>
      <c r="O131" s="139"/>
      <c r="P131" s="140"/>
      <c r="Q131" s="141"/>
      <c r="R131" s="81"/>
      <c r="S131"/>
      <c r="T131" s="123"/>
      <c r="U131" s="123"/>
      <c r="V131" s="123"/>
    </row>
    <row r="132" spans="3:22" ht="13.5" customHeight="1" x14ac:dyDescent="0.2">
      <c r="C132" s="80"/>
      <c r="D132" s="142"/>
      <c r="E132" s="146"/>
      <c r="F132" s="138"/>
      <c r="G132" s="139"/>
      <c r="H132" s="139"/>
      <c r="I132" s="147"/>
      <c r="J132" s="141"/>
      <c r="K132" s="8"/>
      <c r="L132" s="142"/>
      <c r="M132" s="146"/>
      <c r="N132" s="138"/>
      <c r="O132" s="139"/>
      <c r="P132" s="140"/>
      <c r="Q132" s="141"/>
      <c r="R132" s="81"/>
      <c r="S132"/>
      <c r="T132" s="123"/>
      <c r="U132" s="123"/>
      <c r="V132" s="123"/>
    </row>
    <row r="133" spans="3:22" ht="13.5" customHeight="1" x14ac:dyDescent="0.2">
      <c r="C133" s="80"/>
      <c r="D133" s="142"/>
      <c r="E133" s="146"/>
      <c r="F133" s="138"/>
      <c r="G133" s="139"/>
      <c r="H133" s="139"/>
      <c r="I133" s="147"/>
      <c r="J133" s="141"/>
      <c r="K133" s="8"/>
      <c r="L133" s="142"/>
      <c r="M133" s="146"/>
      <c r="N133" s="138"/>
      <c r="O133" s="139"/>
      <c r="P133" s="140"/>
      <c r="Q133" s="141"/>
      <c r="R133" s="81"/>
      <c r="S133"/>
      <c r="T133" s="123"/>
      <c r="U133" s="123"/>
      <c r="V133" s="123"/>
    </row>
    <row r="134" spans="3:22" ht="13.5" customHeight="1" x14ac:dyDescent="0.2">
      <c r="C134" s="80"/>
      <c r="D134" s="142"/>
      <c r="E134" s="146"/>
      <c r="F134" s="138"/>
      <c r="G134" s="139"/>
      <c r="H134" s="139"/>
      <c r="I134" s="147"/>
      <c r="J134" s="141"/>
      <c r="K134" s="8"/>
      <c r="L134" s="142"/>
      <c r="M134" s="146"/>
      <c r="N134" s="138"/>
      <c r="O134" s="139"/>
      <c r="P134" s="140"/>
      <c r="Q134" s="141"/>
      <c r="R134" s="81"/>
      <c r="S134"/>
      <c r="T134" s="123"/>
      <c r="U134" s="123"/>
      <c r="V134" s="123"/>
    </row>
    <row r="135" spans="3:22" ht="13.5" customHeight="1" x14ac:dyDescent="0.2">
      <c r="C135" s="80"/>
      <c r="D135" s="142"/>
      <c r="E135" s="146"/>
      <c r="F135" s="138"/>
      <c r="G135" s="139"/>
      <c r="H135" s="139"/>
      <c r="I135" s="147"/>
      <c r="J135" s="141"/>
      <c r="K135" s="8"/>
      <c r="L135" s="142"/>
      <c r="M135" s="146"/>
      <c r="N135" s="138"/>
      <c r="O135" s="139"/>
      <c r="P135" s="140"/>
      <c r="Q135" s="141"/>
      <c r="R135" s="81"/>
      <c r="S135"/>
      <c r="T135" s="123"/>
      <c r="U135" s="123"/>
      <c r="V135" s="123"/>
    </row>
    <row r="136" spans="3:22" ht="13.5" customHeight="1" x14ac:dyDescent="0.2">
      <c r="C136" s="80"/>
      <c r="D136" s="142"/>
      <c r="E136" s="146"/>
      <c r="F136" s="138"/>
      <c r="G136" s="139"/>
      <c r="H136" s="139"/>
      <c r="I136" s="147"/>
      <c r="J136" s="141"/>
      <c r="K136" s="8"/>
      <c r="L136" s="142"/>
      <c r="M136" s="146"/>
      <c r="N136" s="138"/>
      <c r="O136" s="139"/>
      <c r="P136" s="140"/>
      <c r="Q136" s="141"/>
      <c r="R136" s="81"/>
      <c r="S136"/>
      <c r="T136" s="123"/>
      <c r="U136" s="123"/>
      <c r="V136" s="123"/>
    </row>
    <row r="137" spans="3:22" ht="13.5" customHeight="1" x14ac:dyDescent="0.2">
      <c r="C137" s="80"/>
      <c r="D137" s="142"/>
      <c r="E137" s="146"/>
      <c r="F137" s="138"/>
      <c r="G137" s="139"/>
      <c r="H137" s="139"/>
      <c r="I137" s="147"/>
      <c r="J137" s="141"/>
      <c r="K137" s="8"/>
      <c r="L137" s="142"/>
      <c r="M137" s="146"/>
      <c r="N137" s="138"/>
      <c r="O137" s="139"/>
      <c r="P137" s="140"/>
      <c r="Q137" s="141"/>
      <c r="R137" s="81"/>
      <c r="S137"/>
      <c r="T137" s="123"/>
      <c r="U137" s="123"/>
      <c r="V137" s="123"/>
    </row>
    <row r="138" spans="3:22" ht="13.5" customHeight="1" x14ac:dyDescent="0.2">
      <c r="C138" s="80"/>
      <c r="D138" s="142"/>
      <c r="E138" s="146"/>
      <c r="F138" s="138"/>
      <c r="G138" s="139"/>
      <c r="H138" s="139"/>
      <c r="I138" s="147"/>
      <c r="J138" s="141"/>
      <c r="K138" s="8"/>
      <c r="L138" s="142"/>
      <c r="M138" s="146"/>
      <c r="N138" s="138"/>
      <c r="O138" s="139"/>
      <c r="P138" s="140"/>
      <c r="Q138" s="141"/>
      <c r="R138" s="81"/>
      <c r="S138"/>
      <c r="T138" s="123"/>
      <c r="U138" s="123"/>
      <c r="V138" s="123"/>
    </row>
    <row r="139" spans="3:22" ht="13.5" customHeight="1" x14ac:dyDescent="0.2">
      <c r="C139" s="80"/>
      <c r="D139" s="148"/>
      <c r="E139" s="119"/>
      <c r="F139" s="120"/>
      <c r="G139" s="120"/>
      <c r="H139" s="120"/>
      <c r="I139" s="149"/>
      <c r="J139" s="145"/>
      <c r="K139" s="8"/>
      <c r="L139" s="148"/>
      <c r="M139" s="119"/>
      <c r="N139" s="120"/>
      <c r="O139" s="120"/>
      <c r="P139" s="121"/>
      <c r="Q139" s="145"/>
      <c r="R139" s="81"/>
      <c r="S139"/>
      <c r="T139" s="123"/>
      <c r="U139" s="123"/>
      <c r="V139" s="123"/>
    </row>
    <row r="140" spans="3:22" ht="13.5" customHeight="1" x14ac:dyDescent="0.2">
      <c r="C140" s="80"/>
      <c r="D140" s="150"/>
      <c r="E140" s="151"/>
      <c r="F140" s="152"/>
      <c r="G140" s="152"/>
      <c r="H140" s="153"/>
      <c r="I140" s="154"/>
      <c r="J140" s="155"/>
      <c r="K140" s="8"/>
      <c r="L140" s="150"/>
      <c r="M140" s="151"/>
      <c r="N140" s="152"/>
      <c r="O140" s="152"/>
      <c r="P140" s="157"/>
      <c r="Q140" s="155"/>
      <c r="R140" s="81"/>
      <c r="S140"/>
      <c r="T140" s="123"/>
      <c r="U140" s="123"/>
      <c r="V140" s="123"/>
    </row>
    <row r="141" spans="3:22" ht="13.5" customHeight="1" x14ac:dyDescent="0.2">
      <c r="C141" s="80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81"/>
      <c r="S141"/>
      <c r="T141" s="123"/>
      <c r="U141" s="123"/>
      <c r="V141" s="123"/>
    </row>
    <row r="142" spans="3:22" ht="13.5" customHeight="1" x14ac:dyDescent="0.2">
      <c r="C142" s="80"/>
      <c r="D142" s="75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81"/>
      <c r="S142"/>
      <c r="T142" s="123"/>
      <c r="U142" s="123"/>
      <c r="V142" s="123"/>
    </row>
    <row r="143" spans="3:22" ht="13.5" customHeight="1" x14ac:dyDescent="0.2">
      <c r="C143" s="80"/>
      <c r="D143" s="129"/>
      <c r="E143" s="130"/>
      <c r="F143" s="130"/>
      <c r="G143" s="130"/>
      <c r="H143" s="130"/>
      <c r="I143" s="130"/>
      <c r="J143" s="131"/>
      <c r="K143" s="3"/>
      <c r="L143" s="129"/>
      <c r="M143" s="130"/>
      <c r="N143" s="130"/>
      <c r="O143" s="130"/>
      <c r="P143" s="130"/>
      <c r="Q143" s="131"/>
      <c r="R143" s="81"/>
      <c r="S143"/>
      <c r="T143" s="123"/>
      <c r="U143" s="123"/>
      <c r="V143" s="123"/>
    </row>
    <row r="144" spans="3:22" ht="13.5" customHeight="1" x14ac:dyDescent="0.2">
      <c r="C144" s="80"/>
      <c r="D144" s="132"/>
      <c r="E144" s="133"/>
      <c r="F144" s="133"/>
      <c r="G144" s="133"/>
      <c r="H144" s="134"/>
      <c r="I144" s="133"/>
      <c r="J144" s="135"/>
      <c r="K144" s="8"/>
      <c r="L144" s="132"/>
      <c r="M144" s="133"/>
      <c r="N144" s="133"/>
      <c r="O144" s="133"/>
      <c r="P144" s="133"/>
      <c r="Q144" s="135"/>
      <c r="R144" s="81"/>
      <c r="S144"/>
      <c r="T144" s="123"/>
      <c r="U144" s="123"/>
      <c r="V144" s="123"/>
    </row>
    <row r="145" spans="3:22" ht="13.5" customHeight="1" x14ac:dyDescent="0.2">
      <c r="C145" s="80"/>
      <c r="D145" s="136"/>
      <c r="E145" s="137"/>
      <c r="F145" s="138"/>
      <c r="G145" s="139"/>
      <c r="H145" s="139"/>
      <c r="I145" s="140"/>
      <c r="J145" s="141"/>
      <c r="K145" s="8"/>
      <c r="L145" s="136"/>
      <c r="M145" s="137"/>
      <c r="N145" s="138"/>
      <c r="O145" s="139"/>
      <c r="P145" s="140"/>
      <c r="Q145" s="141"/>
      <c r="R145" s="81"/>
      <c r="S145"/>
      <c r="T145" s="123"/>
      <c r="U145" s="123"/>
      <c r="V145" s="123"/>
    </row>
    <row r="146" spans="3:22" ht="13.5" customHeight="1" x14ac:dyDescent="0.2">
      <c r="C146" s="80"/>
      <c r="D146" s="142"/>
      <c r="E146" s="119"/>
      <c r="F146" s="143"/>
      <c r="G146" s="143"/>
      <c r="H146" s="143"/>
      <c r="I146" s="144"/>
      <c r="J146" s="145"/>
      <c r="K146" s="8"/>
      <c r="L146" s="142"/>
      <c r="M146" s="119"/>
      <c r="N146" s="143"/>
      <c r="O146" s="143"/>
      <c r="P146" s="156"/>
      <c r="Q146" s="145"/>
      <c r="R146" s="81"/>
      <c r="S146"/>
      <c r="T146" s="123"/>
      <c r="U146" s="123"/>
      <c r="V146" s="123"/>
    </row>
    <row r="147" spans="3:22" ht="13.5" customHeight="1" x14ac:dyDescent="0.2">
      <c r="C147" s="80"/>
      <c r="D147" s="142"/>
      <c r="E147" s="146"/>
      <c r="F147" s="138"/>
      <c r="G147" s="139"/>
      <c r="H147" s="139"/>
      <c r="I147" s="147"/>
      <c r="J147" s="141"/>
      <c r="K147" s="8"/>
      <c r="L147" s="142"/>
      <c r="M147" s="146"/>
      <c r="N147" s="138"/>
      <c r="O147" s="139"/>
      <c r="P147" s="140"/>
      <c r="Q147" s="141"/>
      <c r="R147" s="81"/>
      <c r="S147"/>
      <c r="T147" s="123"/>
      <c r="U147" s="123"/>
      <c r="V147" s="123"/>
    </row>
    <row r="148" spans="3:22" ht="13.5" customHeight="1" x14ac:dyDescent="0.2">
      <c r="C148" s="80"/>
      <c r="D148" s="142"/>
      <c r="E148" s="146"/>
      <c r="F148" s="138"/>
      <c r="G148" s="139"/>
      <c r="H148" s="139"/>
      <c r="I148" s="147"/>
      <c r="J148" s="141"/>
      <c r="K148" s="8"/>
      <c r="L148" s="142"/>
      <c r="M148" s="146"/>
      <c r="N148" s="138"/>
      <c r="O148" s="139"/>
      <c r="P148" s="140"/>
      <c r="Q148" s="141"/>
      <c r="R148" s="81"/>
      <c r="S148"/>
      <c r="T148" s="123"/>
      <c r="U148" s="123"/>
      <c r="V148" s="123"/>
    </row>
    <row r="149" spans="3:22" ht="13.5" customHeight="1" x14ac:dyDescent="0.2">
      <c r="C149" s="80"/>
      <c r="D149" s="142"/>
      <c r="E149" s="146"/>
      <c r="F149" s="138"/>
      <c r="G149" s="139"/>
      <c r="H149" s="139"/>
      <c r="I149" s="147"/>
      <c r="J149" s="141"/>
      <c r="K149" s="8"/>
      <c r="L149" s="142"/>
      <c r="M149" s="146"/>
      <c r="N149" s="138"/>
      <c r="O149" s="139"/>
      <c r="P149" s="140"/>
      <c r="Q149" s="141"/>
      <c r="R149" s="81"/>
      <c r="S149"/>
      <c r="T149" s="123"/>
      <c r="U149" s="123"/>
      <c r="V149" s="123"/>
    </row>
    <row r="150" spans="3:22" ht="13.5" customHeight="1" x14ac:dyDescent="0.2">
      <c r="C150" s="80"/>
      <c r="D150" s="142"/>
      <c r="E150" s="146"/>
      <c r="F150" s="138"/>
      <c r="G150" s="139"/>
      <c r="H150" s="139"/>
      <c r="I150" s="147"/>
      <c r="J150" s="141"/>
      <c r="K150" s="8"/>
      <c r="L150" s="142"/>
      <c r="M150" s="146"/>
      <c r="N150" s="138"/>
      <c r="O150" s="139"/>
      <c r="P150" s="140"/>
      <c r="Q150" s="141"/>
      <c r="R150" s="81"/>
      <c r="S150"/>
      <c r="T150" s="123"/>
      <c r="U150" s="123"/>
      <c r="V150" s="123"/>
    </row>
    <row r="151" spans="3:22" ht="13.5" customHeight="1" x14ac:dyDescent="0.2">
      <c r="C151" s="80"/>
      <c r="D151" s="142"/>
      <c r="E151" s="146"/>
      <c r="F151" s="138"/>
      <c r="G151" s="139"/>
      <c r="H151" s="139"/>
      <c r="I151" s="147"/>
      <c r="J151" s="141"/>
      <c r="K151" s="8"/>
      <c r="L151" s="142"/>
      <c r="M151" s="146"/>
      <c r="N151" s="138"/>
      <c r="O151" s="139"/>
      <c r="P151" s="140"/>
      <c r="Q151" s="141"/>
      <c r="R151" s="81"/>
      <c r="S151"/>
      <c r="T151" s="123"/>
      <c r="U151" s="123"/>
      <c r="V151" s="123"/>
    </row>
    <row r="152" spans="3:22" ht="13.5" customHeight="1" x14ac:dyDescent="0.2">
      <c r="C152" s="80"/>
      <c r="D152" s="142"/>
      <c r="E152" s="146"/>
      <c r="F152" s="138"/>
      <c r="G152" s="139"/>
      <c r="H152" s="139"/>
      <c r="I152" s="147"/>
      <c r="J152" s="141"/>
      <c r="K152" s="8"/>
      <c r="L152" s="142"/>
      <c r="M152" s="146"/>
      <c r="N152" s="138"/>
      <c r="O152" s="139"/>
      <c r="P152" s="140"/>
      <c r="Q152" s="141"/>
      <c r="R152" s="81"/>
      <c r="S152"/>
      <c r="T152" s="123"/>
      <c r="U152" s="123"/>
      <c r="V152" s="123"/>
    </row>
    <row r="153" spans="3:22" ht="13.5" customHeight="1" x14ac:dyDescent="0.2">
      <c r="C153" s="80"/>
      <c r="D153" s="142"/>
      <c r="E153" s="146"/>
      <c r="F153" s="138"/>
      <c r="G153" s="139"/>
      <c r="H153" s="139"/>
      <c r="I153" s="147"/>
      <c r="J153" s="141"/>
      <c r="K153" s="8"/>
      <c r="L153" s="142"/>
      <c r="M153" s="146"/>
      <c r="N153" s="138"/>
      <c r="O153" s="139"/>
      <c r="P153" s="140"/>
      <c r="Q153" s="141"/>
      <c r="R153" s="81"/>
      <c r="S153"/>
      <c r="T153" s="123"/>
      <c r="U153" s="123"/>
      <c r="V153" s="123"/>
    </row>
    <row r="154" spans="3:22" ht="13.5" customHeight="1" x14ac:dyDescent="0.2">
      <c r="C154" s="80"/>
      <c r="D154" s="142"/>
      <c r="E154" s="146"/>
      <c r="F154" s="138"/>
      <c r="G154" s="139"/>
      <c r="H154" s="139"/>
      <c r="I154" s="147"/>
      <c r="J154" s="141"/>
      <c r="K154" s="8"/>
      <c r="L154" s="142"/>
      <c r="M154" s="146"/>
      <c r="N154" s="138"/>
      <c r="O154" s="139"/>
      <c r="P154" s="140"/>
      <c r="Q154" s="141"/>
      <c r="R154" s="81"/>
      <c r="S154"/>
      <c r="T154" s="123"/>
      <c r="U154" s="123"/>
      <c r="V154" s="123"/>
    </row>
    <row r="155" spans="3:22" ht="13.5" customHeight="1" x14ac:dyDescent="0.2">
      <c r="C155" s="80"/>
      <c r="D155" s="142"/>
      <c r="E155" s="146"/>
      <c r="F155" s="138"/>
      <c r="G155" s="139"/>
      <c r="H155" s="139"/>
      <c r="I155" s="147"/>
      <c r="J155" s="141"/>
      <c r="K155" s="8"/>
      <c r="L155" s="142"/>
      <c r="M155" s="146"/>
      <c r="N155" s="138"/>
      <c r="O155" s="139"/>
      <c r="P155" s="140"/>
      <c r="Q155" s="141"/>
      <c r="R155" s="81"/>
      <c r="S155"/>
      <c r="T155" s="123"/>
      <c r="U155" s="123"/>
      <c r="V155" s="123"/>
    </row>
    <row r="156" spans="3:22" ht="13.5" customHeight="1" x14ac:dyDescent="0.2">
      <c r="C156" s="80"/>
      <c r="D156" s="142"/>
      <c r="E156" s="146"/>
      <c r="F156" s="138"/>
      <c r="G156" s="139"/>
      <c r="H156" s="139"/>
      <c r="I156" s="147"/>
      <c r="J156" s="141"/>
      <c r="K156" s="8"/>
      <c r="L156" s="142"/>
      <c r="M156" s="146"/>
      <c r="N156" s="138"/>
      <c r="O156" s="139"/>
      <c r="P156" s="140"/>
      <c r="Q156" s="141"/>
      <c r="R156" s="81"/>
      <c r="S156"/>
      <c r="T156" s="123"/>
      <c r="U156" s="123"/>
      <c r="V156" s="123"/>
    </row>
    <row r="157" spans="3:22" ht="13.5" customHeight="1" x14ac:dyDescent="0.2">
      <c r="C157" s="80"/>
      <c r="D157" s="148"/>
      <c r="E157" s="119"/>
      <c r="F157" s="120"/>
      <c r="G157" s="120"/>
      <c r="H157" s="120"/>
      <c r="I157" s="149"/>
      <c r="J157" s="145"/>
      <c r="K157" s="8"/>
      <c r="L157" s="148"/>
      <c r="M157" s="119"/>
      <c r="N157" s="120"/>
      <c r="O157" s="120"/>
      <c r="P157" s="121"/>
      <c r="Q157" s="145"/>
      <c r="R157" s="81"/>
      <c r="S157"/>
      <c r="T157" s="123"/>
      <c r="U157" s="123"/>
      <c r="V157" s="123"/>
    </row>
    <row r="158" spans="3:22" ht="13.5" customHeight="1" x14ac:dyDescent="0.2">
      <c r="C158" s="80"/>
      <c r="D158" s="150"/>
      <c r="E158" s="151"/>
      <c r="F158" s="152"/>
      <c r="G158" s="152"/>
      <c r="H158" s="153"/>
      <c r="I158" s="154"/>
      <c r="J158" s="155"/>
      <c r="K158" s="8"/>
      <c r="L158" s="150"/>
      <c r="M158" s="151"/>
      <c r="N158" s="152"/>
      <c r="O158" s="152"/>
      <c r="P158" s="157"/>
      <c r="Q158" s="155"/>
      <c r="R158" s="81"/>
      <c r="S158"/>
      <c r="T158" s="123"/>
      <c r="U158" s="123"/>
      <c r="V158" s="123"/>
    </row>
    <row r="159" spans="3:22" ht="13.5" customHeight="1" x14ac:dyDescent="0.2">
      <c r="C159" s="80"/>
      <c r="D159" s="76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81"/>
      <c r="S159"/>
      <c r="T159" s="123"/>
      <c r="U159" s="123"/>
      <c r="V159" s="123"/>
    </row>
    <row r="160" spans="3:22" ht="13.5" customHeight="1" x14ac:dyDescent="0.2">
      <c r="C160" s="80"/>
      <c r="D160" s="164" t="str">
        <f>D46</f>
        <v>Fonte: IBGE / Produção Agrícola Municipal. Adaptado pela SED/SupexAgricultura/CEMEAS (Dezembro / 2017)</v>
      </c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  <c r="P160" s="165"/>
      <c r="Q160" s="165"/>
      <c r="R160" s="81"/>
      <c r="S160"/>
      <c r="T160" s="123"/>
      <c r="U160" s="123"/>
      <c r="V160" s="123"/>
    </row>
    <row r="161" spans="2:22" ht="9.75" customHeight="1" thickBot="1" x14ac:dyDescent="0.25">
      <c r="C161" s="82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4"/>
      <c r="S161"/>
      <c r="T161" s="123"/>
      <c r="U161" s="123"/>
      <c r="V161" s="123"/>
    </row>
    <row r="162" spans="2:22" ht="13.5" customHeight="1" thickTop="1" x14ac:dyDescent="0.2"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</row>
    <row r="163" spans="2:22" ht="13.5" customHeight="1" x14ac:dyDescent="0.2"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</row>
    <row r="164" spans="2:22" ht="13.5" customHeight="1" x14ac:dyDescent="0.2"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</row>
    <row r="165" spans="2:22" ht="13.5" hidden="1" customHeight="1" x14ac:dyDescent="0.2">
      <c r="G165" s="14"/>
      <c r="H165" s="14"/>
      <c r="N165" s="14"/>
      <c r="S165"/>
      <c r="T165"/>
      <c r="U165"/>
    </row>
    <row r="166" spans="2:22" ht="13.5" hidden="1" customHeight="1" x14ac:dyDescent="0.2">
      <c r="F166" s="14"/>
      <c r="G166" s="14"/>
      <c r="H166" s="14"/>
      <c r="O166" s="14"/>
      <c r="S166"/>
      <c r="T166"/>
      <c r="U166"/>
    </row>
    <row r="167" spans="2:22" ht="13.5" hidden="1" customHeight="1" x14ac:dyDescent="0.2">
      <c r="S167"/>
      <c r="T167"/>
      <c r="U167"/>
    </row>
    <row r="168" spans="2:22" ht="13.5" hidden="1" customHeight="1" x14ac:dyDescent="0.2">
      <c r="S168"/>
      <c r="T168"/>
      <c r="U168"/>
    </row>
    <row r="169" spans="2:22" ht="13.5" hidden="1" customHeight="1" x14ac:dyDescent="0.2">
      <c r="S169"/>
      <c r="T169"/>
      <c r="U169"/>
    </row>
    <row r="170" spans="2:22" ht="13.5" hidden="1" customHeight="1" x14ac:dyDescent="0.2">
      <c r="S170"/>
      <c r="T170"/>
      <c r="U170"/>
    </row>
    <row r="171" spans="2:22" ht="13.5" hidden="1" customHeight="1" x14ac:dyDescent="0.2">
      <c r="S171"/>
      <c r="T171"/>
      <c r="U171"/>
    </row>
    <row r="172" spans="2:22" ht="13.5" hidden="1" customHeight="1" x14ac:dyDescent="0.2">
      <c r="S172"/>
      <c r="T172"/>
      <c r="U172"/>
    </row>
    <row r="173" spans="2:22" ht="13.5" hidden="1" customHeight="1" x14ac:dyDescent="0.2">
      <c r="S173"/>
      <c r="T173"/>
      <c r="U173"/>
    </row>
    <row r="174" spans="2:22" ht="13.5" hidden="1" customHeight="1" x14ac:dyDescent="0.2">
      <c r="S174"/>
      <c r="T174"/>
      <c r="U174"/>
    </row>
    <row r="175" spans="2:22" ht="13.5" hidden="1" customHeight="1" x14ac:dyDescent="0.2">
      <c r="S175"/>
      <c r="T175"/>
      <c r="U175"/>
    </row>
    <row r="176" spans="2:22" ht="13.5" hidden="1" customHeight="1" x14ac:dyDescent="0.2">
      <c r="S176"/>
      <c r="T176"/>
      <c r="U176"/>
    </row>
    <row r="177" spans="19:21" ht="13.5" hidden="1" customHeight="1" x14ac:dyDescent="0.2">
      <c r="S177"/>
      <c r="T177"/>
      <c r="U177"/>
    </row>
    <row r="178" spans="19:21" ht="13.5" hidden="1" customHeight="1" x14ac:dyDescent="0.2">
      <c r="S178"/>
      <c r="T178"/>
      <c r="U178"/>
    </row>
    <row r="179" spans="19:21" ht="13.5" hidden="1" customHeight="1" x14ac:dyDescent="0.2">
      <c r="S179"/>
      <c r="T179"/>
      <c r="U179"/>
    </row>
    <row r="180" spans="19:21" ht="13.5" hidden="1" customHeight="1" x14ac:dyDescent="0.2">
      <c r="S180"/>
      <c r="T180"/>
      <c r="U180"/>
    </row>
    <row r="181" spans="19:21" ht="13.5" hidden="1" customHeight="1" x14ac:dyDescent="0.2">
      <c r="S181"/>
      <c r="T181"/>
      <c r="U181"/>
    </row>
    <row r="182" spans="19:21" ht="13.5" hidden="1" customHeight="1" x14ac:dyDescent="0.2">
      <c r="S182"/>
      <c r="T182"/>
      <c r="U182"/>
    </row>
    <row r="183" spans="19:21" ht="13.5" hidden="1" customHeight="1" x14ac:dyDescent="0.2">
      <c r="S183"/>
      <c r="T183"/>
      <c r="U183"/>
    </row>
    <row r="184" spans="19:21" ht="13.5" hidden="1" customHeight="1" x14ac:dyDescent="0.2">
      <c r="S184"/>
      <c r="T184"/>
      <c r="U184"/>
    </row>
    <row r="185" spans="19:21" ht="13.5" hidden="1" customHeight="1" x14ac:dyDescent="0.2">
      <c r="S185"/>
      <c r="T185"/>
      <c r="U185"/>
    </row>
    <row r="186" spans="19:21" ht="13.5" hidden="1" customHeight="1" x14ac:dyDescent="0.2">
      <c r="S186"/>
      <c r="T186"/>
      <c r="U186"/>
    </row>
    <row r="187" spans="19:21" ht="13.5" hidden="1" customHeight="1" x14ac:dyDescent="0.2">
      <c r="S187"/>
      <c r="T187"/>
      <c r="U187"/>
    </row>
    <row r="188" spans="19:21" ht="13.5" hidden="1" customHeight="1" x14ac:dyDescent="0.2">
      <c r="S188"/>
      <c r="T188"/>
      <c r="U188"/>
    </row>
    <row r="189" spans="19:21" ht="13.5" hidden="1" customHeight="1" x14ac:dyDescent="0.2">
      <c r="S189"/>
      <c r="T189"/>
      <c r="U189"/>
    </row>
    <row r="190" spans="19:21" ht="13.5" hidden="1" customHeight="1" x14ac:dyDescent="0.2">
      <c r="S190"/>
      <c r="T190"/>
      <c r="U190"/>
    </row>
    <row r="191" spans="19:21" ht="13.5" hidden="1" customHeight="1" x14ac:dyDescent="0.2">
      <c r="S191"/>
      <c r="T191"/>
      <c r="U191"/>
    </row>
    <row r="192" spans="19:21" ht="13.5" hidden="1" customHeight="1" x14ac:dyDescent="0.2">
      <c r="S192"/>
      <c r="T192"/>
      <c r="U192"/>
    </row>
    <row r="193" spans="19:21" ht="13.5" hidden="1" customHeight="1" x14ac:dyDescent="0.2">
      <c r="S193"/>
      <c r="T193"/>
      <c r="U193"/>
    </row>
    <row r="194" spans="19:21" ht="13.5" hidden="1" customHeight="1" x14ac:dyDescent="0.2">
      <c r="S194"/>
      <c r="T194"/>
      <c r="U194"/>
    </row>
    <row r="195" spans="19:21" ht="13.5" hidden="1" customHeight="1" x14ac:dyDescent="0.2">
      <c r="S195"/>
      <c r="T195"/>
      <c r="U195"/>
    </row>
    <row r="196" spans="19:21" ht="13.5" hidden="1" customHeight="1" x14ac:dyDescent="0.2">
      <c r="S196"/>
      <c r="T196"/>
      <c r="U196"/>
    </row>
    <row r="197" spans="19:21" ht="13.5" hidden="1" customHeight="1" x14ac:dyDescent="0.2">
      <c r="S197"/>
      <c r="T197"/>
      <c r="U197"/>
    </row>
    <row r="198" spans="19:21" ht="13.5" hidden="1" customHeight="1" x14ac:dyDescent="0.2">
      <c r="S198"/>
      <c r="T198"/>
      <c r="U198"/>
    </row>
    <row r="199" spans="19:21" ht="13.5" hidden="1" customHeight="1" x14ac:dyDescent="0.2">
      <c r="S199"/>
      <c r="T199"/>
      <c r="U199"/>
    </row>
    <row r="200" spans="19:21" ht="13.5" hidden="1" customHeight="1" x14ac:dyDescent="0.2">
      <c r="S200"/>
      <c r="T200"/>
      <c r="U200"/>
    </row>
    <row r="201" spans="19:21" ht="13.5" hidden="1" customHeight="1" x14ac:dyDescent="0.2">
      <c r="S201"/>
      <c r="T201"/>
      <c r="U201"/>
    </row>
    <row r="202" spans="19:21" ht="13.5" hidden="1" customHeight="1" x14ac:dyDescent="0.2">
      <c r="S202"/>
      <c r="T202"/>
      <c r="U202"/>
    </row>
    <row r="203" spans="19:21" ht="13.5" hidden="1" customHeight="1" x14ac:dyDescent="0.2">
      <c r="S203"/>
      <c r="T203"/>
      <c r="U203"/>
    </row>
    <row r="204" spans="19:21" ht="13.5" hidden="1" customHeight="1" x14ac:dyDescent="0.2">
      <c r="S204"/>
      <c r="T204"/>
      <c r="U204"/>
    </row>
    <row r="205" spans="19:21" ht="13.5" hidden="1" customHeight="1" x14ac:dyDescent="0.2">
      <c r="S205"/>
      <c r="T205"/>
      <c r="U205"/>
    </row>
    <row r="206" spans="19:21" ht="13.5" hidden="1" customHeight="1" x14ac:dyDescent="0.2">
      <c r="S206"/>
      <c r="T206"/>
      <c r="U206"/>
    </row>
    <row r="207" spans="19:21" ht="13.5" hidden="1" customHeight="1" x14ac:dyDescent="0.2">
      <c r="S207"/>
      <c r="T207"/>
      <c r="U207"/>
    </row>
    <row r="208" spans="19:21" ht="13.5" hidden="1" customHeight="1" x14ac:dyDescent="0.2">
      <c r="S208"/>
      <c r="T208"/>
      <c r="U208"/>
    </row>
    <row r="209" spans="19:21" ht="13.5" hidden="1" customHeight="1" x14ac:dyDescent="0.2">
      <c r="S209"/>
      <c r="T209"/>
      <c r="U209"/>
    </row>
    <row r="210" spans="19:21" ht="13.5" hidden="1" customHeight="1" x14ac:dyDescent="0.2">
      <c r="S210"/>
      <c r="T210"/>
      <c r="U210"/>
    </row>
    <row r="211" spans="19:21" ht="13.5" hidden="1" customHeight="1" x14ac:dyDescent="0.2">
      <c r="S211"/>
      <c r="T211"/>
      <c r="U211"/>
    </row>
    <row r="212" spans="19:21" ht="13.5" hidden="1" customHeight="1" x14ac:dyDescent="0.2">
      <c r="S212"/>
      <c r="T212"/>
      <c r="U212"/>
    </row>
    <row r="213" spans="19:21" ht="13.5" hidden="1" customHeight="1" x14ac:dyDescent="0.2">
      <c r="S213"/>
      <c r="T213"/>
      <c r="U213"/>
    </row>
    <row r="214" spans="19:21" ht="13.5" hidden="1" customHeight="1" x14ac:dyDescent="0.2">
      <c r="S214"/>
      <c r="T214"/>
      <c r="U214"/>
    </row>
    <row r="215" spans="19:21" ht="13.5" hidden="1" customHeight="1" x14ac:dyDescent="0.2">
      <c r="S215"/>
      <c r="T215"/>
      <c r="U215"/>
    </row>
    <row r="216" spans="19:21" ht="13.5" hidden="1" customHeight="1" x14ac:dyDescent="0.2">
      <c r="S216"/>
      <c r="T216"/>
      <c r="U216"/>
    </row>
    <row r="217" spans="19:21" ht="13.5" hidden="1" customHeight="1" x14ac:dyDescent="0.2">
      <c r="S217"/>
      <c r="T217"/>
      <c r="U217"/>
    </row>
    <row r="218" spans="19:21" ht="13.5" hidden="1" customHeight="1" x14ac:dyDescent="0.2">
      <c r="S218"/>
      <c r="T218"/>
      <c r="U218"/>
    </row>
    <row r="219" spans="19:21" ht="13.5" hidden="1" customHeight="1" x14ac:dyDescent="0.2">
      <c r="S219"/>
      <c r="T219"/>
      <c r="U219"/>
    </row>
    <row r="220" spans="19:21" ht="13.5" hidden="1" customHeight="1" x14ac:dyDescent="0.2">
      <c r="S220"/>
      <c r="T220"/>
      <c r="U220"/>
    </row>
    <row r="221" spans="19:21" ht="13.5" hidden="1" customHeight="1" x14ac:dyDescent="0.2">
      <c r="S221"/>
      <c r="T221"/>
      <c r="U221"/>
    </row>
    <row r="222" spans="19:21" ht="13.5" hidden="1" customHeight="1" x14ac:dyDescent="0.2">
      <c r="S222"/>
      <c r="T222"/>
      <c r="U222"/>
    </row>
    <row r="223" spans="19:21" ht="13.5" hidden="1" customHeight="1" x14ac:dyDescent="0.2">
      <c r="S223"/>
      <c r="T223"/>
      <c r="U223"/>
    </row>
    <row r="224" spans="19:21" ht="13.5" hidden="1" customHeight="1" x14ac:dyDescent="0.2">
      <c r="S224"/>
      <c r="T224"/>
      <c r="U224"/>
    </row>
    <row r="225" spans="19:21" ht="13.5" hidden="1" customHeight="1" x14ac:dyDescent="0.2">
      <c r="S225"/>
      <c r="T225"/>
      <c r="U225"/>
    </row>
    <row r="226" spans="19:21" ht="13.5" hidden="1" customHeight="1" x14ac:dyDescent="0.2">
      <c r="S226"/>
      <c r="T226"/>
      <c r="U226"/>
    </row>
    <row r="227" spans="19:21" ht="13.5" hidden="1" customHeight="1" x14ac:dyDescent="0.2">
      <c r="S227"/>
      <c r="T227"/>
      <c r="U227"/>
    </row>
    <row r="228" spans="19:21" ht="13.5" hidden="1" customHeight="1" x14ac:dyDescent="0.2">
      <c r="S228"/>
      <c r="T228"/>
      <c r="U228"/>
    </row>
    <row r="229" spans="19:21" ht="13.5" hidden="1" customHeight="1" x14ac:dyDescent="0.2">
      <c r="S229"/>
      <c r="T229"/>
      <c r="U229"/>
    </row>
    <row r="230" spans="19:21" ht="13.5" hidden="1" customHeight="1" x14ac:dyDescent="0.2">
      <c r="S230"/>
      <c r="T230"/>
      <c r="U230"/>
    </row>
    <row r="231" spans="19:21" ht="13.5" hidden="1" customHeight="1" x14ac:dyDescent="0.2">
      <c r="S231"/>
      <c r="T231"/>
      <c r="U231"/>
    </row>
    <row r="232" spans="19:21" ht="13.5" hidden="1" customHeight="1" x14ac:dyDescent="0.2">
      <c r="S232"/>
      <c r="T232"/>
      <c r="U232"/>
    </row>
    <row r="233" spans="19:21" ht="13.5" hidden="1" customHeight="1" x14ac:dyDescent="0.2">
      <c r="S233"/>
      <c r="T233"/>
      <c r="U233"/>
    </row>
    <row r="234" spans="19:21" ht="13.5" hidden="1" customHeight="1" x14ac:dyDescent="0.2">
      <c r="S234"/>
      <c r="T234"/>
      <c r="U234"/>
    </row>
    <row r="235" spans="19:21" ht="13.5" hidden="1" customHeight="1" x14ac:dyDescent="0.2">
      <c r="S235"/>
      <c r="T235"/>
      <c r="U235"/>
    </row>
    <row r="236" spans="19:21" ht="13.5" hidden="1" customHeight="1" x14ac:dyDescent="0.2">
      <c r="S236"/>
      <c r="T236"/>
      <c r="U236"/>
    </row>
    <row r="237" spans="19:21" ht="13.5" hidden="1" customHeight="1" x14ac:dyDescent="0.2">
      <c r="S237"/>
      <c r="T237"/>
      <c r="U237"/>
    </row>
    <row r="238" spans="19:21" ht="13.5" hidden="1" customHeight="1" x14ac:dyDescent="0.2">
      <c r="S238"/>
      <c r="T238"/>
      <c r="U238"/>
    </row>
    <row r="239" spans="19:21" ht="13.5" hidden="1" customHeight="1" x14ac:dyDescent="0.2">
      <c r="S239"/>
      <c r="T239"/>
      <c r="U239"/>
    </row>
    <row r="240" spans="19:21" ht="13.5" hidden="1" customHeight="1" x14ac:dyDescent="0.2">
      <c r="S240"/>
      <c r="T240"/>
      <c r="U240"/>
    </row>
    <row r="241" spans="19:21" ht="13.5" hidden="1" customHeight="1" x14ac:dyDescent="0.2">
      <c r="S241"/>
      <c r="T241"/>
      <c r="U241"/>
    </row>
    <row r="242" spans="19:21" ht="13.5" hidden="1" customHeight="1" x14ac:dyDescent="0.2">
      <c r="S242"/>
      <c r="T242"/>
      <c r="U242"/>
    </row>
    <row r="243" spans="19:21" ht="13.5" hidden="1" customHeight="1" x14ac:dyDescent="0.2">
      <c r="S243"/>
      <c r="T243"/>
      <c r="U243"/>
    </row>
    <row r="244" spans="19:21" ht="13.5" hidden="1" customHeight="1" x14ac:dyDescent="0.2">
      <c r="S244"/>
      <c r="T244"/>
      <c r="U244"/>
    </row>
    <row r="245" spans="19:21" ht="13.5" hidden="1" customHeight="1" x14ac:dyDescent="0.2">
      <c r="S245"/>
      <c r="T245"/>
      <c r="U245"/>
    </row>
    <row r="246" spans="19:21" ht="13.5" hidden="1" customHeight="1" x14ac:dyDescent="0.2">
      <c r="S246"/>
      <c r="T246"/>
      <c r="U246"/>
    </row>
    <row r="247" spans="19:21" ht="13.5" hidden="1" customHeight="1" x14ac:dyDescent="0.2">
      <c r="S247"/>
      <c r="T247"/>
      <c r="U247"/>
    </row>
    <row r="248" spans="19:21" ht="13.5" hidden="1" customHeight="1" x14ac:dyDescent="0.2">
      <c r="S248"/>
      <c r="T248"/>
      <c r="U248"/>
    </row>
    <row r="249" spans="19:21" ht="13.5" hidden="1" customHeight="1" x14ac:dyDescent="0.2">
      <c r="S249"/>
      <c r="T249"/>
      <c r="U249"/>
    </row>
    <row r="250" spans="19:21" ht="13.5" hidden="1" customHeight="1" x14ac:dyDescent="0.2">
      <c r="S250"/>
      <c r="T250"/>
      <c r="U250"/>
    </row>
    <row r="251" spans="19:21" ht="13.5" hidden="1" customHeight="1" x14ac:dyDescent="0.2">
      <c r="S251"/>
      <c r="T251"/>
      <c r="U251"/>
    </row>
    <row r="252" spans="19:21" ht="13.5" hidden="1" customHeight="1" x14ac:dyDescent="0.2">
      <c r="S252"/>
      <c r="T252"/>
      <c r="U252"/>
    </row>
    <row r="253" spans="19:21" ht="13.5" hidden="1" customHeight="1" x14ac:dyDescent="0.2">
      <c r="S253"/>
      <c r="T253"/>
      <c r="U253"/>
    </row>
    <row r="254" spans="19:21" ht="13.5" hidden="1" customHeight="1" x14ac:dyDescent="0.2">
      <c r="S254"/>
      <c r="T254"/>
      <c r="U254"/>
    </row>
    <row r="255" spans="19:21" ht="13.5" hidden="1" customHeight="1" x14ac:dyDescent="0.2">
      <c r="S255"/>
      <c r="T255"/>
      <c r="U255"/>
    </row>
    <row r="256" spans="19:21" ht="13.5" hidden="1" customHeight="1" x14ac:dyDescent="0.2">
      <c r="S256"/>
      <c r="T256"/>
      <c r="U256"/>
    </row>
    <row r="257" spans="19:21" ht="13.5" hidden="1" customHeight="1" x14ac:dyDescent="0.2">
      <c r="S257"/>
      <c r="T257"/>
      <c r="U257"/>
    </row>
    <row r="258" spans="19:21" ht="13.5" hidden="1" customHeight="1" x14ac:dyDescent="0.2">
      <c r="S258"/>
      <c r="T258"/>
      <c r="U258"/>
    </row>
    <row r="259" spans="19:21" ht="13.5" hidden="1" customHeight="1" x14ac:dyDescent="0.2">
      <c r="S259"/>
      <c r="T259"/>
      <c r="U259"/>
    </row>
    <row r="260" spans="19:21" ht="13.5" hidden="1" customHeight="1" x14ac:dyDescent="0.2">
      <c r="S260"/>
      <c r="T260"/>
      <c r="U260"/>
    </row>
    <row r="261" spans="19:21" ht="13.5" hidden="1" customHeight="1" x14ac:dyDescent="0.2">
      <c r="S261"/>
      <c r="T261"/>
      <c r="U261"/>
    </row>
    <row r="262" spans="19:21" ht="13.5" hidden="1" customHeight="1" x14ac:dyDescent="0.2">
      <c r="S262"/>
      <c r="T262"/>
      <c r="U262"/>
    </row>
    <row r="263" spans="19:21" ht="13.5" hidden="1" customHeight="1" x14ac:dyDescent="0.2">
      <c r="S263"/>
      <c r="T263"/>
      <c r="U263"/>
    </row>
    <row r="264" spans="19:21" ht="13.5" hidden="1" customHeight="1" x14ac:dyDescent="0.2">
      <c r="S264"/>
      <c r="T264"/>
      <c r="U264"/>
    </row>
    <row r="265" spans="19:21" ht="13.5" hidden="1" customHeight="1" x14ac:dyDescent="0.2">
      <c r="S265"/>
      <c r="T265"/>
      <c r="U265"/>
    </row>
    <row r="266" spans="19:21" ht="13.5" hidden="1" customHeight="1" x14ac:dyDescent="0.2">
      <c r="S266"/>
      <c r="T266"/>
      <c r="U266"/>
    </row>
    <row r="267" spans="19:21" ht="13.5" hidden="1" customHeight="1" x14ac:dyDescent="0.2">
      <c r="S267"/>
      <c r="T267"/>
      <c r="U267"/>
    </row>
    <row r="268" spans="19:21" ht="13.5" hidden="1" customHeight="1" x14ac:dyDescent="0.2">
      <c r="S268"/>
      <c r="T268"/>
      <c r="U268"/>
    </row>
    <row r="269" spans="19:21" ht="13.5" hidden="1" customHeight="1" x14ac:dyDescent="0.2">
      <c r="S269"/>
      <c r="T269"/>
      <c r="U269"/>
    </row>
    <row r="270" spans="19:21" ht="13.5" hidden="1" customHeight="1" x14ac:dyDescent="0.2">
      <c r="S270"/>
      <c r="T270"/>
      <c r="U270"/>
    </row>
    <row r="271" spans="19:21" ht="13.5" hidden="1" customHeight="1" x14ac:dyDescent="0.2">
      <c r="S271"/>
      <c r="T271"/>
      <c r="U271"/>
    </row>
    <row r="272" spans="19:21" ht="13.5" hidden="1" customHeight="1" x14ac:dyDescent="0.2">
      <c r="S272"/>
      <c r="T272"/>
      <c r="U272"/>
    </row>
    <row r="273" spans="19:21" ht="13.5" hidden="1" customHeight="1" x14ac:dyDescent="0.2">
      <c r="S273"/>
      <c r="T273"/>
      <c r="U273"/>
    </row>
    <row r="274" spans="19:21" ht="13.5" hidden="1" customHeight="1" x14ac:dyDescent="0.2">
      <c r="S274"/>
      <c r="T274"/>
      <c r="U274"/>
    </row>
    <row r="275" spans="19:21" ht="13.5" hidden="1" customHeight="1" x14ac:dyDescent="0.2">
      <c r="S275"/>
      <c r="T275"/>
      <c r="U275"/>
    </row>
    <row r="276" spans="19:21" ht="13.5" hidden="1" customHeight="1" x14ac:dyDescent="0.2">
      <c r="S276"/>
      <c r="T276"/>
      <c r="U276"/>
    </row>
    <row r="277" spans="19:21" ht="13.5" hidden="1" customHeight="1" x14ac:dyDescent="0.2">
      <c r="S277"/>
      <c r="T277"/>
      <c r="U277"/>
    </row>
    <row r="278" spans="19:21" ht="13.5" hidden="1" customHeight="1" x14ac:dyDescent="0.2">
      <c r="S278"/>
      <c r="T278"/>
      <c r="U278"/>
    </row>
    <row r="279" spans="19:21" ht="13.5" hidden="1" customHeight="1" x14ac:dyDescent="0.2">
      <c r="S279"/>
      <c r="T279"/>
      <c r="U279"/>
    </row>
    <row r="280" spans="19:21" ht="13.5" hidden="1" customHeight="1" x14ac:dyDescent="0.2">
      <c r="S280"/>
      <c r="T280"/>
      <c r="U280"/>
    </row>
    <row r="281" spans="19:21" ht="13.5" hidden="1" customHeight="1" x14ac:dyDescent="0.2">
      <c r="S281"/>
      <c r="T281"/>
      <c r="U281"/>
    </row>
    <row r="282" spans="19:21" ht="13.5" hidden="1" customHeight="1" x14ac:dyDescent="0.2">
      <c r="S282"/>
      <c r="T282"/>
      <c r="U282"/>
    </row>
    <row r="283" spans="19:21" ht="13.5" hidden="1" customHeight="1" x14ac:dyDescent="0.2">
      <c r="S283"/>
      <c r="T283"/>
      <c r="U283"/>
    </row>
    <row r="284" spans="19:21" ht="13.5" hidden="1" customHeight="1" x14ac:dyDescent="0.2">
      <c r="S284"/>
      <c r="T284"/>
      <c r="U284"/>
    </row>
    <row r="285" spans="19:21" ht="13.5" hidden="1" customHeight="1" x14ac:dyDescent="0.2">
      <c r="S285"/>
      <c r="T285"/>
      <c r="U285"/>
    </row>
    <row r="286" spans="19:21" ht="13.5" hidden="1" customHeight="1" x14ac:dyDescent="0.2">
      <c r="S286"/>
      <c r="T286"/>
      <c r="U286"/>
    </row>
    <row r="287" spans="19:21" ht="13.5" hidden="1" customHeight="1" x14ac:dyDescent="0.2">
      <c r="S287"/>
      <c r="T287"/>
      <c r="U287"/>
    </row>
    <row r="288" spans="19:21" ht="13.5" hidden="1" customHeight="1" x14ac:dyDescent="0.2">
      <c r="S288"/>
      <c r="T288"/>
      <c r="U288"/>
    </row>
    <row r="289" spans="19:21" ht="13.5" hidden="1" customHeight="1" x14ac:dyDescent="0.2">
      <c r="S289"/>
      <c r="T289"/>
      <c r="U289"/>
    </row>
    <row r="290" spans="19:21" ht="13.5" hidden="1" customHeight="1" x14ac:dyDescent="0.2">
      <c r="S290"/>
      <c r="T290"/>
      <c r="U290"/>
    </row>
    <row r="291" spans="19:21" ht="13.5" hidden="1" customHeight="1" x14ac:dyDescent="0.2">
      <c r="S291"/>
      <c r="T291"/>
      <c r="U291"/>
    </row>
    <row r="292" spans="19:21" ht="13.5" hidden="1" customHeight="1" x14ac:dyDescent="0.2">
      <c r="S292"/>
      <c r="T292"/>
      <c r="U292"/>
    </row>
    <row r="293" spans="19:21" ht="13.5" hidden="1" customHeight="1" x14ac:dyDescent="0.2">
      <c r="S293"/>
      <c r="T293"/>
      <c r="U293"/>
    </row>
    <row r="294" spans="19:21" ht="13.5" hidden="1" customHeight="1" x14ac:dyDescent="0.2">
      <c r="S294"/>
      <c r="T294"/>
      <c r="U294"/>
    </row>
    <row r="295" spans="19:21" ht="13.5" hidden="1" customHeight="1" x14ac:dyDescent="0.2">
      <c r="S295"/>
      <c r="T295"/>
      <c r="U295"/>
    </row>
    <row r="296" spans="19:21" ht="13.5" hidden="1" customHeight="1" x14ac:dyDescent="0.2">
      <c r="S296"/>
      <c r="T296"/>
      <c r="U296"/>
    </row>
    <row r="297" spans="19:21" ht="13.5" hidden="1" customHeight="1" x14ac:dyDescent="0.2">
      <c r="S297"/>
      <c r="T297"/>
      <c r="U297"/>
    </row>
    <row r="298" spans="19:21" ht="13.5" hidden="1" customHeight="1" x14ac:dyDescent="0.2">
      <c r="S298"/>
      <c r="T298"/>
      <c r="U298"/>
    </row>
    <row r="299" spans="19:21" ht="13.5" hidden="1" customHeight="1" x14ac:dyDescent="0.2">
      <c r="S299"/>
      <c r="T299"/>
      <c r="U299"/>
    </row>
    <row r="300" spans="19:21" ht="13.5" hidden="1" customHeight="1" x14ac:dyDescent="0.2">
      <c r="S300"/>
      <c r="T300"/>
      <c r="U300"/>
    </row>
    <row r="301" spans="19:21" ht="13.5" hidden="1" customHeight="1" x14ac:dyDescent="0.2">
      <c r="S301"/>
      <c r="T301"/>
      <c r="U301"/>
    </row>
    <row r="302" spans="19:21" ht="13.5" hidden="1" customHeight="1" x14ac:dyDescent="0.2">
      <c r="S302"/>
      <c r="T302"/>
      <c r="U302"/>
    </row>
    <row r="303" spans="19:21" ht="13.5" hidden="1" customHeight="1" x14ac:dyDescent="0.2">
      <c r="S303"/>
      <c r="T303"/>
      <c r="U303"/>
    </row>
    <row r="304" spans="19:21" ht="13.5" hidden="1" customHeight="1" x14ac:dyDescent="0.2">
      <c r="S304"/>
      <c r="T304"/>
      <c r="U304"/>
    </row>
    <row r="305" spans="19:21" ht="13.5" hidden="1" customHeight="1" x14ac:dyDescent="0.2">
      <c r="S305"/>
      <c r="T305"/>
      <c r="U305"/>
    </row>
    <row r="306" spans="19:21" ht="13.5" hidden="1" customHeight="1" x14ac:dyDescent="0.2">
      <c r="S306"/>
      <c r="T306"/>
      <c r="U306"/>
    </row>
    <row r="307" spans="19:21" ht="13.5" hidden="1" customHeight="1" x14ac:dyDescent="0.2">
      <c r="S307"/>
      <c r="T307"/>
      <c r="U307"/>
    </row>
    <row r="308" spans="19:21" ht="13.5" hidden="1" customHeight="1" x14ac:dyDescent="0.2">
      <c r="S308"/>
      <c r="T308"/>
      <c r="U308"/>
    </row>
    <row r="309" spans="19:21" ht="13.5" hidden="1" customHeight="1" x14ac:dyDescent="0.2">
      <c r="S309"/>
      <c r="T309"/>
      <c r="U309"/>
    </row>
    <row r="310" spans="19:21" ht="13.5" hidden="1" customHeight="1" x14ac:dyDescent="0.2">
      <c r="S310"/>
      <c r="T310"/>
      <c r="U310"/>
    </row>
    <row r="311" spans="19:21" ht="13.5" hidden="1" customHeight="1" x14ac:dyDescent="0.2">
      <c r="S311"/>
      <c r="T311"/>
      <c r="U311"/>
    </row>
    <row r="312" spans="19:21" ht="13.5" hidden="1" customHeight="1" x14ac:dyDescent="0.2">
      <c r="S312"/>
      <c r="T312"/>
      <c r="U312"/>
    </row>
    <row r="313" spans="19:21" ht="13.5" hidden="1" customHeight="1" x14ac:dyDescent="0.2">
      <c r="S313"/>
      <c r="T313"/>
      <c r="U313"/>
    </row>
    <row r="314" spans="19:21" ht="13.5" hidden="1" customHeight="1" x14ac:dyDescent="0.2">
      <c r="S314"/>
      <c r="T314"/>
      <c r="U314"/>
    </row>
    <row r="315" spans="19:21" ht="13.5" hidden="1" customHeight="1" x14ac:dyDescent="0.2">
      <c r="S315"/>
      <c r="T315"/>
      <c r="U315"/>
    </row>
    <row r="316" spans="19:21" ht="13.5" hidden="1" customHeight="1" x14ac:dyDescent="0.2">
      <c r="S316"/>
      <c r="T316"/>
      <c r="U316"/>
    </row>
    <row r="317" spans="19:21" ht="13.5" hidden="1" customHeight="1" x14ac:dyDescent="0.2">
      <c r="S317"/>
      <c r="T317"/>
      <c r="U317"/>
    </row>
    <row r="318" spans="19:21" ht="13.5" hidden="1" customHeight="1" x14ac:dyDescent="0.2">
      <c r="S318"/>
      <c r="T318"/>
      <c r="U318"/>
    </row>
    <row r="319" spans="19:21" ht="13.5" hidden="1" customHeight="1" x14ac:dyDescent="0.2">
      <c r="S319"/>
      <c r="T319"/>
      <c r="U319"/>
    </row>
    <row r="320" spans="19:21" ht="13.5" hidden="1" customHeight="1" x14ac:dyDescent="0.2">
      <c r="S320"/>
      <c r="T320"/>
      <c r="U320"/>
    </row>
    <row r="321" spans="19:21" ht="13.5" hidden="1" customHeight="1" x14ac:dyDescent="0.2">
      <c r="S321"/>
      <c r="T321"/>
      <c r="U321"/>
    </row>
    <row r="322" spans="19:21" ht="13.5" hidden="1" customHeight="1" x14ac:dyDescent="0.2">
      <c r="S322"/>
      <c r="T322"/>
      <c r="U322"/>
    </row>
    <row r="323" spans="19:21" ht="13.5" hidden="1" customHeight="1" x14ac:dyDescent="0.2">
      <c r="S323"/>
      <c r="T323"/>
      <c r="U323"/>
    </row>
    <row r="324" spans="19:21" ht="13.5" hidden="1" customHeight="1" x14ac:dyDescent="0.2">
      <c r="S324"/>
      <c r="T324"/>
      <c r="U324"/>
    </row>
    <row r="325" spans="19:21" ht="13.5" hidden="1" customHeight="1" x14ac:dyDescent="0.2">
      <c r="S325"/>
      <c r="T325"/>
      <c r="U325"/>
    </row>
    <row r="326" spans="19:21" ht="13.5" hidden="1" customHeight="1" x14ac:dyDescent="0.2">
      <c r="S326"/>
      <c r="T326"/>
      <c r="U326"/>
    </row>
    <row r="327" spans="19:21" ht="13.5" hidden="1" customHeight="1" x14ac:dyDescent="0.2">
      <c r="S327"/>
      <c r="T327"/>
      <c r="U327"/>
    </row>
    <row r="328" spans="19:21" ht="13.5" hidden="1" customHeight="1" x14ac:dyDescent="0.2">
      <c r="S328"/>
      <c r="T328"/>
      <c r="U328"/>
    </row>
    <row r="329" spans="19:21" ht="13.5" hidden="1" customHeight="1" x14ac:dyDescent="0.2">
      <c r="S329"/>
      <c r="T329"/>
      <c r="U329"/>
    </row>
    <row r="330" spans="19:21" ht="13.5" hidden="1" customHeight="1" x14ac:dyDescent="0.2">
      <c r="S330"/>
      <c r="T330"/>
      <c r="U330"/>
    </row>
    <row r="331" spans="19:21" ht="13.5" hidden="1" customHeight="1" x14ac:dyDescent="0.2">
      <c r="S331"/>
      <c r="T331"/>
      <c r="U331"/>
    </row>
    <row r="332" spans="19:21" ht="13.5" hidden="1" customHeight="1" x14ac:dyDescent="0.2">
      <c r="S332"/>
      <c r="T332"/>
      <c r="U332"/>
    </row>
    <row r="333" spans="19:21" ht="13.5" hidden="1" customHeight="1" x14ac:dyDescent="0.2">
      <c r="S333"/>
      <c r="T333"/>
      <c r="U333"/>
    </row>
    <row r="334" spans="19:21" ht="13.5" hidden="1" customHeight="1" x14ac:dyDescent="0.2">
      <c r="S334"/>
      <c r="T334"/>
      <c r="U334"/>
    </row>
    <row r="335" spans="19:21" ht="13.5" hidden="1" customHeight="1" x14ac:dyDescent="0.2">
      <c r="S335"/>
      <c r="T335"/>
      <c r="U335"/>
    </row>
    <row r="336" spans="19:21" ht="13.5" hidden="1" customHeight="1" x14ac:dyDescent="0.2">
      <c r="S336"/>
      <c r="T336"/>
      <c r="U336"/>
    </row>
    <row r="337" spans="19:21" ht="13.5" hidden="1" customHeight="1" x14ac:dyDescent="0.2">
      <c r="S337"/>
      <c r="T337"/>
      <c r="U337"/>
    </row>
    <row r="338" spans="19:21" ht="13.5" hidden="1" customHeight="1" x14ac:dyDescent="0.2">
      <c r="S338"/>
      <c r="T338"/>
      <c r="U338"/>
    </row>
    <row r="339" spans="19:21" ht="13.5" hidden="1" customHeight="1" x14ac:dyDescent="0.2">
      <c r="S339"/>
      <c r="T339"/>
      <c r="U339"/>
    </row>
    <row r="340" spans="19:21" ht="13.5" hidden="1" customHeight="1" x14ac:dyDescent="0.2">
      <c r="S340"/>
      <c r="T340"/>
      <c r="U340"/>
    </row>
    <row r="341" spans="19:21" ht="13.5" hidden="1" customHeight="1" x14ac:dyDescent="0.2">
      <c r="S341"/>
      <c r="T341"/>
      <c r="U341"/>
    </row>
    <row r="342" spans="19:21" ht="13.5" hidden="1" customHeight="1" x14ac:dyDescent="0.2">
      <c r="S342"/>
      <c r="T342"/>
      <c r="U342"/>
    </row>
    <row r="343" spans="19:21" ht="13.5" hidden="1" customHeight="1" x14ac:dyDescent="0.2">
      <c r="S343"/>
      <c r="T343"/>
      <c r="U343"/>
    </row>
    <row r="344" spans="19:21" ht="13.5" hidden="1" customHeight="1" x14ac:dyDescent="0.2">
      <c r="S344"/>
      <c r="T344"/>
      <c r="U344"/>
    </row>
    <row r="345" spans="19:21" ht="13.5" hidden="1" customHeight="1" x14ac:dyDescent="0.2">
      <c r="S345"/>
      <c r="T345"/>
      <c r="U345"/>
    </row>
    <row r="346" spans="19:21" ht="13.5" hidden="1" customHeight="1" x14ac:dyDescent="0.2">
      <c r="S346"/>
      <c r="T346"/>
      <c r="U346"/>
    </row>
    <row r="347" spans="19:21" ht="13.5" hidden="1" customHeight="1" x14ac:dyDescent="0.2">
      <c r="S347"/>
      <c r="T347"/>
      <c r="U347"/>
    </row>
    <row r="348" spans="19:21" ht="13.5" hidden="1" customHeight="1" x14ac:dyDescent="0.2">
      <c r="S348"/>
      <c r="T348"/>
      <c r="U348"/>
    </row>
    <row r="349" spans="19:21" ht="13.5" hidden="1" customHeight="1" x14ac:dyDescent="0.2">
      <c r="S349"/>
      <c r="T349"/>
      <c r="U349"/>
    </row>
    <row r="350" spans="19:21" ht="13.5" hidden="1" customHeight="1" x14ac:dyDescent="0.2">
      <c r="S350"/>
      <c r="T350"/>
      <c r="U350"/>
    </row>
    <row r="351" spans="19:21" ht="13.5" hidden="1" customHeight="1" x14ac:dyDescent="0.2">
      <c r="S351"/>
      <c r="T351"/>
      <c r="U351"/>
    </row>
    <row r="352" spans="19:21" ht="13.5" hidden="1" customHeight="1" x14ac:dyDescent="0.2">
      <c r="S352"/>
      <c r="T352"/>
      <c r="U352"/>
    </row>
    <row r="353" spans="19:21" ht="13.5" hidden="1" customHeight="1" x14ac:dyDescent="0.2">
      <c r="S353"/>
      <c r="T353"/>
      <c r="U353"/>
    </row>
    <row r="354" spans="19:21" ht="13.5" hidden="1" customHeight="1" x14ac:dyDescent="0.2">
      <c r="S354"/>
      <c r="T354"/>
      <c r="U354"/>
    </row>
    <row r="355" spans="19:21" ht="13.5" hidden="1" customHeight="1" x14ac:dyDescent="0.2">
      <c r="S355"/>
      <c r="T355"/>
      <c r="U355"/>
    </row>
    <row r="356" spans="19:21" ht="13.5" hidden="1" customHeight="1" x14ac:dyDescent="0.2">
      <c r="S356"/>
      <c r="T356"/>
      <c r="U356"/>
    </row>
    <row r="357" spans="19:21" ht="13.5" hidden="1" customHeight="1" x14ac:dyDescent="0.2">
      <c r="S357"/>
      <c r="T357"/>
      <c r="U357"/>
    </row>
    <row r="358" spans="19:21" ht="13.5" hidden="1" customHeight="1" x14ac:dyDescent="0.2">
      <c r="S358"/>
      <c r="T358"/>
      <c r="U358"/>
    </row>
    <row r="359" spans="19:21" ht="13.5" hidden="1" customHeight="1" x14ac:dyDescent="0.2">
      <c r="S359"/>
      <c r="T359"/>
      <c r="U359"/>
    </row>
    <row r="360" spans="19:21" ht="13.5" hidden="1" customHeight="1" x14ac:dyDescent="0.2">
      <c r="S360"/>
      <c r="T360"/>
      <c r="U360"/>
    </row>
    <row r="361" spans="19:21" ht="13.5" hidden="1" customHeight="1" x14ac:dyDescent="0.2">
      <c r="S361"/>
      <c r="T361"/>
      <c r="U361"/>
    </row>
    <row r="362" spans="19:21" ht="13.5" hidden="1" customHeight="1" x14ac:dyDescent="0.2">
      <c r="S362"/>
      <c r="T362"/>
      <c r="U362"/>
    </row>
    <row r="363" spans="19:21" ht="13.5" hidden="1" customHeight="1" x14ac:dyDescent="0.2">
      <c r="S363"/>
      <c r="T363"/>
      <c r="U363"/>
    </row>
    <row r="364" spans="19:21" ht="13.5" hidden="1" customHeight="1" x14ac:dyDescent="0.2">
      <c r="S364"/>
      <c r="T364"/>
      <c r="U364"/>
    </row>
    <row r="365" spans="19:21" ht="13.5" hidden="1" customHeight="1" x14ac:dyDescent="0.2">
      <c r="S365"/>
      <c r="T365"/>
      <c r="U365"/>
    </row>
    <row r="366" spans="19:21" ht="13.5" hidden="1" customHeight="1" x14ac:dyDescent="0.2">
      <c r="S366"/>
      <c r="T366"/>
      <c r="U366"/>
    </row>
    <row r="367" spans="19:21" ht="13.5" hidden="1" customHeight="1" x14ac:dyDescent="0.2">
      <c r="S367"/>
      <c r="T367"/>
      <c r="U367"/>
    </row>
    <row r="368" spans="19:21" ht="13.5" hidden="1" customHeight="1" x14ac:dyDescent="0.2">
      <c r="S368"/>
      <c r="T368"/>
      <c r="U368"/>
    </row>
    <row r="369" spans="19:21" ht="13.5" hidden="1" customHeight="1" x14ac:dyDescent="0.2">
      <c r="S369"/>
      <c r="T369"/>
      <c r="U369"/>
    </row>
    <row r="370" spans="19:21" ht="13.5" hidden="1" customHeight="1" x14ac:dyDescent="0.2">
      <c r="S370"/>
      <c r="T370"/>
      <c r="U370"/>
    </row>
    <row r="371" spans="19:21" ht="13.5" hidden="1" customHeight="1" x14ac:dyDescent="0.2">
      <c r="S371"/>
      <c r="T371"/>
      <c r="U371"/>
    </row>
    <row r="372" spans="19:21" ht="13.5" hidden="1" customHeight="1" x14ac:dyDescent="0.2">
      <c r="S372"/>
      <c r="T372"/>
      <c r="U372"/>
    </row>
    <row r="373" spans="19:21" ht="13.5" hidden="1" customHeight="1" x14ac:dyDescent="0.2">
      <c r="S373"/>
      <c r="T373"/>
      <c r="U373"/>
    </row>
    <row r="374" spans="19:21" ht="13.5" hidden="1" customHeight="1" x14ac:dyDescent="0.2">
      <c r="S374"/>
      <c r="T374"/>
      <c r="U374"/>
    </row>
    <row r="375" spans="19:21" ht="13.5" hidden="1" customHeight="1" x14ac:dyDescent="0.2">
      <c r="S375"/>
      <c r="T375"/>
      <c r="U375"/>
    </row>
    <row r="376" spans="19:21" ht="13.5" hidden="1" customHeight="1" x14ac:dyDescent="0.2">
      <c r="S376"/>
      <c r="T376"/>
      <c r="U376"/>
    </row>
    <row r="377" spans="19:21" ht="13.5" hidden="1" customHeight="1" x14ac:dyDescent="0.2">
      <c r="S377"/>
      <c r="T377"/>
      <c r="U377"/>
    </row>
    <row r="378" spans="19:21" ht="13.5" hidden="1" customHeight="1" x14ac:dyDescent="0.2">
      <c r="S378"/>
      <c r="T378"/>
      <c r="U378"/>
    </row>
    <row r="379" spans="19:21" ht="13.5" hidden="1" customHeight="1" x14ac:dyDescent="0.2">
      <c r="S379"/>
      <c r="T379"/>
      <c r="U379"/>
    </row>
    <row r="380" spans="19:21" hidden="1" x14ac:dyDescent="0.2">
      <c r="S380"/>
      <c r="T380"/>
      <c r="U380"/>
    </row>
    <row r="381" spans="19:21" hidden="1" x14ac:dyDescent="0.2">
      <c r="S381"/>
      <c r="T381"/>
      <c r="U381"/>
    </row>
    <row r="382" spans="19:21" hidden="1" x14ac:dyDescent="0.2">
      <c r="S382"/>
      <c r="T382"/>
      <c r="U382"/>
    </row>
    <row r="383" spans="19:21" hidden="1" x14ac:dyDescent="0.2">
      <c r="S383"/>
      <c r="T383"/>
      <c r="U383"/>
    </row>
    <row r="384" spans="19:21" hidden="1" x14ac:dyDescent="0.2"/>
    <row r="385" spans="19:21" hidden="1" x14ac:dyDescent="0.2"/>
    <row r="386" spans="19:21" hidden="1" x14ac:dyDescent="0.2"/>
    <row r="387" spans="19:21" hidden="1" x14ac:dyDescent="0.2"/>
    <row r="388" spans="19:21" hidden="1" x14ac:dyDescent="0.2">
      <c r="S388"/>
      <c r="T388"/>
      <c r="U388"/>
    </row>
    <row r="389" spans="19:21" hidden="1" x14ac:dyDescent="0.2">
      <c r="S389"/>
      <c r="T389"/>
      <c r="U389"/>
    </row>
    <row r="390" spans="19:21" hidden="1" x14ac:dyDescent="0.2">
      <c r="S390"/>
      <c r="T390"/>
      <c r="U390"/>
    </row>
    <row r="391" spans="19:21" hidden="1" x14ac:dyDescent="0.2">
      <c r="S391"/>
      <c r="T391"/>
      <c r="U391"/>
    </row>
    <row r="392" spans="19:21" ht="14.25" hidden="1" customHeight="1" x14ac:dyDescent="0.2">
      <c r="S392"/>
      <c r="T392"/>
      <c r="U392"/>
    </row>
    <row r="393" spans="19:21" hidden="1" x14ac:dyDescent="0.2">
      <c r="S393"/>
      <c r="T393"/>
      <c r="U393"/>
    </row>
    <row r="394" spans="19:21" ht="9.75" hidden="1" customHeight="1" x14ac:dyDescent="0.2">
      <c r="S394"/>
      <c r="T394"/>
      <c r="U394"/>
    </row>
    <row r="395" spans="19:21" hidden="1" x14ac:dyDescent="0.2"/>
    <row r="396" spans="19:21" hidden="1" x14ac:dyDescent="0.2"/>
    <row r="397" spans="19:21" hidden="1" x14ac:dyDescent="0.2"/>
    <row r="398" spans="19:21" hidden="1" x14ac:dyDescent="0.2"/>
    <row r="399" spans="19:21" ht="12.75" hidden="1" customHeight="1" x14ac:dyDescent="0.2">
      <c r="S399"/>
      <c r="T399"/>
      <c r="U399"/>
    </row>
    <row r="400" spans="19:21" hidden="1" x14ac:dyDescent="0.2">
      <c r="S400"/>
      <c r="T400"/>
      <c r="U400"/>
    </row>
    <row r="401" spans="19:21" hidden="1" x14ac:dyDescent="0.2">
      <c r="S401"/>
      <c r="T401"/>
      <c r="U401"/>
    </row>
    <row r="402" spans="19:21" hidden="1" x14ac:dyDescent="0.2">
      <c r="S402"/>
      <c r="T402"/>
      <c r="U402"/>
    </row>
    <row r="403" spans="19:21" hidden="1" x14ac:dyDescent="0.2">
      <c r="S403"/>
      <c r="T403"/>
      <c r="U403"/>
    </row>
    <row r="404" spans="19:21" hidden="1" x14ac:dyDescent="0.2">
      <c r="S404"/>
      <c r="T404"/>
      <c r="U404"/>
    </row>
    <row r="405" spans="19:21" hidden="1" x14ac:dyDescent="0.2">
      <c r="S405"/>
      <c r="T405"/>
      <c r="U405"/>
    </row>
    <row r="406" spans="19:21" hidden="1" x14ac:dyDescent="0.2">
      <c r="S406"/>
      <c r="T406"/>
      <c r="U406"/>
    </row>
    <row r="407" spans="19:21" hidden="1" x14ac:dyDescent="0.2">
      <c r="S407"/>
      <c r="T407"/>
      <c r="U407"/>
    </row>
    <row r="408" spans="19:21" hidden="1" x14ac:dyDescent="0.2">
      <c r="S408"/>
      <c r="T408"/>
      <c r="U408"/>
    </row>
    <row r="409" spans="19:21" hidden="1" x14ac:dyDescent="0.2">
      <c r="S409"/>
      <c r="T409"/>
      <c r="U409"/>
    </row>
    <row r="410" spans="19:21" hidden="1" x14ac:dyDescent="0.2">
      <c r="S410"/>
      <c r="T410"/>
      <c r="U410"/>
    </row>
    <row r="411" spans="19:21" hidden="1" x14ac:dyDescent="0.2">
      <c r="S411"/>
      <c r="T411"/>
      <c r="U411"/>
    </row>
    <row r="412" spans="19:21" hidden="1" x14ac:dyDescent="0.2">
      <c r="S412"/>
      <c r="T412"/>
      <c r="U412"/>
    </row>
    <row r="413" spans="19:21" hidden="1" x14ac:dyDescent="0.2">
      <c r="S413"/>
      <c r="T413"/>
      <c r="U413"/>
    </row>
    <row r="414" spans="19:21" hidden="1" x14ac:dyDescent="0.2">
      <c r="S414"/>
      <c r="T414"/>
      <c r="U414"/>
    </row>
    <row r="415" spans="19:21" hidden="1" x14ac:dyDescent="0.2">
      <c r="S415"/>
      <c r="T415"/>
      <c r="U415"/>
    </row>
    <row r="416" spans="19:21" hidden="1" x14ac:dyDescent="0.2">
      <c r="S416"/>
      <c r="T416"/>
      <c r="U416"/>
    </row>
    <row r="417" spans="19:21" hidden="1" x14ac:dyDescent="0.2">
      <c r="S417"/>
      <c r="T417"/>
      <c r="U417"/>
    </row>
    <row r="418" spans="19:21" hidden="1" x14ac:dyDescent="0.2">
      <c r="S418"/>
      <c r="T418"/>
      <c r="U418"/>
    </row>
    <row r="419" spans="19:21" hidden="1" x14ac:dyDescent="0.2">
      <c r="S419"/>
      <c r="T419"/>
      <c r="U419"/>
    </row>
    <row r="420" spans="19:21" hidden="1" x14ac:dyDescent="0.2">
      <c r="S420"/>
      <c r="T420"/>
      <c r="U420"/>
    </row>
    <row r="421" spans="19:21" hidden="1" x14ac:dyDescent="0.2">
      <c r="S421"/>
      <c r="T421"/>
      <c r="U421"/>
    </row>
    <row r="422" spans="19:21" hidden="1" x14ac:dyDescent="0.2">
      <c r="S422"/>
      <c r="T422"/>
      <c r="U422"/>
    </row>
    <row r="423" spans="19:21" hidden="1" x14ac:dyDescent="0.2">
      <c r="S423"/>
      <c r="T423"/>
      <c r="U423"/>
    </row>
    <row r="424" spans="19:21" hidden="1" x14ac:dyDescent="0.2">
      <c r="S424"/>
      <c r="T424"/>
      <c r="U424"/>
    </row>
    <row r="425" spans="19:21" hidden="1" x14ac:dyDescent="0.2">
      <c r="S425"/>
      <c r="T425"/>
      <c r="U425"/>
    </row>
    <row r="426" spans="19:21" hidden="1" x14ac:dyDescent="0.2">
      <c r="S426"/>
      <c r="T426"/>
      <c r="U426"/>
    </row>
    <row r="427" spans="19:21" hidden="1" x14ac:dyDescent="0.2">
      <c r="S427"/>
      <c r="T427"/>
      <c r="U427"/>
    </row>
    <row r="428" spans="19:21" hidden="1" x14ac:dyDescent="0.2">
      <c r="S428"/>
      <c r="T428"/>
      <c r="U428"/>
    </row>
    <row r="429" spans="19:21" hidden="1" x14ac:dyDescent="0.2">
      <c r="S429"/>
      <c r="T429"/>
      <c r="U429"/>
    </row>
    <row r="430" spans="19:21" hidden="1" x14ac:dyDescent="0.2">
      <c r="S430"/>
      <c r="T430"/>
      <c r="U430"/>
    </row>
    <row r="431" spans="19:21" hidden="1" x14ac:dyDescent="0.2">
      <c r="S431"/>
      <c r="T431"/>
      <c r="U431"/>
    </row>
    <row r="432" spans="19:21" hidden="1" x14ac:dyDescent="0.2">
      <c r="S432"/>
      <c r="T432"/>
      <c r="U432"/>
    </row>
    <row r="433" spans="19:21" hidden="1" x14ac:dyDescent="0.2">
      <c r="S433"/>
      <c r="T433"/>
      <c r="U433"/>
    </row>
    <row r="434" spans="19:21" hidden="1" x14ac:dyDescent="0.2">
      <c r="S434"/>
      <c r="T434"/>
      <c r="U434"/>
    </row>
  </sheetData>
  <mergeCells count="8">
    <mergeCell ref="D160:Q160"/>
    <mergeCell ref="D84:Q84"/>
    <mergeCell ref="D122:Q122"/>
    <mergeCell ref="D46:Q46"/>
    <mergeCell ref="N5:Q5"/>
    <mergeCell ref="D6:Q6"/>
    <mergeCell ref="D7:Q7"/>
    <mergeCell ref="D8:Q8"/>
  </mergeCells>
  <printOptions horizontalCentered="1" verticalCentered="1"/>
  <pageMargins left="0.47244094488188981" right="0.47244094488188981" top="0.19685039370078741" bottom="0.19685039370078741" header="0.31496062992125984" footer="0.11811023622047245"/>
  <pageSetup paperSize="9" scale="90" orientation="landscape" r:id="rId1"/>
  <headerFooter alignWithMargins="0">
    <oddFooter>&amp;C&amp;"Arial,Itálico"&amp;8Superintendência de Política Agrícola, Agronegócios e Irrigação
Gerência de Agronegócio e Estatística / Coordenação de Estudos de Mercados, Estatística e Acompanhamento de Safras (CEMEAS)&amp;R&amp;8
Página &amp;P / &amp;N</oddFooter>
  </headerFooter>
  <rowBreaks count="3" manualBreakCount="3">
    <brk id="46" max="16383" man="1"/>
    <brk id="84" min="3" max="15" man="1"/>
    <brk id="122" min="3" max="15" man="1"/>
  </rowBreaks>
  <colBreaks count="1" manualBreakCount="1">
    <brk id="17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10</vt:i4>
      </vt:variant>
    </vt:vector>
  </HeadingPairs>
  <TitlesOfParts>
    <vt:vector size="15" baseType="lpstr">
      <vt:lpstr>Páginas_1-4</vt:lpstr>
      <vt:lpstr>Página_5</vt:lpstr>
      <vt:lpstr>Ent_Dados</vt:lpstr>
      <vt:lpstr>Tabulação_Prod_Municipios</vt:lpstr>
      <vt:lpstr>Jua_P1</vt:lpstr>
      <vt:lpstr>Ent_Dados!Area_de_impressao</vt:lpstr>
      <vt:lpstr>Jua_P1!Area_de_impressao</vt:lpstr>
      <vt:lpstr>Página_5!Area_de_impressao</vt:lpstr>
      <vt:lpstr>'Páginas_1-4'!Area_de_impressao</vt:lpstr>
      <vt:lpstr>Tabulação_Prod_Municipios!Area_de_impressao</vt:lpstr>
      <vt:lpstr>Ent_Dados!Titulos_de_impressao</vt:lpstr>
      <vt:lpstr>Jua_P1!Titulos_de_impressao</vt:lpstr>
      <vt:lpstr>Página_5!Titulos_de_impressao</vt:lpstr>
      <vt:lpstr>'Páginas_1-4'!Titulos_de_impressao</vt:lpstr>
      <vt:lpstr>Tabulação_Prod_Municipios!Titulos_de_impressao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Planilha Proposta Simplificada</dc:title>
  <dc:subject>Custeio Agricola e Investimento Rural</dc:subject>
  <dc:creator>Juarez Bucar</dc:creator>
  <cp:lastModifiedBy>Juarez Gomes Bucar</cp:lastModifiedBy>
  <cp:revision>1</cp:revision>
  <cp:lastPrinted>2018-04-05T20:33:40Z</cp:lastPrinted>
  <dcterms:created xsi:type="dcterms:W3CDTF">2004-04-13T21:01:24Z</dcterms:created>
  <dcterms:modified xsi:type="dcterms:W3CDTF">2018-08-08T18:52:50Z</dcterms:modified>
</cp:coreProperties>
</file>